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oang Mai\Desktop\"/>
    </mc:Choice>
  </mc:AlternateContent>
  <bookViews>
    <workbookView xWindow="0" yWindow="0" windowWidth="20490" windowHeight="9045" tabRatio="668" firstSheet="5" activeTab="5"/>
  </bookViews>
  <sheets>
    <sheet name="DS" sheetId="17" state="hidden" r:id="rId1"/>
    <sheet name="nhap" sheetId="23" state="hidden" r:id="rId2"/>
    <sheet name="MaGv" sheetId="4" state="hidden" r:id="rId3"/>
    <sheet name="tkbTen" sheetId="22" state="hidden" r:id="rId4"/>
    <sheet name="kiem do" sheetId="27" state="hidden" r:id="rId5"/>
    <sheet name="to" sheetId="21" r:id="rId6"/>
    <sheet name="lop" sheetId="16" r:id="rId7"/>
    <sheet name="gv" sheetId="18" r:id="rId8"/>
  </sheets>
  <definedNames>
    <definedName name="_xlnm._FilterDatabase" localSheetId="0" hidden="1">DS!$A$1:$AQ$129</definedName>
    <definedName name="_xlnm._FilterDatabase" localSheetId="7" hidden="1">gv!#REF!</definedName>
    <definedName name="_xlnm._FilterDatabase" localSheetId="2" hidden="1">MaGv!$C$5:$G$8</definedName>
    <definedName name="_sb1">MaGv!$C$9:$AZ$9</definedName>
    <definedName name="_sb2">MaGv!$C$10:$AZ$10</definedName>
    <definedName name="_sb3">MaGv!$C$11:$AZ$11</definedName>
    <definedName name="_sb4">MaGv!$C$12:$AZ$12</definedName>
    <definedName name="_sb5">MaGv!$C$13:$AZ$13</definedName>
    <definedName name="_sh1">MaGv!$C$4:$AZ$4</definedName>
    <definedName name="_sh2">MaGv!$C$5:$AZ$5</definedName>
    <definedName name="_sh3">MaGv!$C$6:$AZ$6</definedName>
    <definedName name="_sh4">MaGv!$C$7:$AZ$7</definedName>
    <definedName name="_sh5">MaGv!$C$8:$AZ$8</definedName>
    <definedName name="_sn1">MaGv!$C$19:$AZ$19</definedName>
    <definedName name="_sn2">MaGv!$C$20:$AZ$20</definedName>
    <definedName name="_sn3">MaGv!$C$21:$AZ$21</definedName>
    <definedName name="_sn4">MaGv!$C$22:$AZ$22</definedName>
    <definedName name="_sn5">MaGv!$C$23:$AZ$23</definedName>
    <definedName name="_ss1">MaGv!$C$24:$AZ$24</definedName>
    <definedName name="_ss2">MaGv!$C$25:$AZ$25</definedName>
    <definedName name="_ss3">MaGv!$C$26:$AZ$26</definedName>
    <definedName name="_ss4">MaGv!$C$27:$AZ$27</definedName>
    <definedName name="_ss5">MaGv!$C$28:$AZ$28</definedName>
    <definedName name="_st1">MaGv!$C$14:$AZ$14</definedName>
    <definedName name="_st2">MaGv!$C$15:$AZ$15</definedName>
    <definedName name="_st3">MaGv!$C$16:$AZ$16</definedName>
    <definedName name="_st4">MaGv!$C$17:$AZ$17</definedName>
    <definedName name="_st5">MaGv!$C$18:$AZ$18</definedName>
    <definedName name="_sy1">MaGv!$C$29:$AZ$29</definedName>
    <definedName name="_sy2">MaGv!$C$30:$AZ$30</definedName>
    <definedName name="_sy3">MaGv!$C$31:$AZ$31</definedName>
    <definedName name="_sy4">MaGv!$C$32:$AZ$32</definedName>
    <definedName name="_sy5">MaGv!$C$33:$AZ$33</definedName>
    <definedName name="_ta1">MaGv!$C$44:$AZ$44</definedName>
    <definedName name="_ta2">MaGv!$C$45:$AZ$45</definedName>
    <definedName name="_ta3">MaGv!$C$46:$AZ$46</definedName>
    <definedName name="_ta4">MaGv!$C$47:$AZ$47</definedName>
    <definedName name="_ta5">MaGv!$C$48:$AZ$48</definedName>
    <definedName name="_tb1">MaGv!$C$64:$AZ$64</definedName>
    <definedName name="_tb2">MaGv!$C$65:$AZ$65</definedName>
    <definedName name="_tb3">MaGv!$C$66:$AZ$66</definedName>
    <definedName name="_tb4">MaGv!$C$67:$AZ$67</definedName>
    <definedName name="_tb5">MaGv!$C$68:$AZ$68</definedName>
    <definedName name="_th1">MaGv!$C$39:$AZ$39</definedName>
    <definedName name="_th2">MaGv!$C$40:$AZ$40</definedName>
    <definedName name="_th3">MaGv!$C$41:$AZ$41</definedName>
    <definedName name="_th4">MaGv!$C$42:$AZ$42</definedName>
    <definedName name="_th5">MaGv!$C$43:$AZ$43</definedName>
    <definedName name="_tn1">MaGv!$C$54:$AZ$54</definedName>
    <definedName name="_tn2">MaGv!$C$55:$AZ$55</definedName>
    <definedName name="_tn3">MaGv!$C$56:$AZ$56</definedName>
    <definedName name="_tn4">MaGv!$C$57:$AZ$57</definedName>
    <definedName name="_tn5">MaGv!$C$58:$AZ$58</definedName>
    <definedName name="_ts1">MaGv!$C$59:$AZ$59</definedName>
    <definedName name="_ts2">MaGv!$C$60:$AZ$60</definedName>
    <definedName name="_ts3">MaGv!$C$61:$AZ$61</definedName>
    <definedName name="_ts4">MaGv!$C$62:$AZ$62</definedName>
    <definedName name="_ts5">MaGv!$C$63:$AZ$63</definedName>
    <definedName name="_tt1">MaGv!$C$49:$AZ$49</definedName>
    <definedName name="_tt2">MaGv!$C$50:$AZ$50</definedName>
    <definedName name="_tt3">MaGv!$C$51:$AZ$51</definedName>
    <definedName name="_tt4">MaGv!$C$52:$AZ$52</definedName>
    <definedName name="_tt5">MaGv!$C$53:$AZ$53</definedName>
    <definedName name="ds">DS!$D:$R</definedName>
    <definedName name="dscn">DS!$B:$G</definedName>
    <definedName name="dscn2">DS!$R$3:$T$51</definedName>
    <definedName name="dslop">DS!$B:$G</definedName>
    <definedName name="dsma">DS!$C:$N</definedName>
    <definedName name="dsmaten">DS!$C:$D</definedName>
    <definedName name="dsmatenmon">DS!$C:$N</definedName>
    <definedName name="dsten">DS!$D:$R</definedName>
    <definedName name="dsttlop">nhap!$C$2:$BB$3</definedName>
    <definedName name="gvsotiet">DS!$C:$L</definedName>
    <definedName name="macn">DS!$C:$D</definedName>
    <definedName name="_xlnm.Print_Area" localSheetId="7">gv!$A$1:$Y$1059</definedName>
    <definedName name="_xlnm.Print_Area" localSheetId="4">'kiem do'!$A$1:$AB$64</definedName>
    <definedName name="_xlnm.Print_Area" localSheetId="1">nhap!$A$1:$FX$67</definedName>
    <definedName name="_xlnm.Print_Area" localSheetId="5">to!$A$1:$DX$64</definedName>
    <definedName name="_xlnm.Print_Titles" localSheetId="4">'kiem do'!$A:$B,'kiem do'!$1:$1</definedName>
    <definedName name="_xlnm.Print_Titles" localSheetId="1">nhap!$A:$B</definedName>
    <definedName name="_xlnm.Print_Titles" localSheetId="3">tkbTen!$A:$B</definedName>
    <definedName name="_xlnm.Print_Titles" localSheetId="5">to!$A:$B,to!$1:$1</definedName>
    <definedName name="sotiet">DS!$Z$4:$AP$7</definedName>
    <definedName name="ten">DS!$D:$R</definedName>
    <definedName name="tkbc">MaGv!$C$38:$AZ$68</definedName>
    <definedName name="tkbs">MaGv!$C$3:$AZ$33</definedName>
    <definedName name="tkbto" localSheetId="4">'kiem do'!$C$2:$AB$64</definedName>
    <definedName name="tkbto">to!$C$2:$DJ$64</definedName>
  </definedNames>
  <calcPr calcId="152511"/>
</workbook>
</file>

<file path=xl/calcChain.xml><?xml version="1.0" encoding="utf-8"?>
<calcChain xmlns="http://schemas.openxmlformats.org/spreadsheetml/2006/main">
  <c r="BW64" i="23" l="1"/>
  <c r="L1048" i="18"/>
  <c r="B1048" i="18"/>
  <c r="L1032" i="18"/>
  <c r="B1032" i="18"/>
  <c r="L1015" i="18"/>
  <c r="B1015" i="18"/>
  <c r="L998" i="18"/>
  <c r="B5" i="18"/>
  <c r="AZ68" i="4"/>
  <c r="AZ68" i="22"/>
  <c r="AY68" i="4"/>
  <c r="AX68" i="4"/>
  <c r="AX68" i="22"/>
  <c r="AW68" i="4"/>
  <c r="AV68" i="4"/>
  <c r="AV68" i="22"/>
  <c r="AU68" i="4"/>
  <c r="AU68" i="22"/>
  <c r="AT68" i="4"/>
  <c r="AT68" i="22"/>
  <c r="AS68" i="4"/>
  <c r="AR68" i="4"/>
  <c r="AQ68" i="4"/>
  <c r="AQ68" i="22"/>
  <c r="AP68" i="4"/>
  <c r="AO68" i="4"/>
  <c r="AN68" i="4"/>
  <c r="AM68" i="4"/>
  <c r="AM68" i="22"/>
  <c r="AL68" i="4"/>
  <c r="AL68" i="22"/>
  <c r="AK68" i="4"/>
  <c r="AJ68" i="4"/>
  <c r="AI68" i="4"/>
  <c r="AH68" i="4"/>
  <c r="AH68" i="22"/>
  <c r="AG68" i="4"/>
  <c r="AF68" i="4"/>
  <c r="AF68" i="22"/>
  <c r="AE68" i="4"/>
  <c r="AD68" i="4"/>
  <c r="AD68" i="22"/>
  <c r="AC68" i="4"/>
  <c r="AB68" i="4"/>
  <c r="AB68" i="22"/>
  <c r="AA68" i="4"/>
  <c r="AA68" i="22"/>
  <c r="Z68" i="4"/>
  <c r="Z68" i="22"/>
  <c r="Y68" i="4"/>
  <c r="X68" i="4"/>
  <c r="X68" i="22"/>
  <c r="W68" i="4"/>
  <c r="W68" i="22"/>
  <c r="V68" i="4"/>
  <c r="V68" i="22"/>
  <c r="U68" i="4"/>
  <c r="T68" i="4"/>
  <c r="S68" i="4"/>
  <c r="S68" i="22"/>
  <c r="R68" i="4"/>
  <c r="Q68" i="4"/>
  <c r="P68" i="4"/>
  <c r="P68" i="22"/>
  <c r="O68" i="4"/>
  <c r="N68" i="4"/>
  <c r="M68" i="4"/>
  <c r="L68" i="4"/>
  <c r="K68" i="4"/>
  <c r="J68" i="4"/>
  <c r="J68" i="22"/>
  <c r="I68" i="4"/>
  <c r="H68" i="4"/>
  <c r="G68" i="4"/>
  <c r="F68" i="4"/>
  <c r="E68" i="4"/>
  <c r="D68" i="4"/>
  <c r="D68" i="22"/>
  <c r="C68" i="4"/>
  <c r="T1058" i="18"/>
  <c r="AZ63" i="4"/>
  <c r="AY63" i="4"/>
  <c r="AY63" i="22"/>
  <c r="AX63" i="4"/>
  <c r="AW63" i="4"/>
  <c r="AN63" i="4"/>
  <c r="AJ63" i="4"/>
  <c r="AG63" i="4"/>
  <c r="AG63" i="22"/>
  <c r="AF63" i="4"/>
  <c r="AE63" i="4"/>
  <c r="AD63" i="4"/>
  <c r="H106" i="17"/>
  <c r="O63" i="4"/>
  <c r="K63" i="4"/>
  <c r="J63" i="4"/>
  <c r="H63" i="4"/>
  <c r="G63" i="4"/>
  <c r="G63" i="22"/>
  <c r="AZ58" i="4"/>
  <c r="AZ58" i="22"/>
  <c r="AY58" i="4"/>
  <c r="AX58" i="4"/>
  <c r="AX58" i="22"/>
  <c r="AW58" i="4"/>
  <c r="AG58" i="4"/>
  <c r="AG58" i="22"/>
  <c r="AF58" i="4"/>
  <c r="AE58" i="4"/>
  <c r="AD58" i="4"/>
  <c r="N58" i="4"/>
  <c r="M58" i="4"/>
  <c r="I58" i="4"/>
  <c r="F58" i="4"/>
  <c r="E58" i="4"/>
  <c r="D58" i="4"/>
  <c r="AZ53" i="4"/>
  <c r="AY53" i="4"/>
  <c r="AY53" i="22"/>
  <c r="AX53" i="4"/>
  <c r="AX53" i="22"/>
  <c r="AW53" i="4"/>
  <c r="AN53" i="4"/>
  <c r="AM53" i="4"/>
  <c r="AL53" i="4"/>
  <c r="AL53" i="22"/>
  <c r="AK53" i="4"/>
  <c r="AJ53" i="4"/>
  <c r="AI53" i="4"/>
  <c r="AG53" i="4"/>
  <c r="AG53" i="22"/>
  <c r="AF53" i="4"/>
  <c r="AE53" i="4"/>
  <c r="AD53" i="4"/>
  <c r="AZ48" i="4"/>
  <c r="AZ48" i="22"/>
  <c r="AY48" i="4"/>
  <c r="AX48" i="4"/>
  <c r="AX48" i="22"/>
  <c r="AW48" i="4"/>
  <c r="AW48" i="22"/>
  <c r="AM48" i="4"/>
  <c r="AL48" i="4"/>
  <c r="AK48" i="4"/>
  <c r="AG48" i="4"/>
  <c r="AF48" i="4"/>
  <c r="AE48" i="4"/>
  <c r="AD48" i="4"/>
  <c r="P48" i="4"/>
  <c r="P48" i="22"/>
  <c r="L48" i="4"/>
  <c r="C48" i="4"/>
  <c r="AZ43" i="4"/>
  <c r="AZ43" i="22"/>
  <c r="AY43" i="4"/>
  <c r="AY43" i="22"/>
  <c r="AX43" i="4"/>
  <c r="AW43" i="4"/>
  <c r="AH43" i="4"/>
  <c r="AG43" i="4"/>
  <c r="AG43" i="22"/>
  <c r="AF43" i="4"/>
  <c r="AE43" i="4"/>
  <c r="AD43" i="4"/>
  <c r="P43" i="4"/>
  <c r="P43" i="22"/>
  <c r="O43" i="4"/>
  <c r="N43" i="4"/>
  <c r="M43" i="4"/>
  <c r="L43" i="4"/>
  <c r="L43" i="22"/>
  <c r="K43" i="4"/>
  <c r="J43" i="4"/>
  <c r="I43" i="4"/>
  <c r="C53" i="16"/>
  <c r="W53" i="16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H41" i="17"/>
  <c r="Q39" i="4"/>
  <c r="H76" i="17"/>
  <c r="R39" i="4"/>
  <c r="H37" i="17"/>
  <c r="S39" i="4"/>
  <c r="H33" i="17"/>
  <c r="T39" i="4"/>
  <c r="H92" i="17"/>
  <c r="U39" i="4"/>
  <c r="H13" i="17"/>
  <c r="V39" i="4"/>
  <c r="H94" i="17"/>
  <c r="W39" i="4"/>
  <c r="H24" i="17"/>
  <c r="X39" i="4"/>
  <c r="H47" i="17"/>
  <c r="Y39" i="4"/>
  <c r="H96" i="17"/>
  <c r="Z39" i="4"/>
  <c r="H16" i="17"/>
  <c r="AA39" i="4"/>
  <c r="H38" i="17"/>
  <c r="AB39" i="4"/>
  <c r="H81" i="17"/>
  <c r="AC39" i="4"/>
  <c r="AD39" i="4"/>
  <c r="AE39" i="4"/>
  <c r="AF39" i="4"/>
  <c r="AG39" i="4"/>
  <c r="AH39" i="4"/>
  <c r="AI39" i="4"/>
  <c r="AJ39" i="4"/>
  <c r="AK39" i="4"/>
  <c r="AL39" i="4"/>
  <c r="AM39" i="4"/>
  <c r="AN39" i="4"/>
  <c r="H78" i="17"/>
  <c r="AO39" i="4"/>
  <c r="H35" i="17"/>
  <c r="AP39" i="4"/>
  <c r="H31" i="17"/>
  <c r="AQ39" i="4"/>
  <c r="H87" i="17"/>
  <c r="AR39" i="4"/>
  <c r="H74" i="17"/>
  <c r="AS39" i="4"/>
  <c r="H71" i="17"/>
  <c r="AT39" i="4"/>
  <c r="H12" i="17"/>
  <c r="AU39" i="4"/>
  <c r="H91" i="17"/>
  <c r="AV39" i="4"/>
  <c r="AW39" i="4"/>
  <c r="AX39" i="4"/>
  <c r="AY39" i="4"/>
  <c r="AZ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H22" i="17"/>
  <c r="S40" i="4"/>
  <c r="T40" i="4"/>
  <c r="U40" i="4"/>
  <c r="V40" i="4"/>
  <c r="W40" i="4"/>
  <c r="X40" i="4"/>
  <c r="Y40" i="4"/>
  <c r="Z40" i="4"/>
  <c r="AA40" i="4"/>
  <c r="H128" i="17"/>
  <c r="AB40" i="4"/>
  <c r="H5" i="17"/>
  <c r="AC40" i="4"/>
  <c r="AD40" i="4"/>
  <c r="AE40" i="4"/>
  <c r="AF40" i="4"/>
  <c r="AG40" i="4"/>
  <c r="AH40" i="4"/>
  <c r="H101" i="17"/>
  <c r="AI40" i="4"/>
  <c r="AJ40" i="4"/>
  <c r="H9" i="17"/>
  <c r="AK40" i="4"/>
  <c r="H102" i="17"/>
  <c r="AL40" i="4"/>
  <c r="AM40" i="4"/>
  <c r="H67" i="17"/>
  <c r="AN40" i="4"/>
  <c r="H6" i="17"/>
  <c r="AO40" i="4"/>
  <c r="AP40" i="4"/>
  <c r="AQ40" i="4"/>
  <c r="H11" i="17"/>
  <c r="AR40" i="4"/>
  <c r="AS40" i="4"/>
  <c r="AT40" i="4"/>
  <c r="AU40" i="4"/>
  <c r="AV40" i="4"/>
  <c r="AW40" i="4"/>
  <c r="AX40" i="4"/>
  <c r="AY40" i="4"/>
  <c r="AZ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H89" i="17"/>
  <c r="AP41" i="4"/>
  <c r="AQ41" i="4"/>
  <c r="AR41" i="4"/>
  <c r="AS41" i="4"/>
  <c r="AT41" i="4"/>
  <c r="AU41" i="4"/>
  <c r="H80" i="17"/>
  <c r="AV41" i="4"/>
  <c r="AW41" i="4"/>
  <c r="AX41" i="4"/>
  <c r="AY41" i="4"/>
  <c r="AZ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H34" i="17"/>
  <c r="AI42" i="4"/>
  <c r="AJ42" i="4"/>
  <c r="AK42" i="4"/>
  <c r="AL42" i="4"/>
  <c r="AM42" i="4"/>
  <c r="H48" i="17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C43" i="4"/>
  <c r="D43" i="4"/>
  <c r="E43" i="4"/>
  <c r="F43" i="4"/>
  <c r="G43" i="4"/>
  <c r="H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H84" i="17"/>
  <c r="Q44" i="4"/>
  <c r="R44" i="4"/>
  <c r="S44" i="4"/>
  <c r="H64" i="17"/>
  <c r="T44" i="4"/>
  <c r="H118" i="17"/>
  <c r="U44" i="4"/>
  <c r="V44" i="4"/>
  <c r="W44" i="4"/>
  <c r="X44" i="4"/>
  <c r="H129" i="17"/>
  <c r="Y44" i="4"/>
  <c r="Z44" i="4"/>
  <c r="AA44" i="4"/>
  <c r="H45" i="17"/>
  <c r="AB44" i="4"/>
  <c r="H19" i="17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H53" i="17"/>
  <c r="AP44" i="4"/>
  <c r="H120" i="17"/>
  <c r="AQ44" i="4"/>
  <c r="AR44" i="4"/>
  <c r="AS44" i="4"/>
  <c r="H61" i="17"/>
  <c r="AT44" i="4"/>
  <c r="H36" i="17"/>
  <c r="AU44" i="4"/>
  <c r="H104" i="17"/>
  <c r="AV44" i="4"/>
  <c r="AW44" i="4"/>
  <c r="AX44" i="4"/>
  <c r="AY44" i="4"/>
  <c r="AZ44" i="4"/>
  <c r="C45" i="4"/>
  <c r="H10" i="17"/>
  <c r="D45" i="4"/>
  <c r="H110" i="17"/>
  <c r="E45" i="4"/>
  <c r="F45" i="4"/>
  <c r="H54" i="17"/>
  <c r="G45" i="4"/>
  <c r="H93" i="17"/>
  <c r="H45" i="4"/>
  <c r="H88" i="17"/>
  <c r="I45" i="4"/>
  <c r="J45" i="4"/>
  <c r="K45" i="4"/>
  <c r="L45" i="4"/>
  <c r="H60" i="17"/>
  <c r="M45" i="4"/>
  <c r="N45" i="4"/>
  <c r="O45" i="4"/>
  <c r="P45" i="4"/>
  <c r="Q45" i="4"/>
  <c r="R45" i="4"/>
  <c r="S45" i="4"/>
  <c r="T45" i="4"/>
  <c r="U45" i="4"/>
  <c r="V45" i="4"/>
  <c r="W45" i="4"/>
  <c r="X45" i="4"/>
  <c r="H70" i="17"/>
  <c r="Y45" i="4"/>
  <c r="Z45" i="4"/>
  <c r="AA45" i="4"/>
  <c r="H18" i="17"/>
  <c r="AB45" i="4"/>
  <c r="H131" i="17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H123" i="17"/>
  <c r="AP45" i="4"/>
  <c r="H26" i="17"/>
  <c r="AQ45" i="4"/>
  <c r="AR45" i="4"/>
  <c r="AS45" i="4"/>
  <c r="AT45" i="4"/>
  <c r="AU45" i="4"/>
  <c r="AV45" i="4"/>
  <c r="AW45" i="4"/>
  <c r="AX45" i="4"/>
  <c r="AY45" i="4"/>
  <c r="AZ45" i="4"/>
  <c r="C46" i="4"/>
  <c r="D46" i="4"/>
  <c r="E46" i="4"/>
  <c r="F46" i="4"/>
  <c r="G46" i="4"/>
  <c r="H46" i="4"/>
  <c r="I46" i="4"/>
  <c r="H114" i="17"/>
  <c r="J46" i="4"/>
  <c r="H40" i="17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H95" i="17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AR46" i="4"/>
  <c r="AS46" i="4"/>
  <c r="AT46" i="4"/>
  <c r="AU46" i="4"/>
  <c r="AV46" i="4"/>
  <c r="AW46" i="4"/>
  <c r="AX46" i="4"/>
  <c r="AY46" i="4"/>
  <c r="AZ46" i="4"/>
  <c r="C47" i="4"/>
  <c r="D47" i="4"/>
  <c r="E47" i="4"/>
  <c r="F47" i="4"/>
  <c r="G47" i="4"/>
  <c r="H56" i="17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H126" i="17"/>
  <c r="U47" i="4"/>
  <c r="V47" i="4"/>
  <c r="H32" i="17"/>
  <c r="W47" i="4"/>
  <c r="X47" i="4"/>
  <c r="H99" i="17"/>
  <c r="Y47" i="4"/>
  <c r="Z47" i="4"/>
  <c r="AA47" i="4"/>
  <c r="H73" i="17"/>
  <c r="AB47" i="4"/>
  <c r="AC47" i="4"/>
  <c r="AD47" i="4"/>
  <c r="AE47" i="4"/>
  <c r="AF47" i="4"/>
  <c r="AG47" i="4"/>
  <c r="AH47" i="4"/>
  <c r="AI47" i="4"/>
  <c r="H66" i="17"/>
  <c r="AJ47" i="4"/>
  <c r="AK47" i="4"/>
  <c r="AL47" i="4"/>
  <c r="AM47" i="4"/>
  <c r="AN47" i="4"/>
  <c r="AO47" i="4"/>
  <c r="AP47" i="4"/>
  <c r="AQ47" i="4"/>
  <c r="AR47" i="4"/>
  <c r="AS47" i="4"/>
  <c r="AT47" i="4"/>
  <c r="AU47" i="4"/>
  <c r="AV47" i="4"/>
  <c r="AW47" i="4"/>
  <c r="AX47" i="4"/>
  <c r="AY47" i="4"/>
  <c r="AZ47" i="4"/>
  <c r="H108" i="17"/>
  <c r="D48" i="4"/>
  <c r="E48" i="4"/>
  <c r="F48" i="4"/>
  <c r="G48" i="4"/>
  <c r="H48" i="4"/>
  <c r="I48" i="4"/>
  <c r="J48" i="4"/>
  <c r="K48" i="4"/>
  <c r="M48" i="4"/>
  <c r="N48" i="4"/>
  <c r="O48" i="4"/>
  <c r="Q48" i="4"/>
  <c r="R48" i="4"/>
  <c r="S48" i="4"/>
  <c r="T48" i="4"/>
  <c r="U48" i="4"/>
  <c r="V48" i="4"/>
  <c r="W48" i="4"/>
  <c r="X48" i="4"/>
  <c r="Y48" i="4"/>
  <c r="Z48" i="4"/>
  <c r="AA48" i="4"/>
  <c r="AB48" i="4"/>
  <c r="AC48" i="4"/>
  <c r="AH48" i="4"/>
  <c r="AI48" i="4"/>
  <c r="AJ48" i="4"/>
  <c r="AN48" i="4"/>
  <c r="AO48" i="4"/>
  <c r="H20" i="17"/>
  <c r="AP48" i="4"/>
  <c r="AQ48" i="4"/>
  <c r="AR48" i="4"/>
  <c r="AS48" i="4"/>
  <c r="AT48" i="4"/>
  <c r="AU48" i="4"/>
  <c r="AV48" i="4"/>
  <c r="C49" i="4"/>
  <c r="D49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H49" i="17"/>
  <c r="R49" i="4"/>
  <c r="S49" i="4"/>
  <c r="T49" i="4"/>
  <c r="H77" i="17"/>
  <c r="U49" i="4"/>
  <c r="V49" i="4"/>
  <c r="W49" i="4"/>
  <c r="H72" i="17"/>
  <c r="X49" i="4"/>
  <c r="Y49" i="4"/>
  <c r="H86" i="17"/>
  <c r="Z49" i="4"/>
  <c r="H63" i="17"/>
  <c r="AA49" i="4"/>
  <c r="H105" i="17"/>
  <c r="AB49" i="4"/>
  <c r="H97" i="17"/>
  <c r="AC49" i="4"/>
  <c r="AD49" i="4"/>
  <c r="AE49" i="4"/>
  <c r="AF49" i="4"/>
  <c r="AG49" i="4"/>
  <c r="AH49" i="4"/>
  <c r="AI49" i="4"/>
  <c r="AJ49" i="4"/>
  <c r="AK49" i="4"/>
  <c r="AL49" i="4"/>
  <c r="AM49" i="4"/>
  <c r="AN49" i="4"/>
  <c r="AO49" i="4"/>
  <c r="AP49" i="4"/>
  <c r="AQ49" i="4"/>
  <c r="AR49" i="4"/>
  <c r="AS49" i="4"/>
  <c r="H14" i="17"/>
  <c r="AT49" i="4"/>
  <c r="AU49" i="4"/>
  <c r="AV49" i="4"/>
  <c r="AW49" i="4"/>
  <c r="AX49" i="4"/>
  <c r="AY49" i="4"/>
  <c r="AZ49" i="4"/>
  <c r="C50" i="4"/>
  <c r="D50" i="4"/>
  <c r="E50" i="4"/>
  <c r="H8" i="17"/>
  <c r="F50" i="4"/>
  <c r="G50" i="4"/>
  <c r="H1" i="17"/>
  <c r="H50" i="4"/>
  <c r="I50" i="4"/>
  <c r="J50" i="4"/>
  <c r="K50" i="4"/>
  <c r="L50" i="4"/>
  <c r="M50" i="4"/>
  <c r="N50" i="4"/>
  <c r="H55" i="17"/>
  <c r="O50" i="4"/>
  <c r="P50" i="4"/>
  <c r="Q50" i="4"/>
  <c r="R50" i="4"/>
  <c r="H90" i="17"/>
  <c r="S50" i="4"/>
  <c r="H4" i="17"/>
  <c r="T50" i="4"/>
  <c r="U50" i="4"/>
  <c r="V50" i="4"/>
  <c r="W50" i="4"/>
  <c r="X50" i="4"/>
  <c r="Y50" i="4"/>
  <c r="H83" i="17"/>
  <c r="Z50" i="4"/>
  <c r="H46" i="17"/>
  <c r="AA50" i="4"/>
  <c r="AB50" i="4"/>
  <c r="AC50" i="4"/>
  <c r="AD50" i="4"/>
  <c r="AE50" i="4"/>
  <c r="AF50" i="4"/>
  <c r="AG50" i="4"/>
  <c r="H3" i="17"/>
  <c r="AH50" i="4"/>
  <c r="AI50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H69" i="17"/>
  <c r="AV50" i="4"/>
  <c r="AW50" i="4"/>
  <c r="AX50" i="4"/>
  <c r="AY50" i="4"/>
  <c r="AZ50" i="4"/>
  <c r="C51" i="4"/>
  <c r="D51" i="4"/>
  <c r="E51" i="4"/>
  <c r="F51" i="4"/>
  <c r="G51" i="4"/>
  <c r="H51" i="4"/>
  <c r="I51" i="4"/>
  <c r="J51" i="4"/>
  <c r="K51" i="4"/>
  <c r="L51" i="4"/>
  <c r="M51" i="4"/>
  <c r="H79" i="17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AC51" i="4"/>
  <c r="AD51" i="4"/>
  <c r="AE51" i="4"/>
  <c r="AF51" i="4"/>
  <c r="AG51" i="4"/>
  <c r="AH51" i="4"/>
  <c r="AI51" i="4"/>
  <c r="AJ51" i="4"/>
  <c r="AK51" i="4"/>
  <c r="AL51" i="4"/>
  <c r="AM51" i="4"/>
  <c r="AN51" i="4"/>
  <c r="AO51" i="4"/>
  <c r="AP51" i="4"/>
  <c r="AQ51" i="4"/>
  <c r="AR51" i="4"/>
  <c r="AS51" i="4"/>
  <c r="AT51" i="4"/>
  <c r="H82" i="17"/>
  <c r="AU51" i="4"/>
  <c r="AV51" i="4"/>
  <c r="AW51" i="4"/>
  <c r="AX51" i="4"/>
  <c r="AY51" i="4"/>
  <c r="AZ51" i="4"/>
  <c r="C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AC52" i="4"/>
  <c r="AD52" i="4"/>
  <c r="AE52" i="4"/>
  <c r="AF52" i="4"/>
  <c r="AG52" i="4"/>
  <c r="AH52" i="4"/>
  <c r="AI52" i="4"/>
  <c r="AJ52" i="4"/>
  <c r="AK52" i="4"/>
  <c r="AL52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C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AC53" i="4"/>
  <c r="AH53" i="4"/>
  <c r="AO53" i="4"/>
  <c r="AP53" i="4"/>
  <c r="AQ53" i="4"/>
  <c r="AR53" i="4"/>
  <c r="AS53" i="4"/>
  <c r="AT53" i="4"/>
  <c r="AU53" i="4"/>
  <c r="AV53" i="4"/>
  <c r="C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H29" i="17"/>
  <c r="V54" i="4"/>
  <c r="W54" i="4"/>
  <c r="X54" i="4"/>
  <c r="Y54" i="4"/>
  <c r="Z54" i="4"/>
  <c r="H52" i="17"/>
  <c r="AA54" i="4"/>
  <c r="AB54" i="4"/>
  <c r="AC54" i="4"/>
  <c r="AD54" i="4"/>
  <c r="AE54" i="4"/>
  <c r="AF54" i="4"/>
  <c r="AG54" i="4"/>
  <c r="AH54" i="4"/>
  <c r="AI54" i="4"/>
  <c r="AJ54" i="4"/>
  <c r="AK54" i="4"/>
  <c r="AL54" i="4"/>
  <c r="AM54" i="4"/>
  <c r="AN54" i="4"/>
  <c r="AO54" i="4"/>
  <c r="AP54" i="4"/>
  <c r="AQ54" i="4"/>
  <c r="AR54" i="4"/>
  <c r="AS54" i="4"/>
  <c r="AT54" i="4"/>
  <c r="AU54" i="4"/>
  <c r="AV54" i="4"/>
  <c r="AW54" i="4"/>
  <c r="AX54" i="4"/>
  <c r="AY54" i="4"/>
  <c r="AZ54" i="4"/>
  <c r="C55" i="4"/>
  <c r="D55" i="4"/>
  <c r="E55" i="4"/>
  <c r="F55" i="4"/>
  <c r="G55" i="4"/>
  <c r="H25" i="17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AC55" i="4"/>
  <c r="AD55" i="4"/>
  <c r="AE55" i="4"/>
  <c r="AF55" i="4"/>
  <c r="AG55" i="4"/>
  <c r="AH55" i="4"/>
  <c r="H58" i="17"/>
  <c r="AI55" i="4"/>
  <c r="AJ55" i="4"/>
  <c r="AK55" i="4"/>
  <c r="AL55" i="4"/>
  <c r="AM55" i="4"/>
  <c r="AN55" i="4"/>
  <c r="AO55" i="4"/>
  <c r="AP55" i="4"/>
  <c r="AQ55" i="4"/>
  <c r="AR55" i="4"/>
  <c r="H85" i="17"/>
  <c r="AS55" i="4"/>
  <c r="AT55" i="4"/>
  <c r="AU55" i="4"/>
  <c r="AV55" i="4"/>
  <c r="AW55" i="4"/>
  <c r="AX55" i="4"/>
  <c r="AY55" i="4"/>
  <c r="AZ55" i="4"/>
  <c r="C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AC56" i="4"/>
  <c r="AD56" i="4"/>
  <c r="AE56" i="4"/>
  <c r="AF56" i="4"/>
  <c r="AG56" i="4"/>
  <c r="AH56" i="4"/>
  <c r="AI56" i="4"/>
  <c r="AJ56" i="4"/>
  <c r="AK56" i="4"/>
  <c r="AL56" i="4"/>
  <c r="AM56" i="4"/>
  <c r="AN56" i="4"/>
  <c r="AO56" i="4"/>
  <c r="AP56" i="4"/>
  <c r="AQ56" i="4"/>
  <c r="AR56" i="4"/>
  <c r="AS56" i="4"/>
  <c r="AT56" i="4"/>
  <c r="AU56" i="4"/>
  <c r="AV56" i="4"/>
  <c r="AW56" i="4"/>
  <c r="AX56" i="4"/>
  <c r="AY56" i="4"/>
  <c r="AZ56" i="4"/>
  <c r="C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AC57" i="4"/>
  <c r="AD57" i="4"/>
  <c r="AE57" i="4"/>
  <c r="AF57" i="4"/>
  <c r="AG57" i="4"/>
  <c r="AH57" i="4"/>
  <c r="AI57" i="4"/>
  <c r="AJ57" i="4"/>
  <c r="AK57" i="4"/>
  <c r="AL57" i="4"/>
  <c r="AM57" i="4"/>
  <c r="H57" i="17"/>
  <c r="AN57" i="4"/>
  <c r="AO57" i="4"/>
  <c r="AP57" i="4"/>
  <c r="AQ57" i="4"/>
  <c r="AR57" i="4"/>
  <c r="AS57" i="4"/>
  <c r="AT57" i="4"/>
  <c r="AU57" i="4"/>
  <c r="AV57" i="4"/>
  <c r="AW57" i="4"/>
  <c r="AX57" i="4"/>
  <c r="AY57" i="4"/>
  <c r="AZ57" i="4"/>
  <c r="H112" i="17"/>
  <c r="C58" i="4"/>
  <c r="G58" i="4"/>
  <c r="H58" i="4"/>
  <c r="J58" i="4"/>
  <c r="K58" i="4"/>
  <c r="L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AC58" i="4"/>
  <c r="AH58" i="4"/>
  <c r="AI58" i="4"/>
  <c r="AJ58" i="4"/>
  <c r="AK58" i="4"/>
  <c r="AL58" i="4"/>
  <c r="AM58" i="4"/>
  <c r="AN58" i="4"/>
  <c r="AO58" i="4"/>
  <c r="AP58" i="4"/>
  <c r="AQ58" i="4"/>
  <c r="AR58" i="4"/>
  <c r="H23" i="17"/>
  <c r="AS58" i="4"/>
  <c r="AT58" i="4"/>
  <c r="AU58" i="4"/>
  <c r="AV58" i="4"/>
  <c r="C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H125" i="17"/>
  <c r="S59" i="4"/>
  <c r="T59" i="4"/>
  <c r="U59" i="4"/>
  <c r="V59" i="4"/>
  <c r="W59" i="4"/>
  <c r="X59" i="4"/>
  <c r="Y59" i="4"/>
  <c r="Z59" i="4"/>
  <c r="H65" i="17"/>
  <c r="AA59" i="4"/>
  <c r="AB59" i="4"/>
  <c r="AC59" i="4"/>
  <c r="AD59" i="4"/>
  <c r="AE59" i="4"/>
  <c r="AF59" i="4"/>
  <c r="AG59" i="4"/>
  <c r="AH59" i="4"/>
  <c r="AI59" i="4"/>
  <c r="AJ59" i="4"/>
  <c r="AK59" i="4"/>
  <c r="AL59" i="4"/>
  <c r="AM59" i="4"/>
  <c r="AN59" i="4"/>
  <c r="AO59" i="4"/>
  <c r="AP59" i="4"/>
  <c r="AQ59" i="4"/>
  <c r="AR59" i="4"/>
  <c r="AS59" i="4"/>
  <c r="AT59" i="4"/>
  <c r="AU59" i="4"/>
  <c r="AV59" i="4"/>
  <c r="AW59" i="4"/>
  <c r="AX59" i="4"/>
  <c r="AY59" i="4"/>
  <c r="AZ59" i="4"/>
  <c r="C60" i="4"/>
  <c r="D60" i="4"/>
  <c r="H68" i="17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H113" i="17"/>
  <c r="Z60" i="4"/>
  <c r="AA60" i="4"/>
  <c r="AB60" i="4"/>
  <c r="AC60" i="4"/>
  <c r="AD60" i="4"/>
  <c r="AE60" i="4"/>
  <c r="AF60" i="4"/>
  <c r="AG60" i="4"/>
  <c r="AH60" i="4"/>
  <c r="AI60" i="4"/>
  <c r="AJ60" i="4"/>
  <c r="H59" i="17"/>
  <c r="AK60" i="4"/>
  <c r="AL60" i="4"/>
  <c r="AM60" i="4"/>
  <c r="AN60" i="4"/>
  <c r="AO60" i="4"/>
  <c r="AP60" i="4"/>
  <c r="AQ60" i="4"/>
  <c r="AR60" i="4"/>
  <c r="AS60" i="4"/>
  <c r="AT60" i="4"/>
  <c r="AU60" i="4"/>
  <c r="AV60" i="4"/>
  <c r="AW60" i="4"/>
  <c r="AX60" i="4"/>
  <c r="AY60" i="4"/>
  <c r="AZ60" i="4"/>
  <c r="C61" i="4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AC61" i="4"/>
  <c r="AD61" i="4"/>
  <c r="AE61" i="4"/>
  <c r="AF61" i="4"/>
  <c r="AG61" i="4"/>
  <c r="AH61" i="4"/>
  <c r="AI61" i="4"/>
  <c r="AJ61" i="4"/>
  <c r="AK61" i="4"/>
  <c r="AL61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C62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AC62" i="4"/>
  <c r="AD62" i="4"/>
  <c r="AE62" i="4"/>
  <c r="AF62" i="4"/>
  <c r="AG62" i="4"/>
  <c r="AH62" i="4"/>
  <c r="AI62" i="4"/>
  <c r="AJ62" i="4"/>
  <c r="AK62" i="4"/>
  <c r="AL62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C63" i="4"/>
  <c r="D63" i="4"/>
  <c r="E63" i="4"/>
  <c r="F63" i="4"/>
  <c r="I63" i="4"/>
  <c r="L63" i="4"/>
  <c r="M63" i="4"/>
  <c r="N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AC63" i="4"/>
  <c r="AH63" i="4"/>
  <c r="AI63" i="4"/>
  <c r="AK63" i="4"/>
  <c r="AL63" i="4"/>
  <c r="AM63" i="4"/>
  <c r="AO63" i="4"/>
  <c r="AP63" i="4"/>
  <c r="AQ63" i="4"/>
  <c r="AR63" i="4"/>
  <c r="AS63" i="4"/>
  <c r="AT63" i="4"/>
  <c r="AU63" i="4"/>
  <c r="AV63" i="4"/>
  <c r="C64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AC64" i="4"/>
  <c r="AD64" i="4"/>
  <c r="AE64" i="4"/>
  <c r="AF64" i="4"/>
  <c r="AG64" i="4"/>
  <c r="AH64" i="4"/>
  <c r="AI64" i="4"/>
  <c r="AJ64" i="4"/>
  <c r="AK64" i="4"/>
  <c r="AL64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C65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AC65" i="4"/>
  <c r="AD65" i="4"/>
  <c r="AE65" i="4"/>
  <c r="AF65" i="4"/>
  <c r="AG65" i="4"/>
  <c r="AH65" i="4"/>
  <c r="AI65" i="4"/>
  <c r="AJ65" i="4"/>
  <c r="AK65" i="4"/>
  <c r="AL65" i="4"/>
  <c r="AM65" i="4"/>
  <c r="AN65" i="4"/>
  <c r="AO65" i="4"/>
  <c r="AP65" i="4"/>
  <c r="AQ65" i="4"/>
  <c r="AR65" i="4"/>
  <c r="AS65" i="4"/>
  <c r="AT65" i="4"/>
  <c r="AU65" i="4"/>
  <c r="AV65" i="4"/>
  <c r="AW65" i="4"/>
  <c r="AX65" i="4"/>
  <c r="AY65" i="4"/>
  <c r="AZ65" i="4"/>
  <c r="C66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AC66" i="4"/>
  <c r="AD66" i="4"/>
  <c r="AE66" i="4"/>
  <c r="AF66" i="4"/>
  <c r="AG66" i="4"/>
  <c r="AH66" i="4"/>
  <c r="AI66" i="4"/>
  <c r="AJ66" i="4"/>
  <c r="AK66" i="4"/>
  <c r="AL66" i="4"/>
  <c r="AM66" i="4"/>
  <c r="AN66" i="4"/>
  <c r="AO66" i="4"/>
  <c r="AP66" i="4"/>
  <c r="AQ66" i="4"/>
  <c r="AR66" i="4"/>
  <c r="AS66" i="4"/>
  <c r="AT66" i="4"/>
  <c r="AU66" i="4"/>
  <c r="AV66" i="4"/>
  <c r="AW66" i="4"/>
  <c r="AX66" i="4"/>
  <c r="AY66" i="4"/>
  <c r="AZ66" i="4"/>
  <c r="C67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AC67" i="4"/>
  <c r="AD67" i="4"/>
  <c r="AE67" i="4"/>
  <c r="AF67" i="4"/>
  <c r="AG67" i="4"/>
  <c r="AH67" i="4"/>
  <c r="AI67" i="4"/>
  <c r="AJ67" i="4"/>
  <c r="AK67" i="4"/>
  <c r="AL67" i="4"/>
  <c r="AM67" i="4"/>
  <c r="AN67" i="4"/>
  <c r="AO67" i="4"/>
  <c r="AP67" i="4"/>
  <c r="AQ67" i="4"/>
  <c r="AR67" i="4"/>
  <c r="AS67" i="4"/>
  <c r="AT67" i="4"/>
  <c r="AU67" i="4"/>
  <c r="AV67" i="4"/>
  <c r="AW67" i="4"/>
  <c r="AX67" i="4"/>
  <c r="AY67" i="4"/>
  <c r="AZ67" i="4"/>
  <c r="X65" i="16"/>
  <c r="D65" i="16" s="1"/>
  <c r="D43" i="22"/>
  <c r="AZ67" i="22"/>
  <c r="AV67" i="22"/>
  <c r="AT67" i="22"/>
  <c r="AP67" i="22"/>
  <c r="AN67" i="22"/>
  <c r="AM67" i="22"/>
  <c r="AC67" i="22"/>
  <c r="AB67" i="22"/>
  <c r="X67" i="22"/>
  <c r="W67" i="22"/>
  <c r="T67" i="22"/>
  <c r="P67" i="22"/>
  <c r="M67" i="22"/>
  <c r="L67" i="22"/>
  <c r="J67" i="22"/>
  <c r="AZ66" i="22"/>
  <c r="AU66" i="22"/>
  <c r="AN66" i="22"/>
  <c r="AM66" i="22"/>
  <c r="AF66" i="22"/>
  <c r="Z66" i="22"/>
  <c r="Y66" i="22"/>
  <c r="W66" i="22"/>
  <c r="V66" i="22"/>
  <c r="R66" i="22"/>
  <c r="N66" i="22"/>
  <c r="E66" i="22"/>
  <c r="AZ62" i="22"/>
  <c r="O62" i="22"/>
  <c r="K62" i="22"/>
  <c r="AZ57" i="22"/>
  <c r="AX57" i="22"/>
  <c r="AE57" i="22"/>
  <c r="AY52" i="22"/>
  <c r="AE52" i="22"/>
  <c r="AX47" i="22"/>
  <c r="AG47" i="22"/>
  <c r="L223" i="16"/>
  <c r="AF223" i="16"/>
  <c r="AH234" i="16"/>
  <c r="N234" i="16" s="1"/>
  <c r="AY42" i="22"/>
  <c r="AW42" i="22"/>
  <c r="L274" i="16"/>
  <c r="AF274" i="16"/>
  <c r="K42" i="22"/>
  <c r="H42" i="22"/>
  <c r="AY61" i="22"/>
  <c r="AX61" i="22"/>
  <c r="L308" i="16"/>
  <c r="AF308" i="16"/>
  <c r="J61" i="22"/>
  <c r="G61" i="22"/>
  <c r="AZ56" i="22"/>
  <c r="N56" i="22"/>
  <c r="E56" i="22"/>
  <c r="AY51" i="22"/>
  <c r="AX51" i="22"/>
  <c r="AL51" i="22"/>
  <c r="AG51" i="22"/>
  <c r="AZ46" i="22"/>
  <c r="AX46" i="22"/>
  <c r="AW46" i="22"/>
  <c r="P46" i="22"/>
  <c r="AZ41" i="22"/>
  <c r="AW41" i="22"/>
  <c r="AG41" i="22"/>
  <c r="N41" i="22"/>
  <c r="C87" i="16"/>
  <c r="W87" i="16"/>
  <c r="X97" i="16"/>
  <c r="D97" i="16" s="1"/>
  <c r="J41" i="22"/>
  <c r="F41" i="22"/>
  <c r="C19" i="16"/>
  <c r="W19" i="16"/>
  <c r="X29" i="16"/>
  <c r="D29" i="16" s="1"/>
  <c r="AZ65" i="22"/>
  <c r="AY65" i="22"/>
  <c r="AV65" i="22"/>
  <c r="AU65" i="22"/>
  <c r="AQ65" i="22"/>
  <c r="AP65" i="22"/>
  <c r="AO65" i="22"/>
  <c r="AM65" i="22"/>
  <c r="AL65" i="22"/>
  <c r="AI65" i="22"/>
  <c r="AE65" i="22"/>
  <c r="AB65" i="22"/>
  <c r="AA65" i="22"/>
  <c r="Y65" i="22"/>
  <c r="W65" i="22"/>
  <c r="V65" i="22"/>
  <c r="S65" i="22"/>
  <c r="O65" i="22"/>
  <c r="K65" i="22"/>
  <c r="G65" i="22"/>
  <c r="AY60" i="22"/>
  <c r="AW60" i="22"/>
  <c r="AX55" i="22"/>
  <c r="AW55" i="22"/>
  <c r="AW50" i="22"/>
  <c r="AZ45" i="22"/>
  <c r="AY45" i="22"/>
  <c r="AX40" i="22"/>
  <c r="M40" i="22"/>
  <c r="E40" i="22"/>
  <c r="AZ64" i="22"/>
  <c r="AV64" i="22"/>
  <c r="AS64" i="22"/>
  <c r="AO64" i="22"/>
  <c r="AM64" i="22"/>
  <c r="AK64" i="22"/>
  <c r="AG64" i="22"/>
  <c r="AB64" i="22"/>
  <c r="Y64" i="22"/>
  <c r="V64" i="22"/>
  <c r="R64" i="22"/>
  <c r="P64" i="22"/>
  <c r="M64" i="22"/>
  <c r="J64" i="22"/>
  <c r="I64" i="22"/>
  <c r="G64" i="22"/>
  <c r="D64" i="22"/>
  <c r="AY59" i="22"/>
  <c r="AX59" i="22"/>
  <c r="AK59" i="22"/>
  <c r="N59" i="22"/>
  <c r="G59" i="22"/>
  <c r="F59" i="22"/>
  <c r="AZ54" i="22"/>
  <c r="AY54" i="22"/>
  <c r="AM54" i="22"/>
  <c r="AL54" i="22"/>
  <c r="AG54" i="22"/>
  <c r="O54" i="22"/>
  <c r="L54" i="22"/>
  <c r="H54" i="22"/>
  <c r="D54" i="22"/>
  <c r="AY49" i="22"/>
  <c r="AW49" i="22"/>
  <c r="AE49" i="22"/>
  <c r="M49" i="22"/>
  <c r="E49" i="22"/>
  <c r="AZ44" i="22"/>
  <c r="P44" i="22"/>
  <c r="N44" i="22"/>
  <c r="L44" i="22"/>
  <c r="I44" i="22"/>
  <c r="D44" i="22"/>
  <c r="AZ39" i="22"/>
  <c r="AX39" i="22"/>
  <c r="AN39" i="22"/>
  <c r="P39" i="22"/>
  <c r="AZ33" i="4"/>
  <c r="AY33" i="4"/>
  <c r="AY33" i="22"/>
  <c r="AX33" i="4"/>
  <c r="AW33" i="4"/>
  <c r="AV33" i="4"/>
  <c r="AU33" i="4"/>
  <c r="AU33" i="22"/>
  <c r="AT33" i="4"/>
  <c r="AS33" i="4"/>
  <c r="AR33" i="4"/>
  <c r="AQ33" i="4"/>
  <c r="AQ33" i="22"/>
  <c r="AP33" i="4"/>
  <c r="AO33" i="4"/>
  <c r="AN33" i="4"/>
  <c r="AM33" i="4"/>
  <c r="AM33" i="22"/>
  <c r="AL33" i="4"/>
  <c r="AK33" i="4"/>
  <c r="AJ33" i="4"/>
  <c r="AJ33" i="22"/>
  <c r="AI33" i="4"/>
  <c r="AI33" i="22"/>
  <c r="AH33" i="4"/>
  <c r="AG33" i="4"/>
  <c r="AG33" i="22"/>
  <c r="AF33" i="4"/>
  <c r="AF33" i="22"/>
  <c r="AE33" i="4"/>
  <c r="AD33" i="4"/>
  <c r="AC33" i="4"/>
  <c r="AC33" i="22"/>
  <c r="AB33" i="4"/>
  <c r="AB33" i="22"/>
  <c r="AA33" i="4"/>
  <c r="Z33" i="4"/>
  <c r="Y33" i="4"/>
  <c r="X33" i="4"/>
  <c r="X33" i="22"/>
  <c r="W33" i="4"/>
  <c r="V33" i="4"/>
  <c r="U33" i="4"/>
  <c r="U33" i="22"/>
  <c r="T33" i="4"/>
  <c r="S33" i="4"/>
  <c r="R33" i="4"/>
  <c r="Q33" i="4"/>
  <c r="Q33" i="22"/>
  <c r="P33" i="4"/>
  <c r="P33" i="22"/>
  <c r="O33" i="4"/>
  <c r="O33" i="22"/>
  <c r="N33" i="4"/>
  <c r="N33" i="22"/>
  <c r="M33" i="4"/>
  <c r="L33" i="4"/>
  <c r="K33" i="4"/>
  <c r="J33" i="4"/>
  <c r="I33" i="4"/>
  <c r="I33" i="22"/>
  <c r="H33" i="4"/>
  <c r="G33" i="4"/>
  <c r="F33" i="4"/>
  <c r="B501" i="18"/>
  <c r="C33" i="4"/>
  <c r="D33" i="4"/>
  <c r="E33" i="4"/>
  <c r="J506" i="18"/>
  <c r="J1053" i="18"/>
  <c r="AZ28" i="4"/>
  <c r="AZ28" i="22"/>
  <c r="AY28" i="4"/>
  <c r="AX28" i="4"/>
  <c r="AX28" i="22"/>
  <c r="AW28" i="4"/>
  <c r="AV28" i="4"/>
  <c r="AU28" i="4"/>
  <c r="AT28" i="4"/>
  <c r="AT28" i="22"/>
  <c r="L359" i="16"/>
  <c r="AF359" i="16"/>
  <c r="AS28" i="4"/>
  <c r="C359" i="16"/>
  <c r="W359" i="16"/>
  <c r="AR28" i="4"/>
  <c r="AQ28" i="4"/>
  <c r="AP28" i="4"/>
  <c r="L325" i="16"/>
  <c r="AF325" i="16"/>
  <c r="AO28" i="4"/>
  <c r="AG28" i="4"/>
  <c r="AF28" i="4"/>
  <c r="AE28" i="4"/>
  <c r="AE28" i="22"/>
  <c r="AD28" i="4"/>
  <c r="AC28" i="4"/>
  <c r="AB28" i="4"/>
  <c r="AA28" i="4"/>
  <c r="Z28" i="4"/>
  <c r="Y28" i="4"/>
  <c r="X28" i="4"/>
  <c r="W28" i="4"/>
  <c r="W28" i="22"/>
  <c r="V28" i="4"/>
  <c r="U28" i="4"/>
  <c r="T28" i="4"/>
  <c r="T28" i="22"/>
  <c r="S28" i="4"/>
  <c r="R28" i="4"/>
  <c r="Q28" i="4"/>
  <c r="AZ23" i="4"/>
  <c r="AZ23" i="22"/>
  <c r="AY23" i="4"/>
  <c r="AX23" i="4"/>
  <c r="AW23" i="4"/>
  <c r="AV23" i="4"/>
  <c r="AV23" i="22"/>
  <c r="AU23" i="4"/>
  <c r="AT23" i="4"/>
  <c r="AS23" i="4"/>
  <c r="AR23" i="4"/>
  <c r="AQ23" i="4"/>
  <c r="C342" i="16"/>
  <c r="W342" i="16"/>
  <c r="AP23" i="4"/>
  <c r="AO23" i="4"/>
  <c r="AG23" i="4"/>
  <c r="AF23" i="4"/>
  <c r="AE23" i="4"/>
  <c r="AD23" i="4"/>
  <c r="AD23" i="22"/>
  <c r="AC23" i="4"/>
  <c r="AC23" i="22"/>
  <c r="AB23" i="4"/>
  <c r="AA23" i="4"/>
  <c r="Z23" i="4"/>
  <c r="Z23" i="22"/>
  <c r="Y23" i="4"/>
  <c r="Y23" i="22"/>
  <c r="X23" i="4"/>
  <c r="W23" i="4"/>
  <c r="V23" i="4"/>
  <c r="V23" i="22"/>
  <c r="U23" i="4"/>
  <c r="T23" i="4"/>
  <c r="S23" i="4"/>
  <c r="R23" i="4"/>
  <c r="R23" i="22"/>
  <c r="Q23" i="4"/>
  <c r="Q23" i="22"/>
  <c r="AZ18" i="4"/>
  <c r="AY18" i="4"/>
  <c r="AX18" i="4"/>
  <c r="AX18" i="22"/>
  <c r="AW18" i="4"/>
  <c r="AV18" i="4"/>
  <c r="AV18" i="22"/>
  <c r="AU18" i="4"/>
  <c r="AT18" i="4"/>
  <c r="AS18" i="4"/>
  <c r="AR18" i="4"/>
  <c r="AQ18" i="4"/>
  <c r="AP18" i="4"/>
  <c r="AO18" i="4"/>
  <c r="AG18" i="4"/>
  <c r="AG18" i="22"/>
  <c r="AF18" i="4"/>
  <c r="AF18" i="22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R18" i="22"/>
  <c r="Q18" i="4"/>
  <c r="AZ13" i="4"/>
  <c r="AY13" i="4"/>
  <c r="AX13" i="4"/>
  <c r="AX13" i="22"/>
  <c r="AW13" i="4"/>
  <c r="AW13" i="22"/>
  <c r="AV13" i="4"/>
  <c r="AV13" i="22"/>
  <c r="AU13" i="4"/>
  <c r="AT13" i="4"/>
  <c r="AT13" i="22"/>
  <c r="AS13" i="4"/>
  <c r="AS13" i="22"/>
  <c r="AR13" i="4"/>
  <c r="AR13" i="22"/>
  <c r="L342" i="16"/>
  <c r="AF342" i="16"/>
  <c r="AL352" i="16"/>
  <c r="R352" i="16" s="1"/>
  <c r="AQ13" i="4"/>
  <c r="AP13" i="4"/>
  <c r="AO13" i="4"/>
  <c r="AO13" i="22"/>
  <c r="C325" i="16"/>
  <c r="W325" i="16"/>
  <c r="AG13" i="4"/>
  <c r="AF13" i="4"/>
  <c r="AF13" i="22"/>
  <c r="AE13" i="4"/>
  <c r="AE13" i="22"/>
  <c r="AD13" i="4"/>
  <c r="AC13" i="4"/>
  <c r="AB13" i="4"/>
  <c r="AA13" i="4"/>
  <c r="AA13" i="22"/>
  <c r="Z13" i="4"/>
  <c r="Y13" i="4"/>
  <c r="X13" i="4"/>
  <c r="X13" i="22"/>
  <c r="W13" i="4"/>
  <c r="V13" i="4"/>
  <c r="U13" i="4"/>
  <c r="T13" i="4"/>
  <c r="S13" i="4"/>
  <c r="S13" i="22"/>
  <c r="R13" i="4"/>
  <c r="Q13" i="4"/>
  <c r="AZ8" i="4"/>
  <c r="AY8" i="4"/>
  <c r="AY8" i="22"/>
  <c r="AX8" i="4"/>
  <c r="AW8" i="4"/>
  <c r="AW8" i="22"/>
  <c r="AV8" i="4"/>
  <c r="AU8" i="4"/>
  <c r="AT8" i="4"/>
  <c r="AS8" i="4"/>
  <c r="AR8" i="4"/>
  <c r="AQ8" i="4"/>
  <c r="AP8" i="4"/>
  <c r="AP8" i="22"/>
  <c r="AO8" i="4"/>
  <c r="AG8" i="4"/>
  <c r="AF8" i="4"/>
  <c r="AF8" i="22"/>
  <c r="AE8" i="4"/>
  <c r="AE8" i="22"/>
  <c r="AD8" i="4"/>
  <c r="AC8" i="4"/>
  <c r="AB8" i="4"/>
  <c r="AA8" i="4"/>
  <c r="Z8" i="4"/>
  <c r="Y8" i="4"/>
  <c r="X8" i="4"/>
  <c r="W8" i="4"/>
  <c r="W8" i="22"/>
  <c r="V8" i="4"/>
  <c r="U8" i="4"/>
  <c r="T8" i="4"/>
  <c r="S8" i="4"/>
  <c r="S8" i="22"/>
  <c r="R8" i="4"/>
  <c r="Q8" i="4"/>
  <c r="AZ32" i="4"/>
  <c r="AY32" i="4"/>
  <c r="AY32" i="22"/>
  <c r="AX32" i="4"/>
  <c r="AW32" i="4"/>
  <c r="AW32" i="22"/>
  <c r="AV32" i="4"/>
  <c r="AV32" i="22"/>
  <c r="AU32" i="4"/>
  <c r="AT32" i="4"/>
  <c r="AS32" i="4"/>
  <c r="AS32" i="22"/>
  <c r="AR32" i="4"/>
  <c r="AQ32" i="4"/>
  <c r="AP32" i="4"/>
  <c r="AO32" i="4"/>
  <c r="AN32" i="4"/>
  <c r="AM32" i="4"/>
  <c r="AL32" i="4"/>
  <c r="AL32" i="22"/>
  <c r="AK32" i="4"/>
  <c r="AK32" i="22"/>
  <c r="AJ32" i="4"/>
  <c r="AI32" i="4"/>
  <c r="AI32" i="22"/>
  <c r="AH32" i="4"/>
  <c r="AG32" i="4"/>
  <c r="AG32" i="22"/>
  <c r="AF32" i="4"/>
  <c r="AE32" i="4"/>
  <c r="AE32" i="22"/>
  <c r="AD32" i="4"/>
  <c r="AC32" i="4"/>
  <c r="AB32" i="4"/>
  <c r="AA32" i="4"/>
  <c r="Z32" i="4"/>
  <c r="Z32" i="22"/>
  <c r="Y32" i="4"/>
  <c r="X32" i="4"/>
  <c r="W32" i="4"/>
  <c r="V32" i="4"/>
  <c r="U32" i="4"/>
  <c r="T32" i="4"/>
  <c r="S32" i="4"/>
  <c r="S32" i="22"/>
  <c r="R32" i="4"/>
  <c r="R32" i="22"/>
  <c r="Q32" i="4"/>
  <c r="P32" i="4"/>
  <c r="O32" i="4"/>
  <c r="O32" i="22"/>
  <c r="N32" i="4"/>
  <c r="M32" i="4"/>
  <c r="M32" i="22"/>
  <c r="L32" i="4"/>
  <c r="K32" i="4"/>
  <c r="J32" i="4"/>
  <c r="I32" i="4"/>
  <c r="I32" i="22"/>
  <c r="H32" i="4"/>
  <c r="H32" i="22"/>
  <c r="G32" i="4"/>
  <c r="F32" i="4"/>
  <c r="E32" i="4"/>
  <c r="C3" i="4"/>
  <c r="D3" i="4"/>
  <c r="E3" i="4"/>
  <c r="AC25" i="16"/>
  <c r="I25" i="16" s="1"/>
  <c r="D32" i="4"/>
  <c r="C32" i="4"/>
  <c r="AZ27" i="4"/>
  <c r="AY27" i="4"/>
  <c r="AY27" i="22"/>
  <c r="AX27" i="4"/>
  <c r="AW27" i="4"/>
  <c r="AV27" i="4"/>
  <c r="AS27" i="4"/>
  <c r="AP27" i="4"/>
  <c r="AG27" i="4"/>
  <c r="AF27" i="4"/>
  <c r="AE27" i="4"/>
  <c r="AD27" i="4"/>
  <c r="X27" i="4"/>
  <c r="W27" i="4"/>
  <c r="W27" i="22"/>
  <c r="V27" i="4"/>
  <c r="U27" i="4"/>
  <c r="AZ22" i="4"/>
  <c r="AY22" i="4"/>
  <c r="AY22" i="22"/>
  <c r="AX22" i="4"/>
  <c r="AX22" i="22"/>
  <c r="AW22" i="4"/>
  <c r="AU22" i="4"/>
  <c r="H98" i="17"/>
  <c r="AT22" i="4"/>
  <c r="AS22" i="4"/>
  <c r="AG22" i="4"/>
  <c r="AF22" i="4"/>
  <c r="AE22" i="4"/>
  <c r="AD22" i="4"/>
  <c r="Z22" i="4"/>
  <c r="Z22" i="22"/>
  <c r="S22" i="4"/>
  <c r="AZ17" i="4"/>
  <c r="AZ17" i="22"/>
  <c r="AY17" i="4"/>
  <c r="AY17" i="22"/>
  <c r="AX17" i="4"/>
  <c r="AW17" i="4"/>
  <c r="AV17" i="4"/>
  <c r="AQ17" i="4"/>
  <c r="F3" i="4"/>
  <c r="G3" i="4"/>
  <c r="H3" i="4"/>
  <c r="I3" i="4"/>
  <c r="J3" i="4"/>
  <c r="K3" i="4"/>
  <c r="L3" i="4"/>
  <c r="M3" i="4"/>
  <c r="N3" i="4"/>
  <c r="O3" i="4"/>
  <c r="P3" i="4"/>
  <c r="Q3" i="4"/>
  <c r="R3" i="4"/>
  <c r="S3" i="4"/>
  <c r="T3" i="4"/>
  <c r="U3" i="4"/>
  <c r="V3" i="4"/>
  <c r="W3" i="4"/>
  <c r="X3" i="4"/>
  <c r="Y3" i="4"/>
  <c r="Z3" i="4"/>
  <c r="AA3" i="4"/>
  <c r="AB3" i="4"/>
  <c r="AC3" i="4"/>
  <c r="AD3" i="4"/>
  <c r="AE3" i="4"/>
  <c r="AF3" i="4"/>
  <c r="AG3" i="4"/>
  <c r="AH3" i="4"/>
  <c r="AI3" i="4"/>
  <c r="AJ3" i="4"/>
  <c r="AK3" i="4"/>
  <c r="AL3" i="4"/>
  <c r="AM3" i="4"/>
  <c r="AN3" i="4"/>
  <c r="AO3" i="4"/>
  <c r="AP3" i="4"/>
  <c r="AQ3" i="4"/>
  <c r="AR3" i="4"/>
  <c r="AS3" i="4"/>
  <c r="AT3" i="4"/>
  <c r="AU3" i="4"/>
  <c r="AV3" i="4"/>
  <c r="AW3" i="4"/>
  <c r="AX3" i="4"/>
  <c r="AY3" i="4"/>
  <c r="AZ3" i="4"/>
  <c r="C4" i="4"/>
  <c r="D4" i="4"/>
  <c r="E4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AC4" i="4"/>
  <c r="AD4" i="4"/>
  <c r="AE4" i="4"/>
  <c r="AF4" i="4"/>
  <c r="AG4" i="4"/>
  <c r="AH4" i="4"/>
  <c r="AI4" i="4"/>
  <c r="AJ4" i="4"/>
  <c r="AK4" i="4"/>
  <c r="AL4" i="4"/>
  <c r="AM4" i="4"/>
  <c r="AN4" i="4"/>
  <c r="AO4" i="4"/>
  <c r="AP4" i="4"/>
  <c r="AQ4" i="4"/>
  <c r="AR4" i="4"/>
  <c r="AS4" i="4"/>
  <c r="AT4" i="4"/>
  <c r="AU4" i="4"/>
  <c r="AV4" i="4"/>
  <c r="AW4" i="4"/>
  <c r="AX4" i="4"/>
  <c r="AY4" i="4"/>
  <c r="AZ4" i="4"/>
  <c r="C5" i="4"/>
  <c r="D5" i="4"/>
  <c r="E5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AC5" i="4"/>
  <c r="AD5" i="4"/>
  <c r="AE5" i="4"/>
  <c r="AF5" i="4"/>
  <c r="AG5" i="4"/>
  <c r="AH5" i="4"/>
  <c r="AI5" i="4"/>
  <c r="AJ5" i="4"/>
  <c r="AK5" i="4"/>
  <c r="AL5" i="4"/>
  <c r="AM5" i="4"/>
  <c r="AN5" i="4"/>
  <c r="AO5" i="4"/>
  <c r="AP5" i="4"/>
  <c r="AQ5" i="4"/>
  <c r="AR5" i="4"/>
  <c r="AS5" i="4"/>
  <c r="AT5" i="4"/>
  <c r="AU5" i="4"/>
  <c r="AV5" i="4"/>
  <c r="AW5" i="4"/>
  <c r="AX5" i="4"/>
  <c r="AY5" i="4"/>
  <c r="AZ5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C8" i="4"/>
  <c r="D8" i="4"/>
  <c r="E8" i="4"/>
  <c r="F8" i="4"/>
  <c r="G8" i="4"/>
  <c r="H8" i="4"/>
  <c r="I8" i="4"/>
  <c r="J8" i="4"/>
  <c r="K8" i="4"/>
  <c r="L8" i="4"/>
  <c r="M8" i="4"/>
  <c r="N8" i="4"/>
  <c r="O8" i="4"/>
  <c r="P8" i="4"/>
  <c r="AH8" i="4"/>
  <c r="AI8" i="4"/>
  <c r="AJ8" i="4"/>
  <c r="AK8" i="4"/>
  <c r="AL8" i="4"/>
  <c r="AM8" i="4"/>
  <c r="AN8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C11" i="4"/>
  <c r="D11" i="4"/>
  <c r="E11" i="4"/>
  <c r="F11" i="4"/>
  <c r="G11" i="4"/>
  <c r="H11" i="4"/>
  <c r="H107" i="17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AH13" i="4"/>
  <c r="AI13" i="4"/>
  <c r="AJ13" i="4"/>
  <c r="AK13" i="4"/>
  <c r="AL13" i="4"/>
  <c r="AM13" i="4"/>
  <c r="AN13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R17" i="4"/>
  <c r="AS17" i="4"/>
  <c r="AT17" i="4"/>
  <c r="AU17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AH18" i="4"/>
  <c r="AI18" i="4"/>
  <c r="AJ18" i="4"/>
  <c r="AK18" i="4"/>
  <c r="AL18" i="4"/>
  <c r="AM18" i="4"/>
  <c r="AN18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T22" i="4"/>
  <c r="U22" i="4"/>
  <c r="V22" i="4"/>
  <c r="W22" i="4"/>
  <c r="X22" i="4"/>
  <c r="Y22" i="4"/>
  <c r="AA22" i="4"/>
  <c r="AB22" i="4"/>
  <c r="AC22" i="4"/>
  <c r="AH22" i="4"/>
  <c r="AI22" i="4"/>
  <c r="AJ22" i="4"/>
  <c r="AK22" i="4"/>
  <c r="AL22" i="4"/>
  <c r="AM22" i="4"/>
  <c r="AN22" i="4"/>
  <c r="AO22" i="4"/>
  <c r="AP22" i="4"/>
  <c r="AQ22" i="4"/>
  <c r="AR22" i="4"/>
  <c r="AV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AH23" i="4"/>
  <c r="AI23" i="4"/>
  <c r="AJ23" i="4"/>
  <c r="AK23" i="4"/>
  <c r="AL23" i="4"/>
  <c r="AM23" i="4"/>
  <c r="AN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Y27" i="4"/>
  <c r="Z27" i="4"/>
  <c r="AA27" i="4"/>
  <c r="AB27" i="4"/>
  <c r="AC27" i="4"/>
  <c r="AH27" i="4"/>
  <c r="AI27" i="4"/>
  <c r="AJ27" i="4"/>
  <c r="AK27" i="4"/>
  <c r="AL27" i="4"/>
  <c r="AM27" i="4"/>
  <c r="AN27" i="4"/>
  <c r="AO27" i="4"/>
  <c r="AQ27" i="4"/>
  <c r="AR27" i="4"/>
  <c r="AT27" i="4"/>
  <c r="AU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AH28" i="4"/>
  <c r="AI28" i="4"/>
  <c r="AJ28" i="4"/>
  <c r="AK28" i="4"/>
  <c r="AL28" i="4"/>
  <c r="AM28" i="4"/>
  <c r="AN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Z348" i="16"/>
  <c r="F348" i="16" s="1"/>
  <c r="AG17" i="22"/>
  <c r="AX12" i="22"/>
  <c r="AO12" i="22"/>
  <c r="AZ7" i="22"/>
  <c r="AB7" i="22"/>
  <c r="AZ31" i="22"/>
  <c r="AN31" i="22"/>
  <c r="AJ31" i="22"/>
  <c r="W31" i="22"/>
  <c r="G31" i="22"/>
  <c r="J1018" i="18"/>
  <c r="AX26" i="22"/>
  <c r="U26" i="22"/>
  <c r="AW21" i="22"/>
  <c r="AX16" i="22"/>
  <c r="L376" i="16"/>
  <c r="AF376" i="16"/>
  <c r="AI381" i="16"/>
  <c r="O381" i="16" s="1"/>
  <c r="R16" i="22"/>
  <c r="AX11" i="22"/>
  <c r="AW6" i="22"/>
  <c r="AR6" i="22"/>
  <c r="AB6" i="22"/>
  <c r="V6" i="22"/>
  <c r="AT30" i="22"/>
  <c r="AO30" i="22"/>
  <c r="AM30" i="22"/>
  <c r="AK30" i="22"/>
  <c r="AG30" i="22"/>
  <c r="AC30" i="22"/>
  <c r="AB30" i="22"/>
  <c r="Y30" i="22"/>
  <c r="X30" i="22"/>
  <c r="Q30" i="22"/>
  <c r="M30" i="22"/>
  <c r="J30" i="22"/>
  <c r="DD30" i="21"/>
  <c r="AZ25" i="22"/>
  <c r="AG25" i="22"/>
  <c r="AZ20" i="22"/>
  <c r="AX20" i="22"/>
  <c r="S20" i="22"/>
  <c r="AW15" i="22"/>
  <c r="AF15" i="22"/>
  <c r="AA15" i="22"/>
  <c r="AW10" i="22"/>
  <c r="AQ10" i="22"/>
  <c r="AB10" i="22"/>
  <c r="Z10" i="22"/>
  <c r="AY5" i="22"/>
  <c r="AO5" i="22"/>
  <c r="AG5" i="22"/>
  <c r="W5" i="22"/>
  <c r="S5" i="22"/>
  <c r="R5" i="22"/>
  <c r="AZ29" i="22"/>
  <c r="AX29" i="22"/>
  <c r="AO29" i="22"/>
  <c r="AL29" i="22"/>
  <c r="AK29" i="22"/>
  <c r="Z29" i="22"/>
  <c r="V29" i="22"/>
  <c r="U29" i="22"/>
  <c r="Q29" i="22"/>
  <c r="M29" i="22"/>
  <c r="T1033" i="18"/>
  <c r="J1016" i="18"/>
  <c r="AX24" i="22"/>
  <c r="AG24" i="22"/>
  <c r="L172" i="16"/>
  <c r="AF172" i="16"/>
  <c r="AK175" i="16"/>
  <c r="Q175" i="16" s="1"/>
  <c r="L155" i="16"/>
  <c r="AF155" i="16"/>
  <c r="AK158" i="16"/>
  <c r="Q158" i="16" s="1"/>
  <c r="AW19" i="22"/>
  <c r="AX14" i="22"/>
  <c r="AF14" i="22"/>
  <c r="AX9" i="22"/>
  <c r="AG9" i="22"/>
  <c r="Z9" i="22"/>
  <c r="AZ4" i="22"/>
  <c r="AW4" i="22"/>
  <c r="AQ4" i="22"/>
  <c r="AO4" i="22"/>
  <c r="AA4" i="22"/>
  <c r="R4" i="22"/>
  <c r="J1049" i="18"/>
  <c r="M1046" i="18"/>
  <c r="C1046" i="18"/>
  <c r="N1" i="4"/>
  <c r="R1045" i="18"/>
  <c r="T1039" i="18"/>
  <c r="T1037" i="18"/>
  <c r="M1030" i="18"/>
  <c r="C1030" i="18"/>
  <c r="M1013" i="18"/>
  <c r="C1013" i="18"/>
  <c r="S4" i="22"/>
  <c r="CJ17" i="23"/>
  <c r="AY23" i="22"/>
  <c r="L261" i="18"/>
  <c r="U23" i="22"/>
  <c r="B53" i="18"/>
  <c r="C51" i="18"/>
  <c r="C240" i="16"/>
  <c r="W240" i="16"/>
  <c r="AH282" i="16"/>
  <c r="N282" i="16"/>
  <c r="T66" i="22"/>
  <c r="U65" i="22"/>
  <c r="R65" i="22"/>
  <c r="T64" i="22"/>
  <c r="S64" i="22"/>
  <c r="Q67" i="22"/>
  <c r="Q66" i="22"/>
  <c r="Q65" i="22"/>
  <c r="V67" i="22"/>
  <c r="AE68" i="22"/>
  <c r="AC68" i="22"/>
  <c r="Y68" i="22"/>
  <c r="AF67" i="22"/>
  <c r="AE67" i="22"/>
  <c r="AA67" i="22"/>
  <c r="Y67" i="22"/>
  <c r="AC66" i="22"/>
  <c r="AA66" i="22"/>
  <c r="AF65" i="22"/>
  <c r="AC65" i="22"/>
  <c r="X65" i="22"/>
  <c r="AF64" i="22"/>
  <c r="AE64" i="22"/>
  <c r="AA64" i="22"/>
  <c r="X64" i="22"/>
  <c r="W64" i="22"/>
  <c r="C2" i="16"/>
  <c r="W2" i="16"/>
  <c r="C376" i="16"/>
  <c r="W376" i="16"/>
  <c r="AY68" i="22"/>
  <c r="AW68" i="22"/>
  <c r="AO68" i="22"/>
  <c r="AN68" i="22"/>
  <c r="AK68" i="22"/>
  <c r="AI68" i="22"/>
  <c r="AG68" i="22"/>
  <c r="H68" i="22"/>
  <c r="F68" i="22"/>
  <c r="AY67" i="22"/>
  <c r="AX67" i="22"/>
  <c r="AU67" i="22"/>
  <c r="AQ67" i="22"/>
  <c r="AO67" i="22"/>
  <c r="AL67" i="22"/>
  <c r="N67" i="22"/>
  <c r="G67" i="22"/>
  <c r="F67" i="22"/>
  <c r="C67" i="22"/>
  <c r="AY66" i="22"/>
  <c r="AX66" i="22"/>
  <c r="AW66" i="22"/>
  <c r="AP66" i="22"/>
  <c r="AO66" i="22"/>
  <c r="AK66" i="22"/>
  <c r="AJ66" i="22"/>
  <c r="AI66" i="22"/>
  <c r="AG66" i="22"/>
  <c r="P66" i="22"/>
  <c r="O66" i="22"/>
  <c r="M66" i="22"/>
  <c r="L66" i="22"/>
  <c r="K66" i="22"/>
  <c r="I66" i="22"/>
  <c r="H66" i="22"/>
  <c r="AX65" i="22"/>
  <c r="AW65" i="22"/>
  <c r="AN65" i="22"/>
  <c r="AK65" i="22"/>
  <c r="AJ65" i="22"/>
  <c r="AG65" i="22"/>
  <c r="N65" i="22"/>
  <c r="M65" i="22"/>
  <c r="L65" i="22"/>
  <c r="J65" i="22"/>
  <c r="I65" i="22"/>
  <c r="H65" i="22"/>
  <c r="F65" i="22"/>
  <c r="E65" i="22"/>
  <c r="D65" i="22"/>
  <c r="AY64" i="22"/>
  <c r="AX64" i="22"/>
  <c r="AW64" i="22"/>
  <c r="AU64" i="22"/>
  <c r="AQ64" i="22"/>
  <c r="AL64" i="22"/>
  <c r="AJ64" i="22"/>
  <c r="AI64" i="22"/>
  <c r="O64" i="22"/>
  <c r="L64" i="22"/>
  <c r="K64" i="22"/>
  <c r="C64" i="22"/>
  <c r="AZ63" i="22"/>
  <c r="AX63" i="22"/>
  <c r="AY62" i="22"/>
  <c r="AX62" i="22"/>
  <c r="AZ61" i="22"/>
  <c r="AG61" i="22"/>
  <c r="AZ60" i="22"/>
  <c r="AX60" i="22"/>
  <c r="AZ59" i="22"/>
  <c r="P59" i="22"/>
  <c r="O59" i="22"/>
  <c r="L59" i="22"/>
  <c r="K59" i="22"/>
  <c r="H59" i="22"/>
  <c r="AY58" i="22"/>
  <c r="AW58" i="22"/>
  <c r="AY57" i="22"/>
  <c r="AG57" i="22"/>
  <c r="AY56" i="22"/>
  <c r="AX56" i="22"/>
  <c r="AZ55" i="22"/>
  <c r="AY55" i="22"/>
  <c r="AG55" i="22"/>
  <c r="AX54" i="22"/>
  <c r="M54" i="22"/>
  <c r="K54" i="22"/>
  <c r="G54" i="22"/>
  <c r="AZ53" i="22"/>
  <c r="AX52" i="22"/>
  <c r="AW52" i="22"/>
  <c r="AZ51" i="22"/>
  <c r="AZ50" i="22"/>
  <c r="AY50" i="22"/>
  <c r="AX50" i="22"/>
  <c r="AZ49" i="22"/>
  <c r="AX49" i="22"/>
  <c r="AG49" i="22"/>
  <c r="P49" i="22"/>
  <c r="O49" i="22"/>
  <c r="K49" i="22"/>
  <c r="H49" i="22"/>
  <c r="G49" i="22"/>
  <c r="C49" i="22"/>
  <c r="AY48" i="22"/>
  <c r="AZ47" i="22"/>
  <c r="AY47" i="22"/>
  <c r="AW47" i="22"/>
  <c r="P47" i="22"/>
  <c r="AY46" i="22"/>
  <c r="AX45" i="22"/>
  <c r="AW45" i="22"/>
  <c r="P45" i="22"/>
  <c r="AY44" i="22"/>
  <c r="AX44" i="22"/>
  <c r="AW44" i="22"/>
  <c r="M44" i="22"/>
  <c r="J44" i="22"/>
  <c r="H44" i="22"/>
  <c r="F44" i="22"/>
  <c r="AX43" i="22"/>
  <c r="AW43" i="22"/>
  <c r="AX42" i="22"/>
  <c r="AH42" i="22"/>
  <c r="AY41" i="22"/>
  <c r="AX41" i="22"/>
  <c r="L240" i="16"/>
  <c r="AF240" i="16"/>
  <c r="AL248" i="16"/>
  <c r="R248" i="16" s="1"/>
  <c r="AZ40" i="22"/>
  <c r="AG40" i="22"/>
  <c r="AY39" i="22"/>
  <c r="AW39" i="22"/>
  <c r="AM39" i="22"/>
  <c r="AJ39" i="22"/>
  <c r="AI39" i="22"/>
  <c r="N39" i="22"/>
  <c r="L39" i="22"/>
  <c r="H39" i="22"/>
  <c r="F39" i="22"/>
  <c r="AZ33" i="22"/>
  <c r="AX33" i="22"/>
  <c r="AW33" i="22"/>
  <c r="AV33" i="22"/>
  <c r="AS33" i="22"/>
  <c r="AO33" i="22"/>
  <c r="AN33" i="22"/>
  <c r="AL33" i="22"/>
  <c r="V33" i="22"/>
  <c r="L33" i="22"/>
  <c r="J33" i="22"/>
  <c r="H33" i="22"/>
  <c r="E33" i="22"/>
  <c r="AZ32" i="22"/>
  <c r="AX32" i="22"/>
  <c r="AT32" i="22"/>
  <c r="AQ32" i="22"/>
  <c r="AN32" i="22"/>
  <c r="AM32" i="22"/>
  <c r="AJ32" i="22"/>
  <c r="AH32" i="22"/>
  <c r="L32" i="22"/>
  <c r="K32" i="22"/>
  <c r="J32" i="22"/>
  <c r="G32" i="22"/>
  <c r="AY31" i="22"/>
  <c r="AX31" i="22"/>
  <c r="AT31" i="22"/>
  <c r="AQ31" i="22"/>
  <c r="AP31" i="22"/>
  <c r="AO31" i="22"/>
  <c r="AM31" i="22"/>
  <c r="AL31" i="22"/>
  <c r="AK31" i="22"/>
  <c r="AG31" i="22"/>
  <c r="AD31" i="22"/>
  <c r="V31" i="22"/>
  <c r="N31" i="22"/>
  <c r="M31" i="22"/>
  <c r="L31" i="22"/>
  <c r="J31" i="22"/>
  <c r="E31" i="22"/>
  <c r="D31" i="22"/>
  <c r="AZ30" i="22"/>
  <c r="AY30" i="22"/>
  <c r="AV30" i="22"/>
  <c r="AR30" i="22"/>
  <c r="AQ30" i="22"/>
  <c r="AN30" i="22"/>
  <c r="AL30" i="22"/>
  <c r="AI30" i="22"/>
  <c r="Z30" i="22"/>
  <c r="R30" i="22"/>
  <c r="P30" i="22"/>
  <c r="L30" i="22"/>
  <c r="K30" i="22"/>
  <c r="H30" i="22"/>
  <c r="G30" i="22"/>
  <c r="AY29" i="22"/>
  <c r="AV29" i="22"/>
  <c r="AT29" i="22"/>
  <c r="AQ29" i="22"/>
  <c r="AN29" i="22"/>
  <c r="AM29" i="22"/>
  <c r="AJ29" i="22"/>
  <c r="AI29" i="22"/>
  <c r="P29" i="22"/>
  <c r="O29" i="22"/>
  <c r="N29" i="22"/>
  <c r="L29" i="22"/>
  <c r="K29" i="22"/>
  <c r="I29" i="22"/>
  <c r="H29" i="22"/>
  <c r="G29" i="22"/>
  <c r="E29" i="22"/>
  <c r="D29" i="22"/>
  <c r="AY28" i="22"/>
  <c r="AW28" i="22"/>
  <c r="AV28" i="22"/>
  <c r="AF28" i="22"/>
  <c r="AB28" i="22"/>
  <c r="AA28" i="22"/>
  <c r="U28" i="22"/>
  <c r="S28" i="22"/>
  <c r="AX27" i="22"/>
  <c r="AV27" i="22"/>
  <c r="Y345" i="16"/>
  <c r="E345" i="16" s="1"/>
  <c r="AE27" i="22"/>
  <c r="AZ26" i="22"/>
  <c r="AY26" i="22"/>
  <c r="AW26" i="22"/>
  <c r="AG26" i="22"/>
  <c r="AE26" i="22"/>
  <c r="AY25" i="22"/>
  <c r="AV25" i="22"/>
  <c r="AE25" i="22"/>
  <c r="AZ24" i="22"/>
  <c r="AY24" i="22"/>
  <c r="AW24" i="22"/>
  <c r="AV24" i="22"/>
  <c r="AE24" i="22"/>
  <c r="AZ22" i="22"/>
  <c r="AW22" i="22"/>
  <c r="AZ21" i="22"/>
  <c r="AY21" i="22"/>
  <c r="AX21" i="22"/>
  <c r="AG21" i="22"/>
  <c r="AY20" i="22"/>
  <c r="AG20" i="22"/>
  <c r="AD20" i="22"/>
  <c r="AZ19" i="22"/>
  <c r="AY19" i="22"/>
  <c r="AX19" i="22"/>
  <c r="AG19" i="22"/>
  <c r="AD19" i="22"/>
  <c r="AZ18" i="22"/>
  <c r="AY18" i="22"/>
  <c r="AE18" i="22"/>
  <c r="AD18" i="22"/>
  <c r="Z18" i="22"/>
  <c r="W18" i="22"/>
  <c r="AX17" i="22"/>
  <c r="AW17" i="22"/>
  <c r="AE17" i="22"/>
  <c r="AZ16" i="22"/>
  <c r="AY16" i="22"/>
  <c r="AW16" i="22"/>
  <c r="T16" i="22"/>
  <c r="AZ15" i="22"/>
  <c r="AY15" i="22"/>
  <c r="AX15" i="22"/>
  <c r="AG15" i="22"/>
  <c r="AY14" i="22"/>
  <c r="AW14" i="22"/>
  <c r="AG14" i="22"/>
  <c r="R14" i="22"/>
  <c r="AZ13" i="22"/>
  <c r="AY13" i="22"/>
  <c r="AG13" i="22"/>
  <c r="AD13" i="22"/>
  <c r="AB13" i="22"/>
  <c r="Q13" i="22"/>
  <c r="AZ12" i="22"/>
  <c r="AY12" i="22"/>
  <c r="AW12" i="22"/>
  <c r="AG12" i="22"/>
  <c r="AZ11" i="22"/>
  <c r="AY11" i="22"/>
  <c r="AZ10" i="22"/>
  <c r="AY10" i="22"/>
  <c r="AZ9" i="22"/>
  <c r="AY9" i="22"/>
  <c r="AZ8" i="22"/>
  <c r="AX8" i="22"/>
  <c r="AV8" i="22"/>
  <c r="AB8" i="22"/>
  <c r="Y8" i="22"/>
  <c r="V8" i="22"/>
  <c r="U8" i="22"/>
  <c r="AY7" i="22"/>
  <c r="AW7" i="22"/>
  <c r="AC7" i="22"/>
  <c r="S7" i="22"/>
  <c r="R7" i="22"/>
  <c r="AZ6" i="22"/>
  <c r="AY6" i="22"/>
  <c r="AX6" i="22"/>
  <c r="AD6" i="22"/>
  <c r="AC6" i="22"/>
  <c r="S6" i="22"/>
  <c r="AZ5" i="22"/>
  <c r="AD5" i="22"/>
  <c r="AC5" i="22"/>
  <c r="AB5" i="22"/>
  <c r="AY4" i="22"/>
  <c r="AX4" i="22"/>
  <c r="AG4" i="22"/>
  <c r="AC4" i="22"/>
  <c r="AB4" i="22"/>
  <c r="AN1" i="21"/>
  <c r="AM1" i="21"/>
  <c r="DB1" i="21"/>
  <c r="DA1" i="21"/>
  <c r="C257" i="16"/>
  <c r="W257" i="16"/>
  <c r="C223" i="16"/>
  <c r="W223" i="16"/>
  <c r="L206" i="16"/>
  <c r="AF206" i="16"/>
  <c r="C206" i="16"/>
  <c r="W206" i="16"/>
  <c r="L189" i="16"/>
  <c r="AF189" i="16"/>
  <c r="AL200" i="16"/>
  <c r="R200" i="16"/>
  <c r="C189" i="16"/>
  <c r="W189" i="16"/>
  <c r="AL184" i="16"/>
  <c r="R184" i="16"/>
  <c r="C172" i="16"/>
  <c r="W172" i="16"/>
  <c r="AC184" i="16"/>
  <c r="I184" i="16"/>
  <c r="C155" i="16"/>
  <c r="W155" i="16"/>
  <c r="AC164" i="16"/>
  <c r="I164" i="16"/>
  <c r="L138" i="16"/>
  <c r="AF138" i="16"/>
  <c r="AL143" i="16"/>
  <c r="R143" i="16" s="1"/>
  <c r="C138" i="16"/>
  <c r="W138" i="16"/>
  <c r="H119" i="17"/>
  <c r="DX1" i="21"/>
  <c r="DW1" i="21"/>
  <c r="H130" i="17"/>
  <c r="T4" i="17"/>
  <c r="T5" i="17"/>
  <c r="T6" i="17"/>
  <c r="T7" i="17"/>
  <c r="T8" i="17"/>
  <c r="T9" i="17"/>
  <c r="T10" i="17"/>
  <c r="T11" i="17"/>
  <c r="T12" i="17"/>
  <c r="T13" i="17"/>
  <c r="T14" i="17"/>
  <c r="T15" i="17"/>
  <c r="T16" i="17"/>
  <c r="T17" i="17"/>
  <c r="T18" i="17"/>
  <c r="T19" i="17"/>
  <c r="T20" i="17"/>
  <c r="T21" i="17"/>
  <c r="T22" i="17"/>
  <c r="T23" i="17"/>
  <c r="T24" i="17"/>
  <c r="T25" i="17"/>
  <c r="T26" i="17"/>
  <c r="T27" i="17"/>
  <c r="T28" i="17"/>
  <c r="T29" i="17"/>
  <c r="T30" i="17"/>
  <c r="T31" i="17"/>
  <c r="T32" i="17"/>
  <c r="T33" i="17"/>
  <c r="T34" i="17"/>
  <c r="T35" i="17"/>
  <c r="T36" i="17"/>
  <c r="T37" i="17"/>
  <c r="T38" i="17"/>
  <c r="T39" i="17"/>
  <c r="T40" i="17"/>
  <c r="T41" i="17"/>
  <c r="T42" i="17"/>
  <c r="T43" i="17"/>
  <c r="T44" i="17"/>
  <c r="T45" i="17"/>
  <c r="T46" i="17"/>
  <c r="T47" i="17"/>
  <c r="T48" i="17"/>
  <c r="T49" i="17"/>
  <c r="T50" i="17"/>
  <c r="T3" i="17"/>
  <c r="CU1" i="21"/>
  <c r="CT1" i="21"/>
  <c r="AF47" i="22"/>
  <c r="AJ59" i="22"/>
  <c r="AH55" i="22"/>
  <c r="H15" i="17"/>
  <c r="H21" i="17"/>
  <c r="AL43" i="22"/>
  <c r="H127" i="17"/>
  <c r="H51" i="17"/>
  <c r="AN42" i="22"/>
  <c r="H103" i="17"/>
  <c r="H42" i="17"/>
  <c r="H75" i="17"/>
  <c r="H7" i="17"/>
  <c r="AT19" i="22"/>
  <c r="H122" i="17"/>
  <c r="H50" i="17"/>
  <c r="H30" i="17"/>
  <c r="H124" i="17"/>
  <c r="H116" i="17"/>
  <c r="H100" i="17"/>
  <c r="H44" i="17"/>
  <c r="H111" i="17"/>
  <c r="H109" i="17"/>
  <c r="H2" i="17"/>
  <c r="DF1" i="21"/>
  <c r="DE1" i="21"/>
  <c r="DD1" i="21"/>
  <c r="CP1" i="21"/>
  <c r="CO1" i="21"/>
  <c r="DP1" i="21"/>
  <c r="DO1" i="21"/>
  <c r="DQ1" i="21"/>
  <c r="DR1" i="21"/>
  <c r="DS1" i="21"/>
  <c r="DT1" i="21"/>
  <c r="DU1" i="21"/>
  <c r="DV1" i="21"/>
  <c r="DG1" i="21"/>
  <c r="N1" i="21"/>
  <c r="P1" i="21"/>
  <c r="O1" i="21"/>
  <c r="D268" i="16"/>
  <c r="M251" i="16"/>
  <c r="D251" i="16"/>
  <c r="M234" i="16"/>
  <c r="D234" i="16"/>
  <c r="M217" i="16"/>
  <c r="D217" i="16"/>
  <c r="M200" i="16"/>
  <c r="D200" i="16"/>
  <c r="M183" i="16"/>
  <c r="D183" i="16"/>
  <c r="M149" i="16"/>
  <c r="D149" i="16"/>
  <c r="M132" i="16"/>
  <c r="M312" i="16"/>
  <c r="D312" i="16"/>
  <c r="M295" i="16"/>
  <c r="D295" i="16"/>
  <c r="M278" i="16"/>
  <c r="D278" i="16"/>
  <c r="M261" i="16"/>
  <c r="M108" i="16"/>
  <c r="D108" i="16"/>
  <c r="M91" i="16"/>
  <c r="D91" i="16"/>
  <c r="M74" i="16"/>
  <c r="D74" i="16"/>
  <c r="M57" i="16"/>
  <c r="D57" i="16"/>
  <c r="M40" i="16"/>
  <c r="D40" i="16"/>
  <c r="M23" i="16"/>
  <c r="D23" i="16"/>
  <c r="M6" i="16"/>
  <c r="L393" i="16"/>
  <c r="AF393" i="16"/>
  <c r="AJ401" i="16"/>
  <c r="P401" i="16"/>
  <c r="C393" i="16"/>
  <c r="W393" i="16"/>
  <c r="C308" i="16"/>
  <c r="W308" i="16"/>
  <c r="L291" i="16"/>
  <c r="AF291" i="16"/>
  <c r="C291" i="16"/>
  <c r="W291" i="16"/>
  <c r="X302" i="16"/>
  <c r="D302" i="16" s="1"/>
  <c r="C274" i="16"/>
  <c r="W274" i="16"/>
  <c r="L121" i="16"/>
  <c r="AF121" i="16"/>
  <c r="M396" i="16"/>
  <c r="D396" i="16"/>
  <c r="M166" i="16"/>
  <c r="D166" i="16"/>
  <c r="D132" i="16"/>
  <c r="L104" i="16"/>
  <c r="AF104" i="16"/>
  <c r="C104" i="16"/>
  <c r="W104" i="16"/>
  <c r="L87" i="16"/>
  <c r="AF87" i="16"/>
  <c r="L70" i="16"/>
  <c r="AF70" i="16"/>
  <c r="C70" i="16"/>
  <c r="W70" i="16"/>
  <c r="L53" i="16"/>
  <c r="AF53" i="16"/>
  <c r="L36" i="16"/>
  <c r="AF36" i="16"/>
  <c r="C36" i="16"/>
  <c r="W36" i="16"/>
  <c r="L19" i="16"/>
  <c r="AF19" i="16"/>
  <c r="L2" i="16"/>
  <c r="AF2" i="16"/>
  <c r="C1" i="27"/>
  <c r="D1" i="27"/>
  <c r="E1" i="27"/>
  <c r="F1" i="27"/>
  <c r="G1" i="27"/>
  <c r="H1" i="27"/>
  <c r="I1" i="27"/>
  <c r="J1" i="27"/>
  <c r="K1" i="27"/>
  <c r="L1" i="27"/>
  <c r="M1" i="27"/>
  <c r="N1" i="27"/>
  <c r="O1" i="27"/>
  <c r="P1" i="27"/>
  <c r="Q1" i="27"/>
  <c r="R1" i="27"/>
  <c r="S1" i="27"/>
  <c r="T1" i="27"/>
  <c r="U1" i="27"/>
  <c r="V1" i="27"/>
  <c r="W1" i="27"/>
  <c r="X1" i="27"/>
  <c r="Y1" i="27"/>
  <c r="Z1" i="27"/>
  <c r="AA1" i="27"/>
  <c r="AB1" i="27"/>
  <c r="CL1" i="21"/>
  <c r="BV1" i="21"/>
  <c r="DM1" i="21"/>
  <c r="N1" i="22"/>
  <c r="C3" i="22"/>
  <c r="D3" i="22"/>
  <c r="E3" i="22"/>
  <c r="F3" i="22"/>
  <c r="G3" i="22"/>
  <c r="H3" i="22"/>
  <c r="I3" i="22"/>
  <c r="J3" i="22"/>
  <c r="K3" i="22"/>
  <c r="L3" i="22"/>
  <c r="M3" i="22"/>
  <c r="N3" i="22"/>
  <c r="O3" i="22"/>
  <c r="P3" i="22"/>
  <c r="N36" i="22"/>
  <c r="C38" i="22"/>
  <c r="D38" i="22"/>
  <c r="E38" i="22"/>
  <c r="F38" i="22"/>
  <c r="G38" i="22"/>
  <c r="H38" i="22"/>
  <c r="I38" i="22"/>
  <c r="J38" i="22"/>
  <c r="K38" i="22"/>
  <c r="L38" i="22"/>
  <c r="M38" i="22"/>
  <c r="N38" i="22"/>
  <c r="O38" i="22"/>
  <c r="P38" i="22"/>
  <c r="L117" i="18"/>
  <c r="L101" i="18"/>
  <c r="L85" i="18"/>
  <c r="L61" i="17"/>
  <c r="M61" i="17"/>
  <c r="M65" i="17"/>
  <c r="DN1" i="21"/>
  <c r="DL1" i="21"/>
  <c r="Y1" i="21"/>
  <c r="L1" i="21"/>
  <c r="L257" i="16"/>
  <c r="C121" i="16"/>
  <c r="AZ14" i="22"/>
  <c r="AZ27" i="22"/>
  <c r="L2" i="17"/>
  <c r="M2" i="17"/>
  <c r="L3" i="17"/>
  <c r="M3" i="17"/>
  <c r="L4" i="17"/>
  <c r="M4" i="17"/>
  <c r="L5" i="17"/>
  <c r="M5" i="17"/>
  <c r="L6" i="17"/>
  <c r="M6" i="17"/>
  <c r="L7" i="17"/>
  <c r="M7" i="17"/>
  <c r="L8" i="17"/>
  <c r="M8" i="17"/>
  <c r="L9" i="17"/>
  <c r="M9" i="17"/>
  <c r="L10" i="17"/>
  <c r="M10" i="17"/>
  <c r="L11" i="17"/>
  <c r="M11" i="17"/>
  <c r="L12" i="17"/>
  <c r="M12" i="17"/>
  <c r="L13" i="17"/>
  <c r="M13" i="17"/>
  <c r="L14" i="17"/>
  <c r="M14" i="17"/>
  <c r="L15" i="17"/>
  <c r="M15" i="17"/>
  <c r="L16" i="17"/>
  <c r="M16" i="17"/>
  <c r="L17" i="17"/>
  <c r="M17" i="17"/>
  <c r="L18" i="17"/>
  <c r="M18" i="17"/>
  <c r="L19" i="17"/>
  <c r="M19" i="17"/>
  <c r="L20" i="17"/>
  <c r="M20" i="17"/>
  <c r="L21" i="17"/>
  <c r="M21" i="17"/>
  <c r="L22" i="17"/>
  <c r="M22" i="17"/>
  <c r="L23" i="17"/>
  <c r="M23" i="17"/>
  <c r="L24" i="17"/>
  <c r="M24" i="17"/>
  <c r="L25" i="17"/>
  <c r="M25" i="17"/>
  <c r="L26" i="17"/>
  <c r="M26" i="17"/>
  <c r="L27" i="17"/>
  <c r="M27" i="17"/>
  <c r="L28" i="17"/>
  <c r="M28" i="17"/>
  <c r="L29" i="17"/>
  <c r="M29" i="17"/>
  <c r="L30" i="17"/>
  <c r="M30" i="17"/>
  <c r="L31" i="17"/>
  <c r="M31" i="17"/>
  <c r="L32" i="17"/>
  <c r="M32" i="17"/>
  <c r="L33" i="17"/>
  <c r="M33" i="17"/>
  <c r="L34" i="17"/>
  <c r="M34" i="17"/>
  <c r="L35" i="17"/>
  <c r="M35" i="17"/>
  <c r="L36" i="17"/>
  <c r="M36" i="17"/>
  <c r="L37" i="17"/>
  <c r="M37" i="17"/>
  <c r="L38" i="17"/>
  <c r="M38" i="17"/>
  <c r="L39" i="17"/>
  <c r="M39" i="17"/>
  <c r="L40" i="17"/>
  <c r="M40" i="17"/>
  <c r="L41" i="17"/>
  <c r="M41" i="17"/>
  <c r="L42" i="17"/>
  <c r="M42" i="17"/>
  <c r="L43" i="17"/>
  <c r="M43" i="17"/>
  <c r="L44" i="17"/>
  <c r="M44" i="17"/>
  <c r="L45" i="17"/>
  <c r="M45" i="17"/>
  <c r="L48" i="17"/>
  <c r="M48" i="17"/>
  <c r="L49" i="17"/>
  <c r="M49" i="17"/>
  <c r="L50" i="17"/>
  <c r="M50" i="17"/>
  <c r="L51" i="17"/>
  <c r="M51" i="17"/>
  <c r="L52" i="17"/>
  <c r="M52" i="17"/>
  <c r="L53" i="17"/>
  <c r="M53" i="17"/>
  <c r="L54" i="17"/>
  <c r="M54" i="17"/>
  <c r="L55" i="17"/>
  <c r="M55" i="17"/>
  <c r="L56" i="17"/>
  <c r="M56" i="17"/>
  <c r="L57" i="17"/>
  <c r="M57" i="17"/>
  <c r="M58" i="17"/>
  <c r="L59" i="17"/>
  <c r="M59" i="17"/>
  <c r="L60" i="17"/>
  <c r="M60" i="17"/>
  <c r="L62" i="17"/>
  <c r="M62" i="17"/>
  <c r="L63" i="17"/>
  <c r="M63" i="17"/>
  <c r="M64" i="17"/>
  <c r="M66" i="17"/>
  <c r="L67" i="17"/>
  <c r="M67" i="17"/>
  <c r="L68" i="17"/>
  <c r="M68" i="17"/>
  <c r="L69" i="17"/>
  <c r="M69" i="17"/>
  <c r="L70" i="17"/>
  <c r="M70" i="17"/>
  <c r="L71" i="17"/>
  <c r="M71" i="17"/>
  <c r="L72" i="17"/>
  <c r="M72" i="17"/>
  <c r="L73" i="17"/>
  <c r="M73" i="17"/>
  <c r="L74" i="17"/>
  <c r="M74" i="17"/>
  <c r="L75" i="17"/>
  <c r="M75" i="17"/>
  <c r="L76" i="17"/>
  <c r="M76" i="17"/>
  <c r="L77" i="17"/>
  <c r="M77" i="17"/>
  <c r="L78" i="17"/>
  <c r="M78" i="17"/>
  <c r="L79" i="17"/>
  <c r="M79" i="17"/>
  <c r="L80" i="17"/>
  <c r="M80" i="17"/>
  <c r="L81" i="17"/>
  <c r="M81" i="17"/>
  <c r="L82" i="17"/>
  <c r="M82" i="17"/>
  <c r="L83" i="17"/>
  <c r="M83" i="17"/>
  <c r="L84" i="17"/>
  <c r="M84" i="17"/>
  <c r="L85" i="17"/>
  <c r="M85" i="17"/>
  <c r="L86" i="17"/>
  <c r="M86" i="17"/>
  <c r="L87" i="17"/>
  <c r="M87" i="17"/>
  <c r="L88" i="17"/>
  <c r="M88" i="17"/>
  <c r="L89" i="17"/>
  <c r="M89" i="17"/>
  <c r="L90" i="17"/>
  <c r="M90" i="17"/>
  <c r="L91" i="17"/>
  <c r="M91" i="17"/>
  <c r="L92" i="17"/>
  <c r="M92" i="17"/>
  <c r="L93" i="17"/>
  <c r="M93" i="17"/>
  <c r="L94" i="17"/>
  <c r="M94" i="17"/>
  <c r="L95" i="17"/>
  <c r="M95" i="17"/>
  <c r="L96" i="17"/>
  <c r="M96" i="17"/>
  <c r="L97" i="17"/>
  <c r="M97" i="17"/>
  <c r="L98" i="17"/>
  <c r="M98" i="17"/>
  <c r="L99" i="17"/>
  <c r="M99" i="17"/>
  <c r="L100" i="17"/>
  <c r="M100" i="17"/>
  <c r="L103" i="17"/>
  <c r="M103" i="17"/>
  <c r="L104" i="17"/>
  <c r="M104" i="17"/>
  <c r="L105" i="17"/>
  <c r="M105" i="17"/>
  <c r="L106" i="17"/>
  <c r="M106" i="17"/>
  <c r="L107" i="17"/>
  <c r="M107" i="17"/>
  <c r="L108" i="17"/>
  <c r="M108" i="17"/>
  <c r="L109" i="17"/>
  <c r="M109" i="17"/>
  <c r="L112" i="17"/>
  <c r="M112" i="17"/>
  <c r="L114" i="17"/>
  <c r="M114" i="17"/>
  <c r="L110" i="17"/>
  <c r="M110" i="17"/>
  <c r="L111" i="17"/>
  <c r="M111" i="17"/>
  <c r="L115" i="17"/>
  <c r="M115" i="17"/>
  <c r="L113" i="17"/>
  <c r="M113" i="17"/>
  <c r="L116" i="17"/>
  <c r="M116" i="17"/>
  <c r="L117" i="17"/>
  <c r="M117" i="17"/>
  <c r="L118" i="17"/>
  <c r="M118" i="17"/>
  <c r="L120" i="17"/>
  <c r="M120" i="17"/>
  <c r="L121" i="17"/>
  <c r="M121" i="17"/>
  <c r="L122" i="17"/>
  <c r="M122" i="17"/>
  <c r="L123" i="17"/>
  <c r="M123" i="17"/>
  <c r="L124" i="17"/>
  <c r="M124" i="17"/>
  <c r="H115" i="17"/>
  <c r="L1" i="17"/>
  <c r="M1" i="17"/>
  <c r="H17" i="17"/>
  <c r="H27" i="17"/>
  <c r="H28" i="17"/>
  <c r="H39" i="17"/>
  <c r="H43" i="17"/>
  <c r="H62" i="17"/>
  <c r="H117" i="17"/>
  <c r="H121" i="17"/>
  <c r="BL1" i="21"/>
  <c r="AB1" i="21"/>
  <c r="CC1" i="21"/>
  <c r="CJ1" i="21"/>
  <c r="CK1" i="21"/>
  <c r="DK1" i="21"/>
  <c r="DJ1" i="21"/>
  <c r="DI1" i="21"/>
  <c r="DH1" i="21"/>
  <c r="DC1" i="21"/>
  <c r="CZ1" i="21"/>
  <c r="CY1" i="21"/>
  <c r="CX1" i="21"/>
  <c r="CW1" i="21"/>
  <c r="CV1" i="21"/>
  <c r="CS1" i="21"/>
  <c r="CR1" i="21"/>
  <c r="CQ1" i="21"/>
  <c r="CN1" i="21"/>
  <c r="CM1" i="21"/>
  <c r="CI1" i="21"/>
  <c r="CH1" i="21"/>
  <c r="CG1" i="21"/>
  <c r="CF1" i="21"/>
  <c r="CE1" i="21"/>
  <c r="CD1" i="21"/>
  <c r="CB1" i="21"/>
  <c r="CA1" i="21"/>
  <c r="BZ1" i="21"/>
  <c r="BY1" i="21"/>
  <c r="BX1" i="21"/>
  <c r="BW1" i="21"/>
  <c r="BU1" i="21"/>
  <c r="BT1" i="21"/>
  <c r="BS1" i="21"/>
  <c r="BR1" i="21"/>
  <c r="BQ1" i="21"/>
  <c r="BP1" i="21"/>
  <c r="BO1" i="21"/>
  <c r="BN1" i="21"/>
  <c r="BM1" i="21"/>
  <c r="BK1" i="21"/>
  <c r="BJ1" i="21"/>
  <c r="BI1" i="21"/>
  <c r="BH1" i="21"/>
  <c r="BG1" i="21"/>
  <c r="BF1" i="21"/>
  <c r="BE1" i="21"/>
  <c r="BD1" i="21"/>
  <c r="BC1" i="21"/>
  <c r="BB1" i="21"/>
  <c r="BA1" i="21"/>
  <c r="AZ1" i="21"/>
  <c r="AY1" i="21"/>
  <c r="AX1" i="21"/>
  <c r="AW1" i="21"/>
  <c r="AV1" i="21"/>
  <c r="AU1" i="21"/>
  <c r="AT1" i="21"/>
  <c r="AS1" i="21"/>
  <c r="AR1" i="21"/>
  <c r="AQ1" i="21"/>
  <c r="AP1" i="21"/>
  <c r="AO1" i="21"/>
  <c r="AL1" i="21"/>
  <c r="AK1" i="21"/>
  <c r="AJ1" i="21"/>
  <c r="AI1" i="21"/>
  <c r="AH1" i="21"/>
  <c r="AG1" i="21"/>
  <c r="AF1" i="21"/>
  <c r="AE1" i="21"/>
  <c r="AD1" i="21"/>
  <c r="AC1" i="21"/>
  <c r="AA1" i="21"/>
  <c r="Z1" i="21"/>
  <c r="X1" i="21"/>
  <c r="W1" i="21"/>
  <c r="V1" i="21"/>
  <c r="U1" i="21"/>
  <c r="T1" i="21"/>
  <c r="S1" i="21"/>
  <c r="R1" i="21"/>
  <c r="Q1" i="21"/>
  <c r="M1" i="21"/>
  <c r="K1" i="21"/>
  <c r="J1" i="21"/>
  <c r="I1" i="21"/>
  <c r="H1" i="21"/>
  <c r="G1" i="21"/>
  <c r="F1" i="21"/>
  <c r="E1" i="21"/>
  <c r="D1" i="21"/>
  <c r="AP7" i="17"/>
  <c r="AP6" i="17"/>
  <c r="AP5" i="17"/>
  <c r="C3" i="18"/>
  <c r="B998" i="18"/>
  <c r="C996" i="18"/>
  <c r="B982" i="18"/>
  <c r="C980" i="18"/>
  <c r="B966" i="18"/>
  <c r="B950" i="18"/>
  <c r="C948" i="18"/>
  <c r="B934" i="18"/>
  <c r="B918" i="18"/>
  <c r="B902" i="18"/>
  <c r="C900" i="18"/>
  <c r="B886" i="18"/>
  <c r="B870" i="18"/>
  <c r="B854" i="18"/>
  <c r="B838" i="18"/>
  <c r="C836" i="18"/>
  <c r="B822" i="18"/>
  <c r="C820" i="18"/>
  <c r="B806" i="18"/>
  <c r="B790" i="18"/>
  <c r="B774" i="18"/>
  <c r="B758" i="18"/>
  <c r="C756" i="18"/>
  <c r="B742" i="18"/>
  <c r="B726" i="18"/>
  <c r="M996" i="18"/>
  <c r="L982" i="18"/>
  <c r="L966" i="18"/>
  <c r="L950" i="18"/>
  <c r="L934" i="18"/>
  <c r="M932" i="18"/>
  <c r="L918" i="18"/>
  <c r="M916" i="18"/>
  <c r="L902" i="18"/>
  <c r="M900" i="18"/>
  <c r="L886" i="18"/>
  <c r="M884" i="18"/>
  <c r="L870" i="18"/>
  <c r="L854" i="18"/>
  <c r="M852" i="18"/>
  <c r="L838" i="18"/>
  <c r="L822" i="18"/>
  <c r="L806" i="18"/>
  <c r="L790" i="18"/>
  <c r="M788" i="18"/>
  <c r="L774" i="18"/>
  <c r="L758" i="18"/>
  <c r="M756" i="18"/>
  <c r="L742" i="18"/>
  <c r="M740" i="18"/>
  <c r="L726" i="18"/>
  <c r="L710" i="18"/>
  <c r="L694" i="18"/>
  <c r="M692" i="18"/>
  <c r="L678" i="18"/>
  <c r="L662" i="18"/>
  <c r="L646" i="18"/>
  <c r="L630" i="18"/>
  <c r="M628" i="18"/>
  <c r="L614" i="18"/>
  <c r="L598" i="18"/>
  <c r="B710" i="18"/>
  <c r="C708" i="18"/>
  <c r="B694" i="18"/>
  <c r="C692" i="18"/>
  <c r="B678" i="18"/>
  <c r="C676" i="18"/>
  <c r="B662" i="18"/>
  <c r="C660" i="18"/>
  <c r="B646" i="18"/>
  <c r="B630" i="18"/>
  <c r="C628" i="18"/>
  <c r="B614" i="18"/>
  <c r="C612" i="18"/>
  <c r="B518" i="18"/>
  <c r="C916" i="18"/>
  <c r="C788" i="18"/>
  <c r="C499" i="18"/>
  <c r="B485" i="18"/>
  <c r="L501" i="18"/>
  <c r="M499" i="18"/>
  <c r="L485" i="18"/>
  <c r="L469" i="18"/>
  <c r="M467" i="18"/>
  <c r="L373" i="18"/>
  <c r="L357" i="18"/>
  <c r="M355" i="18"/>
  <c r="L341" i="18"/>
  <c r="L245" i="18"/>
  <c r="L229" i="18"/>
  <c r="L213" i="18"/>
  <c r="M211" i="18"/>
  <c r="B389" i="18"/>
  <c r="B373" i="18"/>
  <c r="C371" i="18"/>
  <c r="B357" i="18"/>
  <c r="C355" i="18"/>
  <c r="B261" i="18"/>
  <c r="B245" i="18"/>
  <c r="C243" i="18"/>
  <c r="B229" i="18"/>
  <c r="C227" i="18"/>
  <c r="B133" i="18"/>
  <c r="B117" i="18"/>
  <c r="C115" i="18"/>
  <c r="B101" i="18"/>
  <c r="C99" i="18"/>
  <c r="C1" i="21"/>
  <c r="CZ3" i="23"/>
  <c r="CZ37" i="23"/>
  <c r="CX3" i="23"/>
  <c r="CX37" i="23"/>
  <c r="CW3" i="23"/>
  <c r="CW37" i="23"/>
  <c r="CV3" i="23"/>
  <c r="CV37" i="23"/>
  <c r="CU3" i="23"/>
  <c r="CU37" i="23"/>
  <c r="CT3" i="23"/>
  <c r="CT37" i="23"/>
  <c r="CS3" i="23"/>
  <c r="CS37" i="23"/>
  <c r="CR3" i="23"/>
  <c r="CR37" i="23"/>
  <c r="CQ3" i="23"/>
  <c r="CQ37" i="23"/>
  <c r="CP3" i="23"/>
  <c r="CP37" i="23"/>
  <c r="CO3" i="23"/>
  <c r="CO37" i="23"/>
  <c r="CN3" i="23"/>
  <c r="CN37" i="23"/>
  <c r="CM3" i="23"/>
  <c r="CM37" i="23"/>
  <c r="CL3" i="23"/>
  <c r="CL37" i="23"/>
  <c r="CK3" i="23"/>
  <c r="CK37" i="23"/>
  <c r="CJ3" i="23"/>
  <c r="CJ37" i="23"/>
  <c r="CI3" i="23"/>
  <c r="CI37" i="23"/>
  <c r="CH3" i="23"/>
  <c r="CH37" i="23"/>
  <c r="CG3" i="23"/>
  <c r="CG37" i="23"/>
  <c r="CF3" i="23"/>
  <c r="CF37" i="23"/>
  <c r="CE3" i="23"/>
  <c r="CE37" i="23"/>
  <c r="CD3" i="23"/>
  <c r="CD37" i="23"/>
  <c r="CC3" i="23"/>
  <c r="CC37" i="23"/>
  <c r="CB3" i="23"/>
  <c r="CB37" i="23"/>
  <c r="CA3" i="23"/>
  <c r="CA37" i="23"/>
  <c r="BZ3" i="23"/>
  <c r="BZ37" i="23"/>
  <c r="BY3" i="23"/>
  <c r="BY37" i="23"/>
  <c r="BX3" i="23"/>
  <c r="BX37" i="23"/>
  <c r="BW3" i="23"/>
  <c r="BW37" i="23"/>
  <c r="BV3" i="23"/>
  <c r="BV37" i="23"/>
  <c r="BU3" i="23"/>
  <c r="BU37" i="23"/>
  <c r="BT3" i="23"/>
  <c r="BT37" i="23"/>
  <c r="BS3" i="23"/>
  <c r="BS37" i="23"/>
  <c r="BR3" i="23"/>
  <c r="BR37" i="23"/>
  <c r="BQ3" i="23"/>
  <c r="BQ37" i="23"/>
  <c r="BP3" i="23"/>
  <c r="BP37" i="23"/>
  <c r="BO3" i="23"/>
  <c r="BO37" i="23"/>
  <c r="BN3" i="23"/>
  <c r="BN37" i="23"/>
  <c r="BM3" i="23"/>
  <c r="BM37" i="23"/>
  <c r="BL3" i="23"/>
  <c r="BL37" i="23"/>
  <c r="BK3" i="23"/>
  <c r="BK37" i="23"/>
  <c r="BJ3" i="23"/>
  <c r="BJ37" i="23"/>
  <c r="BI3" i="23"/>
  <c r="BI37" i="23"/>
  <c r="BH3" i="23"/>
  <c r="BH37" i="23"/>
  <c r="BF3" i="23"/>
  <c r="BF37" i="23"/>
  <c r="BE3" i="23"/>
  <c r="BE37" i="23"/>
  <c r="BD3" i="23"/>
  <c r="BD37" i="23"/>
  <c r="BC3" i="23"/>
  <c r="BC37" i="23"/>
  <c r="DC37" i="23"/>
  <c r="BB38" i="22"/>
  <c r="BA38" i="22"/>
  <c r="AZ38" i="22"/>
  <c r="AX38" i="22"/>
  <c r="AT38" i="22"/>
  <c r="AS38" i="22"/>
  <c r="AR38" i="22"/>
  <c r="AQ38" i="22"/>
  <c r="AN38" i="22"/>
  <c r="AM38" i="22"/>
  <c r="AL38" i="22"/>
  <c r="AK38" i="22"/>
  <c r="AG38" i="22"/>
  <c r="AC38" i="22"/>
  <c r="AB38" i="22"/>
  <c r="Z38" i="22"/>
  <c r="Y38" i="22"/>
  <c r="X38" i="22"/>
  <c r="BB3" i="22"/>
  <c r="BA3" i="22"/>
  <c r="AZ3" i="22"/>
  <c r="AY3" i="22"/>
  <c r="AX3" i="22"/>
  <c r="AW3" i="22"/>
  <c r="AV3" i="22"/>
  <c r="AU3" i="22"/>
  <c r="AT3" i="22"/>
  <c r="AS3" i="22"/>
  <c r="AR3" i="22"/>
  <c r="AQ3" i="22"/>
  <c r="AP3" i="22"/>
  <c r="AO3" i="22"/>
  <c r="AN3" i="22"/>
  <c r="AM3" i="22"/>
  <c r="AL3" i="22"/>
  <c r="AK3" i="22"/>
  <c r="AJ3" i="22"/>
  <c r="AI3" i="22"/>
  <c r="AH3" i="22"/>
  <c r="AG3" i="22"/>
  <c r="AF3" i="22"/>
  <c r="AE3" i="22"/>
  <c r="AD3" i="22"/>
  <c r="AC3" i="22"/>
  <c r="AB3" i="22"/>
  <c r="AA3" i="22"/>
  <c r="Z3" i="22"/>
  <c r="Y3" i="22"/>
  <c r="X3" i="22"/>
  <c r="W3" i="22"/>
  <c r="V3" i="22"/>
  <c r="U3" i="22"/>
  <c r="T3" i="22"/>
  <c r="S3" i="22"/>
  <c r="R3" i="22"/>
  <c r="Q3" i="22"/>
  <c r="BB38" i="4"/>
  <c r="BA38" i="4"/>
  <c r="BB3" i="4"/>
  <c r="BA3" i="4"/>
  <c r="BC4" i="23"/>
  <c r="DC4" i="23"/>
  <c r="DB4" i="23"/>
  <c r="DA4" i="23"/>
  <c r="CZ4" i="23"/>
  <c r="CY4" i="23"/>
  <c r="CX4" i="23"/>
  <c r="CW4" i="23"/>
  <c r="CV4" i="23"/>
  <c r="CU4" i="23"/>
  <c r="CT4" i="23"/>
  <c r="CS4" i="23"/>
  <c r="CR4" i="23"/>
  <c r="CQ4" i="23"/>
  <c r="CP4" i="23"/>
  <c r="CO4" i="23"/>
  <c r="CN4" i="23"/>
  <c r="CM4" i="23"/>
  <c r="CL4" i="23"/>
  <c r="CK4" i="23"/>
  <c r="CJ4" i="23"/>
  <c r="CI4" i="23"/>
  <c r="CH4" i="23"/>
  <c r="CG4" i="23"/>
  <c r="CF4" i="23"/>
  <c r="CE4" i="23"/>
  <c r="CD4" i="23"/>
  <c r="CC4" i="23"/>
  <c r="CB4" i="23"/>
  <c r="CA4" i="23"/>
  <c r="BZ4" i="23"/>
  <c r="BY4" i="23"/>
  <c r="BX4" i="23"/>
  <c r="BW4" i="23"/>
  <c r="BV4" i="23"/>
  <c r="BU4" i="23"/>
  <c r="BT4" i="23"/>
  <c r="BS4" i="23"/>
  <c r="BR4" i="23"/>
  <c r="BQ4" i="23"/>
  <c r="BP4" i="23"/>
  <c r="BO4" i="23"/>
  <c r="BN4" i="23"/>
  <c r="BM4" i="23"/>
  <c r="BL4" i="23"/>
  <c r="BK4" i="23"/>
  <c r="BJ4" i="23"/>
  <c r="BI4" i="23"/>
  <c r="BH4" i="23"/>
  <c r="BG4" i="23"/>
  <c r="BF4" i="23"/>
  <c r="BE4" i="23"/>
  <c r="BD4" i="23"/>
  <c r="CV26" i="23"/>
  <c r="CV27" i="23"/>
  <c r="CV28" i="23"/>
  <c r="CV29" i="23"/>
  <c r="CV30" i="23"/>
  <c r="CV31" i="23"/>
  <c r="CV32" i="23"/>
  <c r="CV13" i="23"/>
  <c r="CV14" i="23"/>
  <c r="CV15" i="23"/>
  <c r="CV16" i="23"/>
  <c r="CV17" i="23"/>
  <c r="CV18" i="23"/>
  <c r="CV19" i="23"/>
  <c r="CV20" i="23"/>
  <c r="CV21" i="23"/>
  <c r="CV22" i="23"/>
  <c r="CV23" i="23"/>
  <c r="CV24" i="23"/>
  <c r="CV25" i="23"/>
  <c r="BC67" i="23"/>
  <c r="DC67" i="23"/>
  <c r="DB67" i="23"/>
  <c r="DA67" i="23"/>
  <c r="CZ67" i="23"/>
  <c r="CY67" i="23"/>
  <c r="CX67" i="23"/>
  <c r="CW67" i="23"/>
  <c r="CV67" i="23"/>
  <c r="CU67" i="23"/>
  <c r="CT67" i="23"/>
  <c r="CS67" i="23"/>
  <c r="CR67" i="23"/>
  <c r="CQ67" i="23"/>
  <c r="CP67" i="23"/>
  <c r="CO67" i="23"/>
  <c r="CN67" i="23"/>
  <c r="CM67" i="23"/>
  <c r="CL67" i="23"/>
  <c r="CK67" i="23"/>
  <c r="CJ67" i="23"/>
  <c r="CI67" i="23"/>
  <c r="CH67" i="23"/>
  <c r="CG67" i="23"/>
  <c r="CF67" i="23"/>
  <c r="CE67" i="23"/>
  <c r="CD67" i="23"/>
  <c r="CC67" i="23"/>
  <c r="CB67" i="23"/>
  <c r="CA67" i="23"/>
  <c r="BZ67" i="23"/>
  <c r="BY67" i="23"/>
  <c r="BX67" i="23"/>
  <c r="BW67" i="23"/>
  <c r="BV67" i="23"/>
  <c r="BU67" i="23"/>
  <c r="BT67" i="23"/>
  <c r="BS67" i="23"/>
  <c r="BR67" i="23"/>
  <c r="BQ67" i="23"/>
  <c r="BP67" i="23"/>
  <c r="BO67" i="23"/>
  <c r="BN67" i="23"/>
  <c r="BM67" i="23"/>
  <c r="BL67" i="23"/>
  <c r="BK67" i="23"/>
  <c r="BJ67" i="23"/>
  <c r="BI67" i="23"/>
  <c r="BH67" i="23"/>
  <c r="BG67" i="23"/>
  <c r="BF67" i="23"/>
  <c r="BE67" i="23"/>
  <c r="BD67" i="23"/>
  <c r="BC66" i="23"/>
  <c r="DC66" i="23"/>
  <c r="DB66" i="23"/>
  <c r="DA66" i="23"/>
  <c r="CZ66" i="23"/>
  <c r="CY66" i="23"/>
  <c r="CX66" i="23"/>
  <c r="CW66" i="23"/>
  <c r="CV66" i="23"/>
  <c r="CU66" i="23"/>
  <c r="CT66" i="23"/>
  <c r="CS66" i="23"/>
  <c r="CR66" i="23"/>
  <c r="CQ66" i="23"/>
  <c r="CP66" i="23"/>
  <c r="CO66" i="23"/>
  <c r="CN66" i="23"/>
  <c r="CM66" i="23"/>
  <c r="CL66" i="23"/>
  <c r="CK66" i="23"/>
  <c r="CJ66" i="23"/>
  <c r="CI66" i="23"/>
  <c r="CH66" i="23"/>
  <c r="CG66" i="23"/>
  <c r="CF66" i="23"/>
  <c r="CE66" i="23"/>
  <c r="CD66" i="23"/>
  <c r="CC66" i="23"/>
  <c r="CB66" i="23"/>
  <c r="CA66" i="23"/>
  <c r="BZ66" i="23"/>
  <c r="BY66" i="23"/>
  <c r="BX66" i="23"/>
  <c r="BW66" i="23"/>
  <c r="BV66" i="23"/>
  <c r="BU66" i="23"/>
  <c r="BT66" i="23"/>
  <c r="BS66" i="23"/>
  <c r="BR66" i="23"/>
  <c r="BQ66" i="23"/>
  <c r="BP66" i="23"/>
  <c r="BO66" i="23"/>
  <c r="BN66" i="23"/>
  <c r="BM66" i="23"/>
  <c r="BL66" i="23"/>
  <c r="BK66" i="23"/>
  <c r="BJ66" i="23"/>
  <c r="BI66" i="23"/>
  <c r="BH66" i="23"/>
  <c r="BG66" i="23"/>
  <c r="BF66" i="23"/>
  <c r="BE66" i="23"/>
  <c r="BD66" i="23"/>
  <c r="BC65" i="23"/>
  <c r="DC65" i="23"/>
  <c r="DB65" i="23"/>
  <c r="DA65" i="23"/>
  <c r="CZ65" i="23"/>
  <c r="CY65" i="23"/>
  <c r="CX65" i="23"/>
  <c r="CW65" i="23"/>
  <c r="CV65" i="23"/>
  <c r="CU65" i="23"/>
  <c r="CT65" i="23"/>
  <c r="CS65" i="23"/>
  <c r="CR65" i="23"/>
  <c r="CQ65" i="23"/>
  <c r="CP65" i="23"/>
  <c r="CO65" i="23"/>
  <c r="CN65" i="23"/>
  <c r="CM65" i="23"/>
  <c r="CL65" i="23"/>
  <c r="CK65" i="23"/>
  <c r="CJ65" i="23"/>
  <c r="CI65" i="23"/>
  <c r="CH65" i="23"/>
  <c r="CG65" i="23"/>
  <c r="CF65" i="23"/>
  <c r="CE65" i="23"/>
  <c r="CD65" i="23"/>
  <c r="CC65" i="23"/>
  <c r="CB65" i="23"/>
  <c r="CA65" i="23"/>
  <c r="BZ65" i="23"/>
  <c r="BY65" i="23"/>
  <c r="BX65" i="23"/>
  <c r="BW65" i="23"/>
  <c r="BV65" i="23"/>
  <c r="BU65" i="23"/>
  <c r="BT65" i="23"/>
  <c r="BS65" i="23"/>
  <c r="BR65" i="23"/>
  <c r="BQ65" i="23"/>
  <c r="BP65" i="23"/>
  <c r="BO65" i="23"/>
  <c r="BN65" i="23"/>
  <c r="BM65" i="23"/>
  <c r="BL65" i="23"/>
  <c r="BK65" i="23"/>
  <c r="BJ65" i="23"/>
  <c r="BI65" i="23"/>
  <c r="BH65" i="23"/>
  <c r="BG65" i="23"/>
  <c r="BF65" i="23"/>
  <c r="BE65" i="23"/>
  <c r="BD65" i="23"/>
  <c r="BC64" i="23"/>
  <c r="DC64" i="23"/>
  <c r="DB64" i="23"/>
  <c r="DA64" i="23"/>
  <c r="CZ64" i="23"/>
  <c r="CY64" i="23"/>
  <c r="CX64" i="23"/>
  <c r="CW64" i="23"/>
  <c r="CV64" i="23"/>
  <c r="CU64" i="23"/>
  <c r="CT64" i="23"/>
  <c r="CS64" i="23"/>
  <c r="CR64" i="23"/>
  <c r="CQ64" i="23"/>
  <c r="CP64" i="23"/>
  <c r="CO64" i="23"/>
  <c r="CN64" i="23"/>
  <c r="CM64" i="23"/>
  <c r="CL64" i="23"/>
  <c r="CK64" i="23"/>
  <c r="CJ64" i="23"/>
  <c r="CI64" i="23"/>
  <c r="CH64" i="23"/>
  <c r="CG64" i="23"/>
  <c r="CF64" i="23"/>
  <c r="CE64" i="23"/>
  <c r="CD64" i="23"/>
  <c r="CC64" i="23"/>
  <c r="CB64" i="23"/>
  <c r="CA64" i="23"/>
  <c r="BZ64" i="23"/>
  <c r="BY64" i="23"/>
  <c r="BX64" i="23"/>
  <c r="BV64" i="23"/>
  <c r="BU64" i="23"/>
  <c r="BT64" i="23"/>
  <c r="BS64" i="23"/>
  <c r="BR64" i="23"/>
  <c r="BQ64" i="23"/>
  <c r="BP64" i="23"/>
  <c r="BO64" i="23"/>
  <c r="BN64" i="23"/>
  <c r="BM64" i="23"/>
  <c r="BL64" i="23"/>
  <c r="BK64" i="23"/>
  <c r="BJ64" i="23"/>
  <c r="BI64" i="23"/>
  <c r="BH64" i="23"/>
  <c r="BF64" i="23"/>
  <c r="BE64" i="23"/>
  <c r="BD64" i="23"/>
  <c r="BC63" i="23"/>
  <c r="DC63" i="23"/>
  <c r="DB63" i="23"/>
  <c r="DA63" i="23"/>
  <c r="CZ63" i="23"/>
  <c r="CY63" i="23"/>
  <c r="CX63" i="23"/>
  <c r="CW63" i="23"/>
  <c r="CV63" i="23"/>
  <c r="CU63" i="23"/>
  <c r="CT63" i="23"/>
  <c r="CS63" i="23"/>
  <c r="CR63" i="23"/>
  <c r="CQ63" i="23"/>
  <c r="CP63" i="23"/>
  <c r="CO63" i="23"/>
  <c r="CN63" i="23"/>
  <c r="CM63" i="23"/>
  <c r="CL63" i="23"/>
  <c r="CK63" i="23"/>
  <c r="CJ63" i="23"/>
  <c r="CI63" i="23"/>
  <c r="CH63" i="23"/>
  <c r="CG63" i="23"/>
  <c r="CF63" i="23"/>
  <c r="CE63" i="23"/>
  <c r="CD63" i="23"/>
  <c r="CC63" i="23"/>
  <c r="CB63" i="23"/>
  <c r="CA63" i="23"/>
  <c r="BZ63" i="23"/>
  <c r="BY63" i="23"/>
  <c r="BX63" i="23"/>
  <c r="BW63" i="23"/>
  <c r="BV63" i="23"/>
  <c r="BU63" i="23"/>
  <c r="BT63" i="23"/>
  <c r="BS63" i="23"/>
  <c r="BR63" i="23"/>
  <c r="BQ63" i="23"/>
  <c r="BP63" i="23"/>
  <c r="BO63" i="23"/>
  <c r="BN63" i="23"/>
  <c r="BM63" i="23"/>
  <c r="BL63" i="23"/>
  <c r="BK63" i="23"/>
  <c r="BJ63" i="23"/>
  <c r="BI63" i="23"/>
  <c r="BH63" i="23"/>
  <c r="BG63" i="23"/>
  <c r="BF63" i="23"/>
  <c r="BE63" i="23"/>
  <c r="BD63" i="23"/>
  <c r="BC62" i="23"/>
  <c r="DC62" i="23"/>
  <c r="DB62" i="23"/>
  <c r="DA62" i="23"/>
  <c r="CZ62" i="23"/>
  <c r="CY62" i="23"/>
  <c r="CX62" i="23"/>
  <c r="CW62" i="23"/>
  <c r="CV62" i="23"/>
  <c r="CU62" i="23"/>
  <c r="CT62" i="23"/>
  <c r="CS62" i="23"/>
  <c r="CR62" i="23"/>
  <c r="CQ62" i="23"/>
  <c r="CP62" i="23"/>
  <c r="CO62" i="23"/>
  <c r="CN62" i="23"/>
  <c r="CM62" i="23"/>
  <c r="CL62" i="23"/>
  <c r="CK62" i="23"/>
  <c r="CJ62" i="23"/>
  <c r="CI62" i="23"/>
  <c r="CH62" i="23"/>
  <c r="CG62" i="23"/>
  <c r="CF62" i="23"/>
  <c r="CE62" i="23"/>
  <c r="CD62" i="23"/>
  <c r="CC62" i="23"/>
  <c r="CB62" i="23"/>
  <c r="CA62" i="23"/>
  <c r="BZ62" i="23"/>
  <c r="BY62" i="23"/>
  <c r="BX62" i="23"/>
  <c r="BW62" i="23"/>
  <c r="BV62" i="23"/>
  <c r="BU62" i="23"/>
  <c r="BT62" i="23"/>
  <c r="BS62" i="23"/>
  <c r="BR62" i="23"/>
  <c r="BQ62" i="23"/>
  <c r="BP62" i="23"/>
  <c r="BO62" i="23"/>
  <c r="BN62" i="23"/>
  <c r="BM62" i="23"/>
  <c r="BL62" i="23"/>
  <c r="BK62" i="23"/>
  <c r="BJ62" i="23"/>
  <c r="BI62" i="23"/>
  <c r="BH62" i="23"/>
  <c r="BG62" i="23"/>
  <c r="BF62" i="23"/>
  <c r="BE62" i="23"/>
  <c r="BD62" i="23"/>
  <c r="BC61" i="23"/>
  <c r="DC61" i="23"/>
  <c r="DB61" i="23"/>
  <c r="DA61" i="23"/>
  <c r="CZ61" i="23"/>
  <c r="CY61" i="23"/>
  <c r="CX61" i="23"/>
  <c r="CW61" i="23"/>
  <c r="CV61" i="23"/>
  <c r="CU61" i="23"/>
  <c r="CT61" i="23"/>
  <c r="CS61" i="23"/>
  <c r="CR61" i="23"/>
  <c r="CQ61" i="23"/>
  <c r="CP61" i="23"/>
  <c r="CO61" i="23"/>
  <c r="CN61" i="23"/>
  <c r="CM61" i="23"/>
  <c r="CL61" i="23"/>
  <c r="CK61" i="23"/>
  <c r="CJ61" i="23"/>
  <c r="CI61" i="23"/>
  <c r="CH61" i="23"/>
  <c r="CG61" i="23"/>
  <c r="CF61" i="23"/>
  <c r="CE61" i="23"/>
  <c r="CD61" i="23"/>
  <c r="CC61" i="23"/>
  <c r="CB61" i="23"/>
  <c r="CA61" i="23"/>
  <c r="BZ61" i="23"/>
  <c r="BY61" i="23"/>
  <c r="BX61" i="23"/>
  <c r="BW61" i="23"/>
  <c r="BV61" i="23"/>
  <c r="BU61" i="23"/>
  <c r="BT61" i="23"/>
  <c r="BS61" i="23"/>
  <c r="BR61" i="23"/>
  <c r="BQ61" i="23"/>
  <c r="BP61" i="23"/>
  <c r="BO61" i="23"/>
  <c r="BN61" i="23"/>
  <c r="BM61" i="23"/>
  <c r="BL61" i="23"/>
  <c r="BK61" i="23"/>
  <c r="BJ61" i="23"/>
  <c r="BI61" i="23"/>
  <c r="BH61" i="23"/>
  <c r="BG61" i="23"/>
  <c r="BF61" i="23"/>
  <c r="BE61" i="23"/>
  <c r="BD61" i="23"/>
  <c r="BC60" i="23"/>
  <c r="DC60" i="23"/>
  <c r="DB60" i="23"/>
  <c r="DA60" i="23"/>
  <c r="CZ60" i="23"/>
  <c r="CY60" i="23"/>
  <c r="CX60" i="23"/>
  <c r="CW60" i="23"/>
  <c r="CV60" i="23"/>
  <c r="CU60" i="23"/>
  <c r="CT60" i="23"/>
  <c r="CS60" i="23"/>
  <c r="CR60" i="23"/>
  <c r="CQ60" i="23"/>
  <c r="CP60" i="23"/>
  <c r="CO60" i="23"/>
  <c r="CN60" i="23"/>
  <c r="CM60" i="23"/>
  <c r="CL60" i="23"/>
  <c r="CK60" i="23"/>
  <c r="CJ60" i="23"/>
  <c r="CI60" i="23"/>
  <c r="CH60" i="23"/>
  <c r="CG60" i="23"/>
  <c r="CF60" i="23"/>
  <c r="CE60" i="23"/>
  <c r="CD60" i="23"/>
  <c r="CC60" i="23"/>
  <c r="CB60" i="23"/>
  <c r="CA60" i="23"/>
  <c r="BZ60" i="23"/>
  <c r="BY60" i="23"/>
  <c r="BX60" i="23"/>
  <c r="BW60" i="23"/>
  <c r="BV60" i="23"/>
  <c r="BU60" i="23"/>
  <c r="BT60" i="23"/>
  <c r="BS60" i="23"/>
  <c r="BR60" i="23"/>
  <c r="BQ60" i="23"/>
  <c r="BP60" i="23"/>
  <c r="BO60" i="23"/>
  <c r="BN60" i="23"/>
  <c r="BM60" i="23"/>
  <c r="BL60" i="23"/>
  <c r="BK60" i="23"/>
  <c r="BJ60" i="23"/>
  <c r="BI60" i="23"/>
  <c r="BH60" i="23"/>
  <c r="BG60" i="23"/>
  <c r="BF60" i="23"/>
  <c r="BE60" i="23"/>
  <c r="BD60" i="23"/>
  <c r="BC59" i="23"/>
  <c r="DC59" i="23"/>
  <c r="DB59" i="23"/>
  <c r="DA59" i="23"/>
  <c r="CZ59" i="23"/>
  <c r="CY59" i="23"/>
  <c r="CX59" i="23"/>
  <c r="CW59" i="23"/>
  <c r="CV59" i="23"/>
  <c r="CU59" i="23"/>
  <c r="CT59" i="23"/>
  <c r="CS59" i="23"/>
  <c r="CR59" i="23"/>
  <c r="CQ59" i="23"/>
  <c r="CP59" i="23"/>
  <c r="CO59" i="23"/>
  <c r="CN59" i="23"/>
  <c r="CM59" i="23"/>
  <c r="CL59" i="23"/>
  <c r="CK59" i="23"/>
  <c r="CJ59" i="23"/>
  <c r="CI59" i="23"/>
  <c r="CH59" i="23"/>
  <c r="CG59" i="23"/>
  <c r="CF59" i="23"/>
  <c r="CE59" i="23"/>
  <c r="CD59" i="23"/>
  <c r="CC59" i="23"/>
  <c r="CB59" i="23"/>
  <c r="CA59" i="23"/>
  <c r="BZ59" i="23"/>
  <c r="BY59" i="23"/>
  <c r="BX59" i="23"/>
  <c r="BW59" i="23"/>
  <c r="BV59" i="23"/>
  <c r="BU59" i="23"/>
  <c r="BT59" i="23"/>
  <c r="BS59" i="23"/>
  <c r="BR59" i="23"/>
  <c r="BQ59" i="23"/>
  <c r="BP59" i="23"/>
  <c r="BO59" i="23"/>
  <c r="BN59" i="23"/>
  <c r="BM59" i="23"/>
  <c r="BL59" i="23"/>
  <c r="BK59" i="23"/>
  <c r="BJ59" i="23"/>
  <c r="BI59" i="23"/>
  <c r="BH59" i="23"/>
  <c r="BG59" i="23"/>
  <c r="BF59" i="23"/>
  <c r="BE59" i="23"/>
  <c r="BD59" i="23"/>
  <c r="BC58" i="23"/>
  <c r="DC58" i="23"/>
  <c r="DB58" i="23"/>
  <c r="DA58" i="23"/>
  <c r="CZ58" i="23"/>
  <c r="CY58" i="23"/>
  <c r="CX58" i="23"/>
  <c r="CW58" i="23"/>
  <c r="CV58" i="23"/>
  <c r="CU58" i="23"/>
  <c r="CT58" i="23"/>
  <c r="CS58" i="23"/>
  <c r="CR58" i="23"/>
  <c r="CQ58" i="23"/>
  <c r="CP58" i="23"/>
  <c r="CO58" i="23"/>
  <c r="CN58" i="23"/>
  <c r="CM58" i="23"/>
  <c r="CL58" i="23"/>
  <c r="CK58" i="23"/>
  <c r="CJ58" i="23"/>
  <c r="CI58" i="23"/>
  <c r="CH58" i="23"/>
  <c r="CG58" i="23"/>
  <c r="CF58" i="23"/>
  <c r="CE58" i="23"/>
  <c r="CD58" i="23"/>
  <c r="CC58" i="23"/>
  <c r="CB58" i="23"/>
  <c r="CA58" i="23"/>
  <c r="BZ58" i="23"/>
  <c r="BY58" i="23"/>
  <c r="BX58" i="23"/>
  <c r="BW58" i="23"/>
  <c r="BV58" i="23"/>
  <c r="BU58" i="23"/>
  <c r="BT58" i="23"/>
  <c r="BS58" i="23"/>
  <c r="BR58" i="23"/>
  <c r="BQ58" i="23"/>
  <c r="BP58" i="23"/>
  <c r="BO58" i="23"/>
  <c r="BN58" i="23"/>
  <c r="BM58" i="23"/>
  <c r="BL58" i="23"/>
  <c r="BK58" i="23"/>
  <c r="BJ58" i="23"/>
  <c r="BI58" i="23"/>
  <c r="BH58" i="23"/>
  <c r="BG58" i="23"/>
  <c r="BF58" i="23"/>
  <c r="BE58" i="23"/>
  <c r="BD58" i="23"/>
  <c r="BC57" i="23"/>
  <c r="DC57" i="23"/>
  <c r="DB57" i="23"/>
  <c r="DA57" i="23"/>
  <c r="CZ57" i="23"/>
  <c r="CY57" i="23"/>
  <c r="CX57" i="23"/>
  <c r="CW57" i="23"/>
  <c r="CV57" i="23"/>
  <c r="CU57" i="23"/>
  <c r="CT57" i="23"/>
  <c r="CS57" i="23"/>
  <c r="CR57" i="23"/>
  <c r="CQ57" i="23"/>
  <c r="CP57" i="23"/>
  <c r="CO57" i="23"/>
  <c r="CN57" i="23"/>
  <c r="CM57" i="23"/>
  <c r="CL57" i="23"/>
  <c r="CK57" i="23"/>
  <c r="CJ57" i="23"/>
  <c r="CI57" i="23"/>
  <c r="CH57" i="23"/>
  <c r="CG57" i="23"/>
  <c r="CF57" i="23"/>
  <c r="CE57" i="23"/>
  <c r="CD57" i="23"/>
  <c r="CC57" i="23"/>
  <c r="CB57" i="23"/>
  <c r="CA57" i="23"/>
  <c r="BZ57" i="23"/>
  <c r="BY57" i="23"/>
  <c r="BX57" i="23"/>
  <c r="BW57" i="23"/>
  <c r="BV57" i="23"/>
  <c r="BU57" i="23"/>
  <c r="BT57" i="23"/>
  <c r="BS57" i="23"/>
  <c r="BR57" i="23"/>
  <c r="BQ57" i="23"/>
  <c r="BP57" i="23"/>
  <c r="BO57" i="23"/>
  <c r="BN57" i="23"/>
  <c r="BM57" i="23"/>
  <c r="BL57" i="23"/>
  <c r="BK57" i="23"/>
  <c r="BJ57" i="23"/>
  <c r="BI57" i="23"/>
  <c r="BH57" i="23"/>
  <c r="BG57" i="23"/>
  <c r="BF57" i="23"/>
  <c r="BE57" i="23"/>
  <c r="BD57" i="23"/>
  <c r="BC56" i="23"/>
  <c r="DC56" i="23" s="1"/>
  <c r="DB56" i="23"/>
  <c r="DA56" i="23"/>
  <c r="CZ56" i="23"/>
  <c r="CY56" i="23"/>
  <c r="CX56" i="23"/>
  <c r="CW56" i="23"/>
  <c r="CV56" i="23"/>
  <c r="CU56" i="23"/>
  <c r="CT56" i="23"/>
  <c r="CS56" i="23"/>
  <c r="CR56" i="23"/>
  <c r="CQ56" i="23"/>
  <c r="CP56" i="23"/>
  <c r="CO56" i="23"/>
  <c r="CN56" i="23"/>
  <c r="CM56" i="23"/>
  <c r="CL56" i="23"/>
  <c r="CK56" i="23"/>
  <c r="CJ56" i="23"/>
  <c r="CI56" i="23"/>
  <c r="CH56" i="23"/>
  <c r="CG56" i="23"/>
  <c r="CF56" i="23"/>
  <c r="CE56" i="23"/>
  <c r="CD56" i="23"/>
  <c r="CC56" i="23"/>
  <c r="CB56" i="23"/>
  <c r="CA56" i="23"/>
  <c r="BZ56" i="23"/>
  <c r="BY56" i="23"/>
  <c r="BX56" i="23"/>
  <c r="BW56" i="23"/>
  <c r="BV56" i="23"/>
  <c r="BU56" i="23"/>
  <c r="BT56" i="23"/>
  <c r="BS56" i="23"/>
  <c r="BR56" i="23"/>
  <c r="BQ56" i="23"/>
  <c r="BP56" i="23"/>
  <c r="BO56" i="23"/>
  <c r="BN56" i="23"/>
  <c r="BM56" i="23"/>
  <c r="BL56" i="23"/>
  <c r="BK56" i="23"/>
  <c r="BJ56" i="23"/>
  <c r="BI56" i="23"/>
  <c r="BH56" i="23"/>
  <c r="BG56" i="23"/>
  <c r="BF56" i="23"/>
  <c r="BE56" i="23"/>
  <c r="BD56" i="23"/>
  <c r="BC55" i="23"/>
  <c r="DC55" i="23"/>
  <c r="DB55" i="23"/>
  <c r="DA55" i="23"/>
  <c r="CZ55" i="23"/>
  <c r="CY55" i="23"/>
  <c r="CX55" i="23"/>
  <c r="CW55" i="23"/>
  <c r="CV55" i="23"/>
  <c r="CU55" i="23"/>
  <c r="CT55" i="23"/>
  <c r="CS55" i="23"/>
  <c r="CR55" i="23"/>
  <c r="CQ55" i="23"/>
  <c r="CP55" i="23"/>
  <c r="CO55" i="23"/>
  <c r="CN55" i="23"/>
  <c r="CM55" i="23"/>
  <c r="CL55" i="23"/>
  <c r="CK55" i="23"/>
  <c r="CJ55" i="23"/>
  <c r="CI55" i="23"/>
  <c r="CH55" i="23"/>
  <c r="CG55" i="23"/>
  <c r="CF55" i="23"/>
  <c r="CE55" i="23"/>
  <c r="CD55" i="23"/>
  <c r="CC55" i="23"/>
  <c r="CB55" i="23"/>
  <c r="CA55" i="23"/>
  <c r="BZ55" i="23"/>
  <c r="BY55" i="23"/>
  <c r="BX55" i="23"/>
  <c r="BW55" i="23"/>
  <c r="BV55" i="23"/>
  <c r="BU55" i="23"/>
  <c r="BT55" i="23"/>
  <c r="BS55" i="23"/>
  <c r="BR55" i="23"/>
  <c r="BQ55" i="23"/>
  <c r="BP55" i="23"/>
  <c r="BO55" i="23"/>
  <c r="BN55" i="23"/>
  <c r="BM55" i="23"/>
  <c r="BL55" i="23"/>
  <c r="BK55" i="23"/>
  <c r="BJ55" i="23"/>
  <c r="BI55" i="23"/>
  <c r="BH55" i="23"/>
  <c r="BG55" i="23"/>
  <c r="BF55" i="23"/>
  <c r="BE55" i="23"/>
  <c r="BD55" i="23"/>
  <c r="BC54" i="23"/>
  <c r="DC54" i="23"/>
  <c r="DB54" i="23"/>
  <c r="DA54" i="23"/>
  <c r="CZ54" i="23"/>
  <c r="CY54" i="23"/>
  <c r="CX54" i="23"/>
  <c r="CW54" i="23"/>
  <c r="CV54" i="23"/>
  <c r="CU54" i="23"/>
  <c r="CT54" i="23"/>
  <c r="CS54" i="23"/>
  <c r="CR54" i="23"/>
  <c r="CQ54" i="23"/>
  <c r="CP54" i="23"/>
  <c r="CO54" i="23"/>
  <c r="CN54" i="23"/>
  <c r="CM54" i="23"/>
  <c r="CL54" i="23"/>
  <c r="CK54" i="23"/>
  <c r="CJ54" i="23"/>
  <c r="CI54" i="23"/>
  <c r="CH54" i="23"/>
  <c r="CG54" i="23"/>
  <c r="CF54" i="23"/>
  <c r="CE54" i="23"/>
  <c r="CD54" i="23"/>
  <c r="CC54" i="23"/>
  <c r="CB54" i="23"/>
  <c r="CA54" i="23"/>
  <c r="BZ54" i="23"/>
  <c r="BY54" i="23"/>
  <c r="BX54" i="23"/>
  <c r="BW54" i="23"/>
  <c r="BV54" i="23"/>
  <c r="BU54" i="23"/>
  <c r="BT54" i="23"/>
  <c r="BS54" i="23"/>
  <c r="BR54" i="23"/>
  <c r="BQ54" i="23"/>
  <c r="BP54" i="23"/>
  <c r="BO54" i="23"/>
  <c r="BN54" i="23"/>
  <c r="BM54" i="23"/>
  <c r="BL54" i="23"/>
  <c r="BK54" i="23"/>
  <c r="BJ54" i="23"/>
  <c r="BI54" i="23"/>
  <c r="BH54" i="23"/>
  <c r="BG54" i="23"/>
  <c r="BF54" i="23"/>
  <c r="BE54" i="23"/>
  <c r="BD54" i="23"/>
  <c r="BC53" i="23"/>
  <c r="DC53" i="23"/>
  <c r="DB53" i="23"/>
  <c r="DA53" i="23"/>
  <c r="CZ53" i="23"/>
  <c r="CY53" i="23"/>
  <c r="CX53" i="23"/>
  <c r="CW53" i="23"/>
  <c r="CV53" i="23"/>
  <c r="CU53" i="23"/>
  <c r="CT53" i="23"/>
  <c r="CS53" i="23"/>
  <c r="CR53" i="23"/>
  <c r="CQ53" i="23"/>
  <c r="CP53" i="23"/>
  <c r="CO53" i="23"/>
  <c r="CN53" i="23"/>
  <c r="CM53" i="23"/>
  <c r="CL53" i="23"/>
  <c r="CK53" i="23"/>
  <c r="CJ53" i="23"/>
  <c r="CI53" i="23"/>
  <c r="CH53" i="23"/>
  <c r="CG53" i="23"/>
  <c r="CF53" i="23"/>
  <c r="CE53" i="23"/>
  <c r="CD53" i="23"/>
  <c r="CC53" i="23"/>
  <c r="CB53" i="23"/>
  <c r="CA53" i="23"/>
  <c r="BZ53" i="23"/>
  <c r="BY53" i="23"/>
  <c r="BX53" i="23"/>
  <c r="BW53" i="23"/>
  <c r="BV53" i="23"/>
  <c r="BU53" i="23"/>
  <c r="BT53" i="23"/>
  <c r="BS53" i="23"/>
  <c r="BR53" i="23"/>
  <c r="BQ53" i="23"/>
  <c r="BP53" i="23"/>
  <c r="BO53" i="23"/>
  <c r="BN53" i="23"/>
  <c r="BM53" i="23"/>
  <c r="BL53" i="23"/>
  <c r="BK53" i="23"/>
  <c r="BJ53" i="23"/>
  <c r="BI53" i="23"/>
  <c r="BH53" i="23"/>
  <c r="BG53" i="23"/>
  <c r="BF53" i="23"/>
  <c r="BE53" i="23"/>
  <c r="BD53" i="23"/>
  <c r="BC52" i="23"/>
  <c r="DC52" i="23"/>
  <c r="DB52" i="23"/>
  <c r="DA52" i="23"/>
  <c r="CZ52" i="23"/>
  <c r="CY52" i="23"/>
  <c r="CX52" i="23"/>
  <c r="CW52" i="23"/>
  <c r="CV52" i="23"/>
  <c r="CU52" i="23"/>
  <c r="CT52" i="23"/>
  <c r="CS52" i="23"/>
  <c r="CR52" i="23"/>
  <c r="CQ52" i="23"/>
  <c r="CP52" i="23"/>
  <c r="CO52" i="23"/>
  <c r="CN52" i="23"/>
  <c r="CM52" i="23"/>
  <c r="CL52" i="23"/>
  <c r="CK52" i="23"/>
  <c r="CJ52" i="23"/>
  <c r="CI52" i="23"/>
  <c r="CH52" i="23"/>
  <c r="CG52" i="23"/>
  <c r="CF52" i="23"/>
  <c r="CE52" i="23"/>
  <c r="CD52" i="23"/>
  <c r="CC52" i="23"/>
  <c r="CB52" i="23"/>
  <c r="CA52" i="23"/>
  <c r="BZ52" i="23"/>
  <c r="BY52" i="23"/>
  <c r="BX52" i="23"/>
  <c r="BW52" i="23"/>
  <c r="BV52" i="23"/>
  <c r="BU52" i="23"/>
  <c r="BT52" i="23"/>
  <c r="BS52" i="23"/>
  <c r="BR52" i="23"/>
  <c r="BQ52" i="23"/>
  <c r="BP52" i="23"/>
  <c r="BO52" i="23"/>
  <c r="BN52" i="23"/>
  <c r="BM52" i="23"/>
  <c r="BL52" i="23"/>
  <c r="BK52" i="23"/>
  <c r="BJ52" i="23"/>
  <c r="BI52" i="23"/>
  <c r="BH52" i="23"/>
  <c r="BG52" i="23"/>
  <c r="BF52" i="23"/>
  <c r="BE52" i="23"/>
  <c r="BD52" i="23"/>
  <c r="BC51" i="23"/>
  <c r="DC51" i="23"/>
  <c r="DB51" i="23"/>
  <c r="DA51" i="23"/>
  <c r="CZ51" i="23"/>
  <c r="CY51" i="23"/>
  <c r="CX51" i="23"/>
  <c r="CW51" i="23"/>
  <c r="CV51" i="23"/>
  <c r="CU51" i="23"/>
  <c r="CT51" i="23"/>
  <c r="CS51" i="23"/>
  <c r="CR51" i="23"/>
  <c r="CQ51" i="23"/>
  <c r="CP51" i="23"/>
  <c r="CO51" i="23"/>
  <c r="CN51" i="23"/>
  <c r="CM51" i="23"/>
  <c r="CL51" i="23"/>
  <c r="CK51" i="23"/>
  <c r="CJ51" i="23"/>
  <c r="CI51" i="23"/>
  <c r="CH51" i="23"/>
  <c r="CG51" i="23"/>
  <c r="CF51" i="23"/>
  <c r="CE51" i="23"/>
  <c r="CD51" i="23"/>
  <c r="CC51" i="23"/>
  <c r="CB51" i="23"/>
  <c r="CA51" i="23"/>
  <c r="BZ51" i="23"/>
  <c r="BY51" i="23"/>
  <c r="BX51" i="23"/>
  <c r="BW51" i="23"/>
  <c r="BV51" i="23"/>
  <c r="BU51" i="23"/>
  <c r="BT51" i="23"/>
  <c r="BS51" i="23"/>
  <c r="BR51" i="23"/>
  <c r="BQ51" i="23"/>
  <c r="BP51" i="23"/>
  <c r="BO51" i="23"/>
  <c r="BN51" i="23"/>
  <c r="BM51" i="23"/>
  <c r="BL51" i="23"/>
  <c r="BK51" i="23"/>
  <c r="BJ51" i="23"/>
  <c r="BI51" i="23"/>
  <c r="BH51" i="23"/>
  <c r="BG51" i="23"/>
  <c r="BF51" i="23"/>
  <c r="BE51" i="23"/>
  <c r="BD51" i="23"/>
  <c r="BC50" i="23"/>
  <c r="DC50" i="23"/>
  <c r="DB50" i="23"/>
  <c r="DA50" i="23"/>
  <c r="CZ50" i="23"/>
  <c r="CY50" i="23"/>
  <c r="CX50" i="23"/>
  <c r="CW50" i="23"/>
  <c r="CV50" i="23"/>
  <c r="CU50" i="23"/>
  <c r="CT50" i="23"/>
  <c r="CS50" i="23"/>
  <c r="CR50" i="23"/>
  <c r="CQ50" i="23"/>
  <c r="CP50" i="23"/>
  <c r="CO50" i="23"/>
  <c r="CN50" i="23"/>
  <c r="CM50" i="23"/>
  <c r="CL50" i="23"/>
  <c r="CK50" i="23"/>
  <c r="CJ50" i="23"/>
  <c r="CI50" i="23"/>
  <c r="CH50" i="23"/>
  <c r="CG50" i="23"/>
  <c r="CF50" i="23"/>
  <c r="CE50" i="23"/>
  <c r="CD50" i="23"/>
  <c r="CC50" i="23"/>
  <c r="CB50" i="23"/>
  <c r="CA50" i="23"/>
  <c r="BZ50" i="23"/>
  <c r="BY50" i="23"/>
  <c r="BX50" i="23"/>
  <c r="BW50" i="23"/>
  <c r="BV50" i="23"/>
  <c r="BU50" i="23"/>
  <c r="BT50" i="23"/>
  <c r="BS50" i="23"/>
  <c r="BR50" i="23"/>
  <c r="BQ50" i="23"/>
  <c r="BP50" i="23"/>
  <c r="BO50" i="23"/>
  <c r="BN50" i="23"/>
  <c r="BM50" i="23"/>
  <c r="BL50" i="23"/>
  <c r="BK50" i="23"/>
  <c r="BJ50" i="23"/>
  <c r="BI50" i="23"/>
  <c r="BH50" i="23"/>
  <c r="BG50" i="23"/>
  <c r="BF50" i="23"/>
  <c r="BE50" i="23"/>
  <c r="BD50" i="23"/>
  <c r="BC49" i="23"/>
  <c r="DC49" i="23"/>
  <c r="DB49" i="23"/>
  <c r="DA49" i="23"/>
  <c r="CZ49" i="23"/>
  <c r="CY49" i="23"/>
  <c r="CX49" i="23"/>
  <c r="CW49" i="23"/>
  <c r="CV49" i="23"/>
  <c r="CU49" i="23"/>
  <c r="CT49" i="23"/>
  <c r="CS49" i="23"/>
  <c r="CR49" i="23"/>
  <c r="CQ49" i="23"/>
  <c r="CP49" i="23"/>
  <c r="CO49" i="23"/>
  <c r="CN49" i="23"/>
  <c r="CM49" i="23"/>
  <c r="CL49" i="23"/>
  <c r="CK49" i="23"/>
  <c r="CJ49" i="23"/>
  <c r="CI49" i="23"/>
  <c r="CH49" i="23"/>
  <c r="CG49" i="23"/>
  <c r="CF49" i="23"/>
  <c r="CE49" i="23"/>
  <c r="CD49" i="23"/>
  <c r="CC49" i="23"/>
  <c r="CB49" i="23"/>
  <c r="CA49" i="23"/>
  <c r="BZ49" i="23"/>
  <c r="BY49" i="23"/>
  <c r="BX49" i="23"/>
  <c r="BW49" i="23"/>
  <c r="BV49" i="23"/>
  <c r="BU49" i="23"/>
  <c r="BT49" i="23"/>
  <c r="BS49" i="23"/>
  <c r="BR49" i="23"/>
  <c r="BQ49" i="23"/>
  <c r="BP49" i="23"/>
  <c r="BO49" i="23"/>
  <c r="BN49" i="23"/>
  <c r="BM49" i="23"/>
  <c r="BL49" i="23"/>
  <c r="BK49" i="23"/>
  <c r="BJ49" i="23"/>
  <c r="BI49" i="23"/>
  <c r="BH49" i="23"/>
  <c r="BG49" i="23"/>
  <c r="BF49" i="23"/>
  <c r="BE49" i="23"/>
  <c r="BD49" i="23"/>
  <c r="BC48" i="23"/>
  <c r="DC48" i="23"/>
  <c r="DB48" i="23"/>
  <c r="DA48" i="23"/>
  <c r="CZ48" i="23"/>
  <c r="CY48" i="23"/>
  <c r="CX48" i="23"/>
  <c r="CW48" i="23"/>
  <c r="CV48" i="23"/>
  <c r="CU48" i="23"/>
  <c r="CT48" i="23"/>
  <c r="CS48" i="23"/>
  <c r="CR48" i="23"/>
  <c r="CQ48" i="23"/>
  <c r="CP48" i="23"/>
  <c r="CO48" i="23"/>
  <c r="CN48" i="23"/>
  <c r="CM48" i="23"/>
  <c r="CL48" i="23"/>
  <c r="CK48" i="23"/>
  <c r="CJ48" i="23"/>
  <c r="CI48" i="23"/>
  <c r="CH48" i="23"/>
  <c r="CG48" i="23"/>
  <c r="CF48" i="23"/>
  <c r="CE48" i="23"/>
  <c r="CD48" i="23"/>
  <c r="CC48" i="23"/>
  <c r="CB48" i="23"/>
  <c r="CA48" i="23"/>
  <c r="BZ48" i="23"/>
  <c r="BY48" i="23"/>
  <c r="BX48" i="23"/>
  <c r="BW48" i="23"/>
  <c r="BV48" i="23"/>
  <c r="BU48" i="23"/>
  <c r="BT48" i="23"/>
  <c r="BS48" i="23"/>
  <c r="BR48" i="23"/>
  <c r="BQ48" i="23"/>
  <c r="BP48" i="23"/>
  <c r="BO48" i="23"/>
  <c r="BN48" i="23"/>
  <c r="BM48" i="23"/>
  <c r="BL48" i="23"/>
  <c r="BK48" i="23"/>
  <c r="BJ48" i="23"/>
  <c r="BI48" i="23"/>
  <c r="BH48" i="23"/>
  <c r="BG48" i="23"/>
  <c r="BF48" i="23"/>
  <c r="BE48" i="23"/>
  <c r="BD48" i="23"/>
  <c r="BC47" i="23"/>
  <c r="DC47" i="23"/>
  <c r="DB47" i="23"/>
  <c r="DA47" i="23"/>
  <c r="CZ47" i="23"/>
  <c r="CY47" i="23"/>
  <c r="CX47" i="23"/>
  <c r="CW47" i="23"/>
  <c r="CV47" i="23"/>
  <c r="CU47" i="23"/>
  <c r="CT47" i="23"/>
  <c r="CS47" i="23"/>
  <c r="CR47" i="23"/>
  <c r="CQ47" i="23"/>
  <c r="CP47" i="23"/>
  <c r="CO47" i="23"/>
  <c r="CN47" i="23"/>
  <c r="CM47" i="23"/>
  <c r="CL47" i="23"/>
  <c r="CK47" i="23"/>
  <c r="CJ47" i="23"/>
  <c r="CI47" i="23"/>
  <c r="CH47" i="23"/>
  <c r="CG47" i="23"/>
  <c r="CF47" i="23"/>
  <c r="CE47" i="23"/>
  <c r="CD47" i="23"/>
  <c r="CC47" i="23"/>
  <c r="CB47" i="23"/>
  <c r="CA47" i="23"/>
  <c r="BZ47" i="23"/>
  <c r="BY47" i="23"/>
  <c r="BX47" i="23"/>
  <c r="BW47" i="23"/>
  <c r="BV47" i="23"/>
  <c r="BU47" i="23"/>
  <c r="BT47" i="23"/>
  <c r="BS47" i="23"/>
  <c r="BR47" i="23"/>
  <c r="BQ47" i="23"/>
  <c r="BP47" i="23"/>
  <c r="BO47" i="23"/>
  <c r="BN47" i="23"/>
  <c r="BM47" i="23"/>
  <c r="BL47" i="23"/>
  <c r="BK47" i="23"/>
  <c r="BJ47" i="23"/>
  <c r="BI47" i="23"/>
  <c r="BH47" i="23"/>
  <c r="BG47" i="23"/>
  <c r="BF47" i="23"/>
  <c r="BE47" i="23"/>
  <c r="BD47" i="23"/>
  <c r="BC46" i="23"/>
  <c r="DC46" i="23"/>
  <c r="DB46" i="23"/>
  <c r="DA46" i="23"/>
  <c r="CZ46" i="23"/>
  <c r="CY46" i="23"/>
  <c r="CX46" i="23"/>
  <c r="CW46" i="23"/>
  <c r="CV46" i="23"/>
  <c r="CU46" i="23"/>
  <c r="CT46" i="23"/>
  <c r="CS46" i="23"/>
  <c r="CR46" i="23"/>
  <c r="CQ46" i="23"/>
  <c r="CP46" i="23"/>
  <c r="CO46" i="23"/>
  <c r="CN46" i="23"/>
  <c r="CM46" i="23"/>
  <c r="CL46" i="23"/>
  <c r="CK46" i="23"/>
  <c r="CJ46" i="23"/>
  <c r="CI46" i="23"/>
  <c r="CH46" i="23"/>
  <c r="CG46" i="23"/>
  <c r="CF46" i="23"/>
  <c r="CE46" i="23"/>
  <c r="CD46" i="23"/>
  <c r="CC46" i="23"/>
  <c r="CB46" i="23"/>
  <c r="CA46" i="23"/>
  <c r="BZ46" i="23"/>
  <c r="BY46" i="23"/>
  <c r="BX46" i="23"/>
  <c r="BW46" i="23"/>
  <c r="BV46" i="23"/>
  <c r="BU46" i="23"/>
  <c r="BT46" i="23"/>
  <c r="BS46" i="23"/>
  <c r="BR46" i="23"/>
  <c r="BQ46" i="23"/>
  <c r="BP46" i="23"/>
  <c r="BO46" i="23"/>
  <c r="BN46" i="23"/>
  <c r="BM46" i="23"/>
  <c r="BL46" i="23"/>
  <c r="BK46" i="23"/>
  <c r="BJ46" i="23"/>
  <c r="BI46" i="23"/>
  <c r="BH46" i="23"/>
  <c r="BG46" i="23"/>
  <c r="BF46" i="23"/>
  <c r="BE46" i="23"/>
  <c r="BD46" i="23"/>
  <c r="BC45" i="23"/>
  <c r="DC45" i="23"/>
  <c r="DB45" i="23"/>
  <c r="DA45" i="23"/>
  <c r="CZ45" i="23"/>
  <c r="CY45" i="23"/>
  <c r="CX45" i="23"/>
  <c r="CW45" i="23"/>
  <c r="CV45" i="23"/>
  <c r="CU45" i="23"/>
  <c r="CT45" i="23"/>
  <c r="CS45" i="23"/>
  <c r="CR45" i="23"/>
  <c r="CQ45" i="23"/>
  <c r="CP45" i="23"/>
  <c r="CO45" i="23"/>
  <c r="CN45" i="23"/>
  <c r="CM45" i="23"/>
  <c r="CL45" i="23"/>
  <c r="CK45" i="23"/>
  <c r="CJ45" i="23"/>
  <c r="CI45" i="23"/>
  <c r="CH45" i="23"/>
  <c r="CG45" i="23"/>
  <c r="CF45" i="23"/>
  <c r="CE45" i="23"/>
  <c r="CD45" i="23"/>
  <c r="CC45" i="23"/>
  <c r="CB45" i="23"/>
  <c r="CA45" i="23"/>
  <c r="BZ45" i="23"/>
  <c r="BY45" i="23"/>
  <c r="BX45" i="23"/>
  <c r="BW45" i="23"/>
  <c r="BV45" i="23"/>
  <c r="BU45" i="23"/>
  <c r="BT45" i="23"/>
  <c r="BS45" i="23"/>
  <c r="BR45" i="23"/>
  <c r="BQ45" i="23"/>
  <c r="BP45" i="23"/>
  <c r="BO45" i="23"/>
  <c r="BN45" i="23"/>
  <c r="BM45" i="23"/>
  <c r="BL45" i="23"/>
  <c r="BK45" i="23"/>
  <c r="BJ45" i="23"/>
  <c r="BI45" i="23"/>
  <c r="BH45" i="23"/>
  <c r="BG45" i="23"/>
  <c r="BF45" i="23"/>
  <c r="BE45" i="23"/>
  <c r="BD45" i="23"/>
  <c r="BC44" i="23"/>
  <c r="DC44" i="23"/>
  <c r="DB44" i="23"/>
  <c r="DA44" i="23"/>
  <c r="CZ44" i="23"/>
  <c r="CY44" i="23"/>
  <c r="CX44" i="23"/>
  <c r="CW44" i="23"/>
  <c r="CV44" i="23"/>
  <c r="CU44" i="23"/>
  <c r="CT44" i="23"/>
  <c r="CS44" i="23"/>
  <c r="CR44" i="23"/>
  <c r="CQ44" i="23"/>
  <c r="CP44" i="23"/>
  <c r="CO44" i="23"/>
  <c r="CN44" i="23"/>
  <c r="CM44" i="23"/>
  <c r="CL44" i="23"/>
  <c r="CK44" i="23"/>
  <c r="CJ44" i="23"/>
  <c r="CI44" i="23"/>
  <c r="CH44" i="23"/>
  <c r="CG44" i="23"/>
  <c r="CF44" i="23"/>
  <c r="CE44" i="23"/>
  <c r="CD44" i="23"/>
  <c r="CC44" i="23"/>
  <c r="CB44" i="23"/>
  <c r="CA44" i="23"/>
  <c r="BZ44" i="23"/>
  <c r="BY44" i="23"/>
  <c r="BX44" i="23"/>
  <c r="BW44" i="23"/>
  <c r="BV44" i="23"/>
  <c r="BU44" i="23"/>
  <c r="BT44" i="23"/>
  <c r="BS44" i="23"/>
  <c r="BR44" i="23"/>
  <c r="BQ44" i="23"/>
  <c r="BP44" i="23"/>
  <c r="BO44" i="23"/>
  <c r="BN44" i="23"/>
  <c r="BM44" i="23"/>
  <c r="BL44" i="23"/>
  <c r="BK44" i="23"/>
  <c r="BJ44" i="23"/>
  <c r="BI44" i="23"/>
  <c r="BH44" i="23"/>
  <c r="BG44" i="23"/>
  <c r="BF44" i="23"/>
  <c r="BE44" i="23"/>
  <c r="BD44" i="23"/>
  <c r="BC43" i="23"/>
  <c r="DC43" i="23"/>
  <c r="DB43" i="23"/>
  <c r="DA43" i="23"/>
  <c r="CZ43" i="23"/>
  <c r="CY43" i="23"/>
  <c r="CX43" i="23"/>
  <c r="CW43" i="23"/>
  <c r="CV43" i="23"/>
  <c r="CU43" i="23"/>
  <c r="CT43" i="23"/>
  <c r="CS43" i="23"/>
  <c r="CR43" i="23"/>
  <c r="CQ43" i="23"/>
  <c r="CP43" i="23"/>
  <c r="CO43" i="23"/>
  <c r="CN43" i="23"/>
  <c r="CM43" i="23"/>
  <c r="CL43" i="23"/>
  <c r="CK43" i="23"/>
  <c r="CJ43" i="23"/>
  <c r="CI43" i="23"/>
  <c r="CH43" i="23"/>
  <c r="CG43" i="23"/>
  <c r="CF43" i="23"/>
  <c r="CE43" i="23"/>
  <c r="CD43" i="23"/>
  <c r="CC43" i="23"/>
  <c r="CB43" i="23"/>
  <c r="CA43" i="23"/>
  <c r="BZ43" i="23"/>
  <c r="BY43" i="23"/>
  <c r="BX43" i="23"/>
  <c r="BW43" i="23"/>
  <c r="BV43" i="23"/>
  <c r="BU43" i="23"/>
  <c r="BT43" i="23"/>
  <c r="BS43" i="23"/>
  <c r="BR43" i="23"/>
  <c r="BQ43" i="23"/>
  <c r="BP43" i="23"/>
  <c r="BO43" i="23"/>
  <c r="BN43" i="23"/>
  <c r="BM43" i="23"/>
  <c r="BL43" i="23"/>
  <c r="BK43" i="23"/>
  <c r="BJ43" i="23"/>
  <c r="BI43" i="23"/>
  <c r="BH43" i="23"/>
  <c r="BG43" i="23"/>
  <c r="BF43" i="23"/>
  <c r="BE43" i="23"/>
  <c r="BD43" i="23"/>
  <c r="BC42" i="23"/>
  <c r="DC42" i="23"/>
  <c r="DB42" i="23"/>
  <c r="DA42" i="23"/>
  <c r="CZ42" i="23"/>
  <c r="CY42" i="23"/>
  <c r="CX42" i="23"/>
  <c r="CW42" i="23"/>
  <c r="CV42" i="23"/>
  <c r="CU42" i="23"/>
  <c r="CT42" i="23"/>
  <c r="CS42" i="23"/>
  <c r="CR42" i="23"/>
  <c r="CQ42" i="23"/>
  <c r="CP42" i="23"/>
  <c r="CO42" i="23"/>
  <c r="CN42" i="23"/>
  <c r="CM42" i="23"/>
  <c r="CL42" i="23"/>
  <c r="CK42" i="23"/>
  <c r="CJ42" i="23"/>
  <c r="CI42" i="23"/>
  <c r="CH42" i="23"/>
  <c r="CG42" i="23"/>
  <c r="CF42" i="23"/>
  <c r="CE42" i="23"/>
  <c r="CD42" i="23"/>
  <c r="CC42" i="23"/>
  <c r="CB42" i="23"/>
  <c r="CA42" i="23"/>
  <c r="BZ42" i="23"/>
  <c r="BY42" i="23"/>
  <c r="BX42" i="23"/>
  <c r="BW42" i="23"/>
  <c r="BV42" i="23"/>
  <c r="BU42" i="23"/>
  <c r="BT42" i="23"/>
  <c r="BS42" i="23"/>
  <c r="BR42" i="23"/>
  <c r="BQ42" i="23"/>
  <c r="BP42" i="23"/>
  <c r="BO42" i="23"/>
  <c r="BN42" i="23"/>
  <c r="BM42" i="23"/>
  <c r="BL42" i="23"/>
  <c r="BK42" i="23"/>
  <c r="BJ42" i="23"/>
  <c r="BI42" i="23"/>
  <c r="BH42" i="23"/>
  <c r="BG42" i="23"/>
  <c r="BF42" i="23"/>
  <c r="BE42" i="23"/>
  <c r="BD42" i="23"/>
  <c r="BC41" i="23"/>
  <c r="DC41" i="23"/>
  <c r="DB41" i="23"/>
  <c r="DA41" i="23"/>
  <c r="CZ41" i="23"/>
  <c r="CY41" i="23"/>
  <c r="CX41" i="23"/>
  <c r="CW41" i="23"/>
  <c r="CV41" i="23"/>
  <c r="CU41" i="23"/>
  <c r="CT41" i="23"/>
  <c r="CS41" i="23"/>
  <c r="CR41" i="23"/>
  <c r="CQ41" i="23"/>
  <c r="CP41" i="23"/>
  <c r="CO41" i="23"/>
  <c r="CN41" i="23"/>
  <c r="CM41" i="23"/>
  <c r="CL41" i="23"/>
  <c r="CK41" i="23"/>
  <c r="CJ41" i="23"/>
  <c r="CI41" i="23"/>
  <c r="CH41" i="23"/>
  <c r="CG41" i="23"/>
  <c r="CF41" i="23"/>
  <c r="CE41" i="23"/>
  <c r="CD41" i="23"/>
  <c r="CC41" i="23"/>
  <c r="CB41" i="23"/>
  <c r="CA41" i="23"/>
  <c r="BZ41" i="23"/>
  <c r="BY41" i="23"/>
  <c r="BX41" i="23"/>
  <c r="BW41" i="23"/>
  <c r="BV41" i="23"/>
  <c r="BU41" i="23"/>
  <c r="BT41" i="23"/>
  <c r="BS41" i="23"/>
  <c r="BR41" i="23"/>
  <c r="BQ41" i="23"/>
  <c r="BP41" i="23"/>
  <c r="BO41" i="23"/>
  <c r="BN41" i="23"/>
  <c r="BM41" i="23"/>
  <c r="BL41" i="23"/>
  <c r="BK41" i="23"/>
  <c r="BJ41" i="23"/>
  <c r="BI41" i="23"/>
  <c r="BH41" i="23"/>
  <c r="BG41" i="23"/>
  <c r="BF41" i="23"/>
  <c r="BE41" i="23"/>
  <c r="BD41" i="23"/>
  <c r="BC40" i="23"/>
  <c r="DC40" i="23"/>
  <c r="DB40" i="23"/>
  <c r="DA40" i="23"/>
  <c r="CZ40" i="23"/>
  <c r="CY40" i="23"/>
  <c r="CX40" i="23"/>
  <c r="CW40" i="23"/>
  <c r="CV40" i="23"/>
  <c r="CU40" i="23"/>
  <c r="CT40" i="23"/>
  <c r="CS40" i="23"/>
  <c r="CR40" i="23"/>
  <c r="CQ40" i="23"/>
  <c r="CP40" i="23"/>
  <c r="CO40" i="23"/>
  <c r="CN40" i="23"/>
  <c r="CM40" i="23"/>
  <c r="CL40" i="23"/>
  <c r="CK40" i="23"/>
  <c r="CJ40" i="23"/>
  <c r="CI40" i="23"/>
  <c r="CH40" i="23"/>
  <c r="CG40" i="23"/>
  <c r="CF40" i="23"/>
  <c r="CE40" i="23"/>
  <c r="CD40" i="23"/>
  <c r="CC40" i="23"/>
  <c r="CB40" i="23"/>
  <c r="CA40" i="23"/>
  <c r="BZ40" i="23"/>
  <c r="BY40" i="23"/>
  <c r="BX40" i="23"/>
  <c r="BW40" i="23"/>
  <c r="BV40" i="23"/>
  <c r="BU40" i="23"/>
  <c r="BT40" i="23"/>
  <c r="BS40" i="23"/>
  <c r="BR40" i="23"/>
  <c r="BQ40" i="23"/>
  <c r="BP40" i="23"/>
  <c r="BO40" i="23"/>
  <c r="BN40" i="23"/>
  <c r="BM40" i="23"/>
  <c r="BL40" i="23"/>
  <c r="BK40" i="23"/>
  <c r="BJ40" i="23"/>
  <c r="BI40" i="23"/>
  <c r="BH40" i="23"/>
  <c r="BG40" i="23"/>
  <c r="BF40" i="23"/>
  <c r="BE40" i="23"/>
  <c r="BD40" i="23"/>
  <c r="BC39" i="23"/>
  <c r="DC39" i="23"/>
  <c r="DB39" i="23"/>
  <c r="DA39" i="23"/>
  <c r="CZ39" i="23"/>
  <c r="CY39" i="23"/>
  <c r="CX39" i="23"/>
  <c r="CW39" i="23"/>
  <c r="CV39" i="23"/>
  <c r="CU39" i="23"/>
  <c r="CT39" i="23"/>
  <c r="CS39" i="23"/>
  <c r="CR39" i="23"/>
  <c r="CQ39" i="23"/>
  <c r="CP39" i="23"/>
  <c r="CO39" i="23"/>
  <c r="CN39" i="23"/>
  <c r="CM39" i="23"/>
  <c r="CL39" i="23"/>
  <c r="CK39" i="23"/>
  <c r="CJ39" i="23"/>
  <c r="CI39" i="23"/>
  <c r="CH39" i="23"/>
  <c r="CG39" i="23"/>
  <c r="CF39" i="23"/>
  <c r="CE39" i="23"/>
  <c r="CD39" i="23"/>
  <c r="CC39" i="23"/>
  <c r="CB39" i="23"/>
  <c r="CA39" i="23"/>
  <c r="BZ39" i="23"/>
  <c r="BY39" i="23"/>
  <c r="BX39" i="23"/>
  <c r="BW39" i="23"/>
  <c r="BV39" i="23"/>
  <c r="BU39" i="23"/>
  <c r="BT39" i="23"/>
  <c r="BS39" i="23"/>
  <c r="BR39" i="23"/>
  <c r="BQ39" i="23"/>
  <c r="BP39" i="23"/>
  <c r="BO39" i="23"/>
  <c r="BN39" i="23"/>
  <c r="BM39" i="23"/>
  <c r="BL39" i="23"/>
  <c r="BK39" i="23"/>
  <c r="BJ39" i="23"/>
  <c r="BI39" i="23"/>
  <c r="BH39" i="23"/>
  <c r="BG39" i="23"/>
  <c r="BF39" i="23"/>
  <c r="BE39" i="23"/>
  <c r="BD39" i="23"/>
  <c r="BC38" i="23"/>
  <c r="DC38" i="23"/>
  <c r="DB38" i="23"/>
  <c r="DA38" i="23"/>
  <c r="CZ38" i="23"/>
  <c r="CY38" i="23"/>
  <c r="CX38" i="23"/>
  <c r="CW38" i="23"/>
  <c r="CV38" i="23"/>
  <c r="CU38" i="23"/>
  <c r="CT38" i="23"/>
  <c r="CS38" i="23"/>
  <c r="CR38" i="23"/>
  <c r="CQ38" i="23"/>
  <c r="CP38" i="23"/>
  <c r="CO38" i="23"/>
  <c r="CN38" i="23"/>
  <c r="CM38" i="23"/>
  <c r="CL38" i="23"/>
  <c r="CK38" i="23"/>
  <c r="CJ38" i="23"/>
  <c r="CI38" i="23"/>
  <c r="CH38" i="23"/>
  <c r="CG38" i="23"/>
  <c r="CF38" i="23"/>
  <c r="CE38" i="23"/>
  <c r="CD38" i="23"/>
  <c r="CC38" i="23"/>
  <c r="CB38" i="23"/>
  <c r="CA38" i="23"/>
  <c r="BZ38" i="23"/>
  <c r="BY38" i="23"/>
  <c r="BX38" i="23"/>
  <c r="BW38" i="23"/>
  <c r="BV38" i="23"/>
  <c r="BU38" i="23"/>
  <c r="BT38" i="23"/>
  <c r="BS38" i="23"/>
  <c r="BR38" i="23"/>
  <c r="BQ38" i="23"/>
  <c r="BP38" i="23"/>
  <c r="BO38" i="23"/>
  <c r="BN38" i="23"/>
  <c r="BM38" i="23"/>
  <c r="BL38" i="23"/>
  <c r="BK38" i="23"/>
  <c r="BJ38" i="23"/>
  <c r="BI38" i="23"/>
  <c r="BH38" i="23"/>
  <c r="BG38" i="23"/>
  <c r="BF38" i="23"/>
  <c r="BE38" i="23"/>
  <c r="BD38" i="23"/>
  <c r="BC33" i="23"/>
  <c r="DC33" i="23"/>
  <c r="DB33" i="23"/>
  <c r="DA33" i="23"/>
  <c r="CZ33" i="23"/>
  <c r="CY33" i="23"/>
  <c r="CX33" i="23"/>
  <c r="CW33" i="23"/>
  <c r="CV33" i="23"/>
  <c r="CU33" i="23"/>
  <c r="CT33" i="23"/>
  <c r="CS33" i="23"/>
  <c r="CR33" i="23"/>
  <c r="CQ33" i="23"/>
  <c r="CP33" i="23"/>
  <c r="CO33" i="23"/>
  <c r="CN33" i="23"/>
  <c r="CM33" i="23"/>
  <c r="CL33" i="23"/>
  <c r="CK33" i="23"/>
  <c r="CJ33" i="23"/>
  <c r="CI33" i="23"/>
  <c r="CH33" i="23"/>
  <c r="CG33" i="23"/>
  <c r="CF33" i="23"/>
  <c r="CE33" i="23"/>
  <c r="CD33" i="23"/>
  <c r="CC33" i="23"/>
  <c r="CB33" i="23"/>
  <c r="CA33" i="23"/>
  <c r="BZ33" i="23"/>
  <c r="BY33" i="23"/>
  <c r="BX33" i="23"/>
  <c r="BW33" i="23"/>
  <c r="BV33" i="23"/>
  <c r="BU33" i="23"/>
  <c r="BT33" i="23"/>
  <c r="BS33" i="23"/>
  <c r="BR33" i="23"/>
  <c r="BQ33" i="23"/>
  <c r="BP33" i="23"/>
  <c r="BO33" i="23"/>
  <c r="BN33" i="23"/>
  <c r="BM33" i="23"/>
  <c r="BL33" i="23"/>
  <c r="BK33" i="23"/>
  <c r="BJ33" i="23"/>
  <c r="BI33" i="23"/>
  <c r="BH33" i="23"/>
  <c r="BG33" i="23"/>
  <c r="BF33" i="23"/>
  <c r="BE33" i="23"/>
  <c r="BD33" i="23"/>
  <c r="BC32" i="23"/>
  <c r="DC32" i="23"/>
  <c r="DB32" i="23"/>
  <c r="DA32" i="23"/>
  <c r="CZ32" i="23"/>
  <c r="CY32" i="23"/>
  <c r="CX32" i="23"/>
  <c r="CW32" i="23"/>
  <c r="CU32" i="23"/>
  <c r="CT32" i="23"/>
  <c r="CS32" i="23"/>
  <c r="CR32" i="23"/>
  <c r="CQ32" i="23"/>
  <c r="CP32" i="23"/>
  <c r="CO32" i="23"/>
  <c r="CN32" i="23"/>
  <c r="CM32" i="23"/>
  <c r="CL32" i="23"/>
  <c r="CK32" i="23"/>
  <c r="CJ32" i="23"/>
  <c r="CI32" i="23"/>
  <c r="CH32" i="23"/>
  <c r="CG32" i="23"/>
  <c r="CF32" i="23"/>
  <c r="CE32" i="23"/>
  <c r="CD32" i="23"/>
  <c r="CC32" i="23"/>
  <c r="CB32" i="23"/>
  <c r="CA32" i="23"/>
  <c r="BZ32" i="23"/>
  <c r="BY32" i="23"/>
  <c r="BX32" i="23"/>
  <c r="BW32" i="23"/>
  <c r="BV32" i="23"/>
  <c r="BU32" i="23"/>
  <c r="BT32" i="23"/>
  <c r="BS32" i="23"/>
  <c r="BR32" i="23"/>
  <c r="BQ32" i="23"/>
  <c r="BP32" i="23"/>
  <c r="BO32" i="23"/>
  <c r="BN32" i="23"/>
  <c r="BM32" i="23"/>
  <c r="BL32" i="23"/>
  <c r="BK32" i="23"/>
  <c r="BJ32" i="23"/>
  <c r="BI32" i="23"/>
  <c r="BH32" i="23"/>
  <c r="BG32" i="23"/>
  <c r="BF32" i="23"/>
  <c r="BE32" i="23"/>
  <c r="BD32" i="23"/>
  <c r="BC31" i="23"/>
  <c r="DC31" i="23"/>
  <c r="DB31" i="23"/>
  <c r="DA31" i="23"/>
  <c r="CZ31" i="23"/>
  <c r="CY31" i="23"/>
  <c r="CX31" i="23"/>
  <c r="CW31" i="23"/>
  <c r="CU31" i="23"/>
  <c r="CT31" i="23"/>
  <c r="CS31" i="23"/>
  <c r="CR31" i="23"/>
  <c r="CQ31" i="23"/>
  <c r="CP31" i="23"/>
  <c r="CO31" i="23"/>
  <c r="CN31" i="23"/>
  <c r="CM31" i="23"/>
  <c r="CL31" i="23"/>
  <c r="CK31" i="23"/>
  <c r="CJ31" i="23"/>
  <c r="CI31" i="23"/>
  <c r="CH31" i="23"/>
  <c r="CG31" i="23"/>
  <c r="CF31" i="23"/>
  <c r="CE31" i="23"/>
  <c r="CD31" i="23"/>
  <c r="CC31" i="23"/>
  <c r="CB31" i="23"/>
  <c r="CA31" i="23"/>
  <c r="BZ31" i="23"/>
  <c r="BY31" i="23"/>
  <c r="BX31" i="23"/>
  <c r="BW31" i="23"/>
  <c r="BV31" i="23"/>
  <c r="BU31" i="23"/>
  <c r="BT31" i="23"/>
  <c r="BS31" i="23"/>
  <c r="BR31" i="23"/>
  <c r="BQ31" i="23"/>
  <c r="BP31" i="23"/>
  <c r="BO31" i="23"/>
  <c r="BN31" i="23"/>
  <c r="BM31" i="23"/>
  <c r="BL31" i="23"/>
  <c r="BK31" i="23"/>
  <c r="BJ31" i="23"/>
  <c r="BI31" i="23"/>
  <c r="BH31" i="23"/>
  <c r="BG31" i="23"/>
  <c r="BF31" i="23"/>
  <c r="BE31" i="23"/>
  <c r="BD31" i="23"/>
  <c r="BC30" i="23"/>
  <c r="DC30" i="23"/>
  <c r="DB30" i="23"/>
  <c r="DA30" i="23"/>
  <c r="CZ30" i="23"/>
  <c r="CY30" i="23"/>
  <c r="CX30" i="23"/>
  <c r="CW30" i="23"/>
  <c r="CU30" i="23"/>
  <c r="CT30" i="23"/>
  <c r="CS30" i="23"/>
  <c r="CR30" i="23"/>
  <c r="CQ30" i="23"/>
  <c r="CP30" i="23"/>
  <c r="CO30" i="23"/>
  <c r="CN30" i="23"/>
  <c r="CM30" i="23"/>
  <c r="CL30" i="23"/>
  <c r="CK30" i="23"/>
  <c r="CJ30" i="23"/>
  <c r="CI30" i="23"/>
  <c r="CH30" i="23"/>
  <c r="CG30" i="23"/>
  <c r="CF30" i="23"/>
  <c r="CE30" i="23"/>
  <c r="CD30" i="23"/>
  <c r="CC30" i="23"/>
  <c r="CB30" i="23"/>
  <c r="CA30" i="23"/>
  <c r="BZ30" i="23"/>
  <c r="BY30" i="23"/>
  <c r="BX30" i="23"/>
  <c r="BW30" i="23"/>
  <c r="BV30" i="23"/>
  <c r="BU30" i="23"/>
  <c r="BT30" i="23"/>
  <c r="BS30" i="23"/>
  <c r="BR30" i="23"/>
  <c r="BQ30" i="23"/>
  <c r="BP30" i="23"/>
  <c r="BO30" i="23"/>
  <c r="BN30" i="23"/>
  <c r="BM30" i="23"/>
  <c r="BL30" i="23"/>
  <c r="BK30" i="23"/>
  <c r="BJ30" i="23"/>
  <c r="BI30" i="23"/>
  <c r="BH30" i="23"/>
  <c r="BG30" i="23"/>
  <c r="BF30" i="23"/>
  <c r="BE30" i="23"/>
  <c r="BD30" i="23"/>
  <c r="BC29" i="23"/>
  <c r="DC29" i="23"/>
  <c r="DB29" i="23"/>
  <c r="DA29" i="23"/>
  <c r="CZ29" i="23"/>
  <c r="CY29" i="23"/>
  <c r="CX29" i="23"/>
  <c r="CW29" i="23"/>
  <c r="CU29" i="23"/>
  <c r="CT29" i="23"/>
  <c r="CS29" i="23"/>
  <c r="CR29" i="23"/>
  <c r="CQ29" i="23"/>
  <c r="CP29" i="23"/>
  <c r="CO29" i="23"/>
  <c r="CN29" i="23"/>
  <c r="CM29" i="23"/>
  <c r="CL29" i="23"/>
  <c r="CK29" i="23"/>
  <c r="CJ29" i="23"/>
  <c r="CI29" i="23"/>
  <c r="CH29" i="23"/>
  <c r="CG29" i="23"/>
  <c r="CF29" i="23"/>
  <c r="CE29" i="23"/>
  <c r="CD29" i="23"/>
  <c r="CC29" i="23"/>
  <c r="CB29" i="23"/>
  <c r="CA29" i="23"/>
  <c r="BZ29" i="23"/>
  <c r="BY29" i="23"/>
  <c r="BX29" i="23"/>
  <c r="BW29" i="23"/>
  <c r="BV29" i="23"/>
  <c r="BU29" i="23"/>
  <c r="BT29" i="23"/>
  <c r="BS29" i="23"/>
  <c r="BR29" i="23"/>
  <c r="BQ29" i="23"/>
  <c r="BP29" i="23"/>
  <c r="BO29" i="23"/>
  <c r="BN29" i="23"/>
  <c r="BM29" i="23"/>
  <c r="BL29" i="23"/>
  <c r="BK29" i="23"/>
  <c r="BJ29" i="23"/>
  <c r="BI29" i="23"/>
  <c r="BH29" i="23"/>
  <c r="BG29" i="23"/>
  <c r="BF29" i="23"/>
  <c r="BE29" i="23"/>
  <c r="BD29" i="23"/>
  <c r="BC28" i="23"/>
  <c r="DC28" i="23"/>
  <c r="DB28" i="23"/>
  <c r="DA28" i="23"/>
  <c r="CZ28" i="23"/>
  <c r="CY28" i="23"/>
  <c r="CX28" i="23"/>
  <c r="CW28" i="23"/>
  <c r="CU28" i="23"/>
  <c r="CT28" i="23"/>
  <c r="CS28" i="23"/>
  <c r="CR28" i="23"/>
  <c r="CQ28" i="23"/>
  <c r="CP28" i="23"/>
  <c r="CO28" i="23"/>
  <c r="CN28" i="23"/>
  <c r="CM28" i="23"/>
  <c r="CL28" i="23"/>
  <c r="CK28" i="23"/>
  <c r="CJ28" i="23"/>
  <c r="CI28" i="23"/>
  <c r="CH28" i="23"/>
  <c r="CG28" i="23"/>
  <c r="CF28" i="23"/>
  <c r="CE28" i="23"/>
  <c r="CD28" i="23"/>
  <c r="CC28" i="23"/>
  <c r="CB28" i="23"/>
  <c r="CA28" i="23"/>
  <c r="BZ28" i="23"/>
  <c r="BY28" i="23"/>
  <c r="BX28" i="23"/>
  <c r="BW28" i="23"/>
  <c r="BV28" i="23"/>
  <c r="BU28" i="23"/>
  <c r="BT28" i="23"/>
  <c r="BS28" i="23"/>
  <c r="BR28" i="23"/>
  <c r="BQ28" i="23"/>
  <c r="BP28" i="23"/>
  <c r="BO28" i="23"/>
  <c r="BN28" i="23"/>
  <c r="BM28" i="23"/>
  <c r="BL28" i="23"/>
  <c r="BK28" i="23"/>
  <c r="BJ28" i="23"/>
  <c r="BI28" i="23"/>
  <c r="BH28" i="23"/>
  <c r="BG28" i="23"/>
  <c r="BF28" i="23"/>
  <c r="BE28" i="23"/>
  <c r="BD28" i="23"/>
  <c r="BC27" i="23"/>
  <c r="DC27" i="23"/>
  <c r="DB27" i="23"/>
  <c r="DA27" i="23"/>
  <c r="CZ27" i="23"/>
  <c r="CY27" i="23"/>
  <c r="CX27" i="23"/>
  <c r="CW27" i="23"/>
  <c r="CU27" i="23"/>
  <c r="CT27" i="23"/>
  <c r="CS27" i="23"/>
  <c r="CR27" i="23"/>
  <c r="CQ27" i="23"/>
  <c r="CP27" i="23"/>
  <c r="CO27" i="23"/>
  <c r="CN27" i="23"/>
  <c r="CM27" i="23"/>
  <c r="CL27" i="23"/>
  <c r="CK27" i="23"/>
  <c r="CJ27" i="23"/>
  <c r="CI27" i="23"/>
  <c r="CH27" i="23"/>
  <c r="CG27" i="23"/>
  <c r="CF27" i="23"/>
  <c r="CE27" i="23"/>
  <c r="CD27" i="23"/>
  <c r="CC27" i="23"/>
  <c r="CB27" i="23"/>
  <c r="CA27" i="23"/>
  <c r="BZ27" i="23"/>
  <c r="BY27" i="23"/>
  <c r="BX27" i="23"/>
  <c r="BW27" i="23"/>
  <c r="BV27" i="23"/>
  <c r="BU27" i="23"/>
  <c r="BT27" i="23"/>
  <c r="BS27" i="23"/>
  <c r="BR27" i="23"/>
  <c r="BQ27" i="23"/>
  <c r="BP27" i="23"/>
  <c r="BO27" i="23"/>
  <c r="BN27" i="23"/>
  <c r="BM27" i="23"/>
  <c r="BL27" i="23"/>
  <c r="BK27" i="23"/>
  <c r="BJ27" i="23"/>
  <c r="BI27" i="23"/>
  <c r="BH27" i="23"/>
  <c r="BG27" i="23"/>
  <c r="BF27" i="23"/>
  <c r="BE27" i="23"/>
  <c r="BD27" i="23"/>
  <c r="BC26" i="23"/>
  <c r="DC26" i="23" s="1"/>
  <c r="DB26" i="23"/>
  <c r="DA26" i="23"/>
  <c r="CZ26" i="23"/>
  <c r="CY26" i="23"/>
  <c r="CX26" i="23"/>
  <c r="CW26" i="23"/>
  <c r="CU26" i="23"/>
  <c r="CT26" i="23"/>
  <c r="CS26" i="23"/>
  <c r="CR26" i="23"/>
  <c r="CQ26" i="23"/>
  <c r="CP26" i="23"/>
  <c r="CO26" i="23"/>
  <c r="CN26" i="23"/>
  <c r="CM26" i="23"/>
  <c r="CL26" i="23"/>
  <c r="CK26" i="23"/>
  <c r="CJ26" i="23"/>
  <c r="CI26" i="23"/>
  <c r="CH26" i="23"/>
  <c r="CG26" i="23"/>
  <c r="CF26" i="23"/>
  <c r="CE26" i="23"/>
  <c r="CD26" i="23"/>
  <c r="CC26" i="23"/>
  <c r="CB26" i="23"/>
  <c r="CA26" i="23"/>
  <c r="BZ26" i="23"/>
  <c r="BY26" i="23"/>
  <c r="BX26" i="23"/>
  <c r="BW26" i="23"/>
  <c r="BV26" i="23"/>
  <c r="BU26" i="23"/>
  <c r="BT26" i="23"/>
  <c r="BS26" i="23"/>
  <c r="BR26" i="23"/>
  <c r="BQ26" i="23"/>
  <c r="BP26" i="23"/>
  <c r="BO26" i="23"/>
  <c r="BN26" i="23"/>
  <c r="BM26" i="23"/>
  <c r="BL26" i="23"/>
  <c r="BK26" i="23"/>
  <c r="BJ26" i="23"/>
  <c r="BI26" i="23"/>
  <c r="BH26" i="23"/>
  <c r="BG26" i="23"/>
  <c r="BF26" i="23"/>
  <c r="BE26" i="23"/>
  <c r="BD26" i="23"/>
  <c r="BC25" i="23"/>
  <c r="DC25" i="23"/>
  <c r="DB25" i="23"/>
  <c r="DA25" i="23"/>
  <c r="CZ25" i="23"/>
  <c r="CY25" i="23"/>
  <c r="CX25" i="23"/>
  <c r="CW25" i="23"/>
  <c r="CU25" i="23"/>
  <c r="CT25" i="23"/>
  <c r="CS25" i="23"/>
  <c r="CR25" i="23"/>
  <c r="CQ25" i="23"/>
  <c r="CP25" i="23"/>
  <c r="CO25" i="23"/>
  <c r="CN25" i="23"/>
  <c r="CM25" i="23"/>
  <c r="CL25" i="23"/>
  <c r="CK25" i="23"/>
  <c r="CJ25" i="23"/>
  <c r="CI25" i="23"/>
  <c r="CH25" i="23"/>
  <c r="CG25" i="23"/>
  <c r="CF25" i="23"/>
  <c r="CE25" i="23"/>
  <c r="CD25" i="23"/>
  <c r="CC25" i="23"/>
  <c r="CB25" i="23"/>
  <c r="CA25" i="23"/>
  <c r="BZ25" i="23"/>
  <c r="BY25" i="23"/>
  <c r="BX25" i="23"/>
  <c r="BW25" i="23"/>
  <c r="BV25" i="23"/>
  <c r="BU25" i="23"/>
  <c r="BT25" i="23"/>
  <c r="BS25" i="23"/>
  <c r="BR25" i="23"/>
  <c r="BQ25" i="23"/>
  <c r="BP25" i="23"/>
  <c r="BO25" i="23"/>
  <c r="BN25" i="23"/>
  <c r="BM25" i="23"/>
  <c r="BL25" i="23"/>
  <c r="BK25" i="23"/>
  <c r="BJ25" i="23"/>
  <c r="BI25" i="23"/>
  <c r="BH25" i="23"/>
  <c r="BG25" i="23"/>
  <c r="BF25" i="23"/>
  <c r="BE25" i="23"/>
  <c r="BD25" i="23"/>
  <c r="BC24" i="23"/>
  <c r="DC24" i="23" s="1"/>
  <c r="DB24" i="23"/>
  <c r="DA24" i="23"/>
  <c r="CZ24" i="23"/>
  <c r="CY24" i="23"/>
  <c r="CX24" i="23"/>
  <c r="CW24" i="23"/>
  <c r="CU24" i="23"/>
  <c r="CT24" i="23"/>
  <c r="CS24" i="23"/>
  <c r="CR24" i="23"/>
  <c r="CQ24" i="23"/>
  <c r="CP24" i="23"/>
  <c r="CO24" i="23"/>
  <c r="CN24" i="23"/>
  <c r="CM24" i="23"/>
  <c r="CL24" i="23"/>
  <c r="CK24" i="23"/>
  <c r="CJ24" i="23"/>
  <c r="CI24" i="23"/>
  <c r="CH24" i="23"/>
  <c r="CG24" i="23"/>
  <c r="CF24" i="23"/>
  <c r="CE24" i="23"/>
  <c r="CD24" i="23"/>
  <c r="CC24" i="23"/>
  <c r="CB24" i="23"/>
  <c r="CA24" i="23"/>
  <c r="BZ24" i="23"/>
  <c r="BY24" i="23"/>
  <c r="BX24" i="23"/>
  <c r="BW24" i="23"/>
  <c r="BV24" i="23"/>
  <c r="BU24" i="23"/>
  <c r="BT24" i="23"/>
  <c r="BS24" i="23"/>
  <c r="BR24" i="23"/>
  <c r="BQ24" i="23"/>
  <c r="BP24" i="23"/>
  <c r="BO24" i="23"/>
  <c r="BN24" i="23"/>
  <c r="BM24" i="23"/>
  <c r="BL24" i="23"/>
  <c r="BK24" i="23"/>
  <c r="BJ24" i="23"/>
  <c r="BI24" i="23"/>
  <c r="BH24" i="23"/>
  <c r="BG24" i="23"/>
  <c r="BF24" i="23"/>
  <c r="BE24" i="23"/>
  <c r="BD24" i="23"/>
  <c r="BC23" i="23"/>
  <c r="DC23" i="23"/>
  <c r="DB23" i="23"/>
  <c r="DA23" i="23"/>
  <c r="CZ23" i="23"/>
  <c r="CY23" i="23"/>
  <c r="CX23" i="23"/>
  <c r="CW23" i="23"/>
  <c r="CU23" i="23"/>
  <c r="CT23" i="23"/>
  <c r="CS23" i="23"/>
  <c r="CR23" i="23"/>
  <c r="CQ23" i="23"/>
  <c r="CP23" i="23"/>
  <c r="CO23" i="23"/>
  <c r="CN23" i="23"/>
  <c r="CM23" i="23"/>
  <c r="CL23" i="23"/>
  <c r="CK23" i="23"/>
  <c r="CJ23" i="23"/>
  <c r="CI23" i="23"/>
  <c r="CH23" i="23"/>
  <c r="CG23" i="23"/>
  <c r="CF23" i="23"/>
  <c r="CE23" i="23"/>
  <c r="CD23" i="23"/>
  <c r="CC23" i="23"/>
  <c r="CB23" i="23"/>
  <c r="CA23" i="23"/>
  <c r="BZ23" i="23"/>
  <c r="BY23" i="23"/>
  <c r="BX23" i="23"/>
  <c r="BW23" i="23"/>
  <c r="BV23" i="23"/>
  <c r="BU23" i="23"/>
  <c r="BT23" i="23"/>
  <c r="BS23" i="23"/>
  <c r="BR23" i="23"/>
  <c r="BQ23" i="23"/>
  <c r="BP23" i="23"/>
  <c r="BO23" i="23"/>
  <c r="BN23" i="23"/>
  <c r="BM23" i="23"/>
  <c r="BL23" i="23"/>
  <c r="BK23" i="23"/>
  <c r="BJ23" i="23"/>
  <c r="BI23" i="23"/>
  <c r="BH23" i="23"/>
  <c r="BG23" i="23"/>
  <c r="BF23" i="23"/>
  <c r="BE23" i="23"/>
  <c r="BD23" i="23"/>
  <c r="BC22" i="23"/>
  <c r="DC22" i="23"/>
  <c r="DB22" i="23"/>
  <c r="DA22" i="23"/>
  <c r="CZ22" i="23"/>
  <c r="CY22" i="23"/>
  <c r="CX22" i="23"/>
  <c r="CW22" i="23"/>
  <c r="CU22" i="23"/>
  <c r="CT22" i="23"/>
  <c r="CS22" i="23"/>
  <c r="CR22" i="23"/>
  <c r="CQ22" i="23"/>
  <c r="CP22" i="23"/>
  <c r="CO22" i="23"/>
  <c r="CN22" i="23"/>
  <c r="CM22" i="23"/>
  <c r="CL22" i="23"/>
  <c r="CK22" i="23"/>
  <c r="CJ22" i="23"/>
  <c r="CI22" i="23"/>
  <c r="CH22" i="23"/>
  <c r="CG22" i="23"/>
  <c r="CF22" i="23"/>
  <c r="CE22" i="23"/>
  <c r="CD22" i="23"/>
  <c r="CC22" i="23"/>
  <c r="CB22" i="23"/>
  <c r="CA22" i="23"/>
  <c r="BZ22" i="23"/>
  <c r="BY22" i="23"/>
  <c r="BX22" i="23"/>
  <c r="BW22" i="23"/>
  <c r="BV22" i="23"/>
  <c r="BU22" i="23"/>
  <c r="BT22" i="23"/>
  <c r="BS22" i="23"/>
  <c r="BR22" i="23"/>
  <c r="BQ22" i="23"/>
  <c r="BP22" i="23"/>
  <c r="BO22" i="23"/>
  <c r="BN22" i="23"/>
  <c r="BM22" i="23"/>
  <c r="BL22" i="23"/>
  <c r="BK22" i="23"/>
  <c r="BJ22" i="23"/>
  <c r="BI22" i="23"/>
  <c r="BH22" i="23"/>
  <c r="BG22" i="23"/>
  <c r="BF22" i="23"/>
  <c r="BE22" i="23"/>
  <c r="BD22" i="23"/>
  <c r="BC21" i="23"/>
  <c r="DC21" i="23"/>
  <c r="DB21" i="23"/>
  <c r="DA21" i="23"/>
  <c r="CZ21" i="23"/>
  <c r="CY21" i="23"/>
  <c r="CX21" i="23"/>
  <c r="CW21" i="23"/>
  <c r="CU21" i="23"/>
  <c r="CT21" i="23"/>
  <c r="CS21" i="23"/>
  <c r="CR21" i="23"/>
  <c r="CQ21" i="23"/>
  <c r="CP21" i="23"/>
  <c r="CO21" i="23"/>
  <c r="CN21" i="23"/>
  <c r="CM21" i="23"/>
  <c r="CL21" i="23"/>
  <c r="CK21" i="23"/>
  <c r="CJ21" i="23"/>
  <c r="CI21" i="23"/>
  <c r="CH21" i="23"/>
  <c r="CG21" i="23"/>
  <c r="CF21" i="23"/>
  <c r="CE21" i="23"/>
  <c r="CD21" i="23"/>
  <c r="CC21" i="23"/>
  <c r="CB21" i="23"/>
  <c r="CA21" i="23"/>
  <c r="BZ21" i="23"/>
  <c r="BY21" i="23"/>
  <c r="BX21" i="23"/>
  <c r="BW21" i="23"/>
  <c r="BV21" i="23"/>
  <c r="BU21" i="23"/>
  <c r="BT21" i="23"/>
  <c r="BS21" i="23"/>
  <c r="BR21" i="23"/>
  <c r="BQ21" i="23"/>
  <c r="BP21" i="23"/>
  <c r="BO21" i="23"/>
  <c r="BN21" i="23"/>
  <c r="BM21" i="23"/>
  <c r="BL21" i="23"/>
  <c r="BK21" i="23"/>
  <c r="BJ21" i="23"/>
  <c r="BI21" i="23"/>
  <c r="BH21" i="23"/>
  <c r="BG21" i="23"/>
  <c r="BF21" i="23"/>
  <c r="BE21" i="23"/>
  <c r="BD21" i="23"/>
  <c r="BC20" i="23"/>
  <c r="DC20" i="23"/>
  <c r="DB20" i="23"/>
  <c r="DA20" i="23"/>
  <c r="CZ20" i="23"/>
  <c r="CY20" i="23"/>
  <c r="CX20" i="23"/>
  <c r="CW20" i="23"/>
  <c r="CU20" i="23"/>
  <c r="CT20" i="23"/>
  <c r="CS20" i="23"/>
  <c r="CR20" i="23"/>
  <c r="CQ20" i="23"/>
  <c r="CP20" i="23"/>
  <c r="CO20" i="23"/>
  <c r="CN20" i="23"/>
  <c r="CM20" i="23"/>
  <c r="CL20" i="23"/>
  <c r="CK20" i="23"/>
  <c r="CJ20" i="23"/>
  <c r="CI20" i="23"/>
  <c r="CH20" i="23"/>
  <c r="CG20" i="23"/>
  <c r="CF20" i="23"/>
  <c r="CE20" i="23"/>
  <c r="CD20" i="23"/>
  <c r="CC20" i="23"/>
  <c r="CB20" i="23"/>
  <c r="CA20" i="23"/>
  <c r="BZ20" i="23"/>
  <c r="BY20" i="23"/>
  <c r="BX20" i="23"/>
  <c r="BW20" i="23"/>
  <c r="BV20" i="23"/>
  <c r="BU20" i="23"/>
  <c r="BT20" i="23"/>
  <c r="BS20" i="23"/>
  <c r="BR20" i="23"/>
  <c r="BQ20" i="23"/>
  <c r="BP20" i="23"/>
  <c r="BO20" i="23"/>
  <c r="BN20" i="23"/>
  <c r="BM20" i="23"/>
  <c r="BL20" i="23"/>
  <c r="BK20" i="23"/>
  <c r="BJ20" i="23"/>
  <c r="BI20" i="23"/>
  <c r="BH20" i="23"/>
  <c r="BG20" i="23"/>
  <c r="BF20" i="23"/>
  <c r="BE20" i="23"/>
  <c r="BD20" i="23"/>
  <c r="BC19" i="23"/>
  <c r="DC19" i="23"/>
  <c r="DB19" i="23"/>
  <c r="DA19" i="23"/>
  <c r="CZ19" i="23"/>
  <c r="CY19" i="23"/>
  <c r="CX19" i="23"/>
  <c r="CW19" i="23"/>
  <c r="CU19" i="23"/>
  <c r="CT19" i="23"/>
  <c r="CS19" i="23"/>
  <c r="CR19" i="23"/>
  <c r="CQ19" i="23"/>
  <c r="CP19" i="23"/>
  <c r="CO19" i="23"/>
  <c r="CN19" i="23"/>
  <c r="CM19" i="23"/>
  <c r="CL19" i="23"/>
  <c r="CK19" i="23"/>
  <c r="CJ19" i="23"/>
  <c r="CI19" i="23"/>
  <c r="CH19" i="23"/>
  <c r="CG19" i="23"/>
  <c r="CF19" i="23"/>
  <c r="CE19" i="23"/>
  <c r="CD19" i="23"/>
  <c r="CC19" i="23"/>
  <c r="CB19" i="23"/>
  <c r="CA19" i="23"/>
  <c r="BZ19" i="23"/>
  <c r="BY19" i="23"/>
  <c r="BX19" i="23"/>
  <c r="BW19" i="23"/>
  <c r="BV19" i="23"/>
  <c r="BU19" i="23"/>
  <c r="BT19" i="23"/>
  <c r="BS19" i="23"/>
  <c r="BR19" i="23"/>
  <c r="BQ19" i="23"/>
  <c r="BP19" i="23"/>
  <c r="BO19" i="23"/>
  <c r="BN19" i="23"/>
  <c r="BM19" i="23"/>
  <c r="BL19" i="23"/>
  <c r="BK19" i="23"/>
  <c r="BJ19" i="23"/>
  <c r="BI19" i="23"/>
  <c r="BH19" i="23"/>
  <c r="BG19" i="23"/>
  <c r="BF19" i="23"/>
  <c r="BE19" i="23"/>
  <c r="BD19" i="23"/>
  <c r="BC18" i="23"/>
  <c r="DC18" i="23"/>
  <c r="DB18" i="23"/>
  <c r="DA18" i="23"/>
  <c r="CZ18" i="23"/>
  <c r="CY18" i="23"/>
  <c r="CX18" i="23"/>
  <c r="CW18" i="23"/>
  <c r="CU18" i="23"/>
  <c r="CT18" i="23"/>
  <c r="CS18" i="23"/>
  <c r="CR18" i="23"/>
  <c r="CQ18" i="23"/>
  <c r="CP18" i="23"/>
  <c r="CO18" i="23"/>
  <c r="CN18" i="23"/>
  <c r="CM18" i="23"/>
  <c r="CL18" i="23"/>
  <c r="CK18" i="23"/>
  <c r="CJ18" i="23"/>
  <c r="CI18" i="23"/>
  <c r="CH18" i="23"/>
  <c r="CG18" i="23"/>
  <c r="CF18" i="23"/>
  <c r="CE18" i="23"/>
  <c r="CD18" i="23"/>
  <c r="CC18" i="23"/>
  <c r="CB18" i="23"/>
  <c r="CA18" i="23"/>
  <c r="BZ18" i="23"/>
  <c r="BY18" i="23"/>
  <c r="BX18" i="23"/>
  <c r="BW18" i="23"/>
  <c r="BV18" i="23"/>
  <c r="BU18" i="23"/>
  <c r="BT18" i="23"/>
  <c r="BS18" i="23"/>
  <c r="BR18" i="23"/>
  <c r="BQ18" i="23"/>
  <c r="BP18" i="23"/>
  <c r="BO18" i="23"/>
  <c r="BN18" i="23"/>
  <c r="BM18" i="23"/>
  <c r="BL18" i="23"/>
  <c r="BK18" i="23"/>
  <c r="BJ18" i="23"/>
  <c r="BI18" i="23"/>
  <c r="BH18" i="23"/>
  <c r="BG18" i="23"/>
  <c r="BF18" i="23"/>
  <c r="BE18" i="23"/>
  <c r="BD18" i="23"/>
  <c r="BC17" i="23"/>
  <c r="DC17" i="23"/>
  <c r="DB17" i="23"/>
  <c r="DA17" i="23"/>
  <c r="CZ17" i="23"/>
  <c r="CY17" i="23"/>
  <c r="CX17" i="23"/>
  <c r="CW17" i="23"/>
  <c r="CU17" i="23"/>
  <c r="CT17" i="23"/>
  <c r="CS17" i="23"/>
  <c r="CR17" i="23"/>
  <c r="CQ17" i="23"/>
  <c r="CP17" i="23"/>
  <c r="CO17" i="23"/>
  <c r="CN17" i="23"/>
  <c r="CM17" i="23"/>
  <c r="CL17" i="23"/>
  <c r="CK17" i="23"/>
  <c r="CI17" i="23"/>
  <c r="CH17" i="23"/>
  <c r="CG17" i="23"/>
  <c r="CF17" i="23"/>
  <c r="CE17" i="23"/>
  <c r="CD17" i="23"/>
  <c r="CC17" i="23"/>
  <c r="CB17" i="23"/>
  <c r="CA17" i="23"/>
  <c r="BZ17" i="23"/>
  <c r="BY17" i="23"/>
  <c r="BX17" i="23"/>
  <c r="BW17" i="23"/>
  <c r="BV17" i="23"/>
  <c r="BU17" i="23"/>
  <c r="BT17" i="23"/>
  <c r="BS17" i="23"/>
  <c r="BR17" i="23"/>
  <c r="BQ17" i="23"/>
  <c r="BP17" i="23"/>
  <c r="BO17" i="23"/>
  <c r="BN17" i="23"/>
  <c r="BM17" i="23"/>
  <c r="BL17" i="23"/>
  <c r="BK17" i="23"/>
  <c r="BJ17" i="23"/>
  <c r="BI17" i="23"/>
  <c r="BH17" i="23"/>
  <c r="BG17" i="23"/>
  <c r="BF17" i="23"/>
  <c r="BE17" i="23"/>
  <c r="BD17" i="23"/>
  <c r="BC16" i="23"/>
  <c r="DC16" i="23"/>
  <c r="DB16" i="23"/>
  <c r="DA16" i="23"/>
  <c r="CZ16" i="23"/>
  <c r="CY16" i="23"/>
  <c r="CX16" i="23"/>
  <c r="CW16" i="23"/>
  <c r="CU16" i="23"/>
  <c r="CT16" i="23"/>
  <c r="CS16" i="23"/>
  <c r="CR16" i="23"/>
  <c r="CQ16" i="23"/>
  <c r="CP16" i="23"/>
  <c r="CO16" i="23"/>
  <c r="CN16" i="23"/>
  <c r="CM16" i="23"/>
  <c r="CL16" i="23"/>
  <c r="CK16" i="23"/>
  <c r="CJ16" i="23"/>
  <c r="CI16" i="23"/>
  <c r="CH16" i="23"/>
  <c r="CG16" i="23"/>
  <c r="CF16" i="23"/>
  <c r="CE16" i="23"/>
  <c r="CD16" i="23"/>
  <c r="CC16" i="23"/>
  <c r="CB16" i="23"/>
  <c r="CA16" i="23"/>
  <c r="BZ16" i="23"/>
  <c r="BY16" i="23"/>
  <c r="BX16" i="23"/>
  <c r="BW16" i="23"/>
  <c r="BV16" i="23"/>
  <c r="BU16" i="23"/>
  <c r="BT16" i="23"/>
  <c r="BS16" i="23"/>
  <c r="BR16" i="23"/>
  <c r="BQ16" i="23"/>
  <c r="BP16" i="23"/>
  <c r="BO16" i="23"/>
  <c r="BN16" i="23"/>
  <c r="BM16" i="23"/>
  <c r="BL16" i="23"/>
  <c r="BK16" i="23"/>
  <c r="BJ16" i="23"/>
  <c r="BI16" i="23"/>
  <c r="BH16" i="23"/>
  <c r="BG16" i="23"/>
  <c r="BF16" i="23"/>
  <c r="BE16" i="23"/>
  <c r="BD16" i="23"/>
  <c r="BC15" i="23"/>
  <c r="DC15" i="23"/>
  <c r="DB15" i="23"/>
  <c r="DA15" i="23"/>
  <c r="CZ15" i="23"/>
  <c r="CY15" i="23"/>
  <c r="CX15" i="23"/>
  <c r="CW15" i="23"/>
  <c r="CU15" i="23"/>
  <c r="CT15" i="23"/>
  <c r="CS15" i="23"/>
  <c r="CR15" i="23"/>
  <c r="CQ15" i="23"/>
  <c r="CP15" i="23"/>
  <c r="CO15" i="23"/>
  <c r="CN15" i="23"/>
  <c r="CM15" i="23"/>
  <c r="CL15" i="23"/>
  <c r="CK15" i="23"/>
  <c r="CJ15" i="23"/>
  <c r="CI15" i="23"/>
  <c r="CH15" i="23"/>
  <c r="CG15" i="23"/>
  <c r="CF15" i="23"/>
  <c r="CE15" i="23"/>
  <c r="CD15" i="23"/>
  <c r="CC15" i="23"/>
  <c r="CB15" i="23"/>
  <c r="CA15" i="23"/>
  <c r="BZ15" i="23"/>
  <c r="BY15" i="23"/>
  <c r="BX15" i="23"/>
  <c r="BW15" i="23"/>
  <c r="BV15" i="23"/>
  <c r="BU15" i="23"/>
  <c r="BT15" i="23"/>
  <c r="BS15" i="23"/>
  <c r="BR15" i="23"/>
  <c r="BQ15" i="23"/>
  <c r="BP15" i="23"/>
  <c r="BO15" i="23"/>
  <c r="BN15" i="23"/>
  <c r="BM15" i="23"/>
  <c r="BL15" i="23"/>
  <c r="BK15" i="23"/>
  <c r="BJ15" i="23"/>
  <c r="BI15" i="23"/>
  <c r="BH15" i="23"/>
  <c r="BG15" i="23"/>
  <c r="BF15" i="23"/>
  <c r="BE15" i="23"/>
  <c r="BD15" i="23"/>
  <c r="BC14" i="23"/>
  <c r="DC14" i="23"/>
  <c r="DB14" i="23"/>
  <c r="DA14" i="23"/>
  <c r="CZ14" i="23"/>
  <c r="CY14" i="23"/>
  <c r="CX14" i="23"/>
  <c r="CW14" i="23"/>
  <c r="CU14" i="23"/>
  <c r="CT14" i="23"/>
  <c r="CS14" i="23"/>
  <c r="CR14" i="23"/>
  <c r="CQ14" i="23"/>
  <c r="CP14" i="23"/>
  <c r="CO14" i="23"/>
  <c r="CN14" i="23"/>
  <c r="CM14" i="23"/>
  <c r="CL14" i="23"/>
  <c r="CK14" i="23"/>
  <c r="CJ14" i="23"/>
  <c r="CI14" i="23"/>
  <c r="CH14" i="23"/>
  <c r="CG14" i="23"/>
  <c r="CF14" i="23"/>
  <c r="CE14" i="23"/>
  <c r="CD14" i="23"/>
  <c r="CC14" i="23"/>
  <c r="CB14" i="23"/>
  <c r="CA14" i="23"/>
  <c r="BZ14" i="23"/>
  <c r="BY14" i="23"/>
  <c r="BX14" i="23"/>
  <c r="BW14" i="23"/>
  <c r="BV14" i="23"/>
  <c r="BU14" i="23"/>
  <c r="BT14" i="23"/>
  <c r="BS14" i="23"/>
  <c r="BR14" i="23"/>
  <c r="BQ14" i="23"/>
  <c r="BP14" i="23"/>
  <c r="BO14" i="23"/>
  <c r="BN14" i="23"/>
  <c r="BM14" i="23"/>
  <c r="BL14" i="23"/>
  <c r="BK14" i="23"/>
  <c r="BJ14" i="23"/>
  <c r="BI14" i="23"/>
  <c r="BH14" i="23"/>
  <c r="BG14" i="23"/>
  <c r="BF14" i="23"/>
  <c r="BE14" i="23"/>
  <c r="BD14" i="23"/>
  <c r="BC13" i="23"/>
  <c r="DC13" i="23"/>
  <c r="DB13" i="23"/>
  <c r="DA13" i="23"/>
  <c r="CZ13" i="23"/>
  <c r="CY13" i="23"/>
  <c r="CX13" i="23"/>
  <c r="CW13" i="23"/>
  <c r="CU13" i="23"/>
  <c r="CT13" i="23"/>
  <c r="CS13" i="23"/>
  <c r="CR13" i="23"/>
  <c r="CQ13" i="23"/>
  <c r="CP13" i="23"/>
  <c r="CO13" i="23"/>
  <c r="CN13" i="23"/>
  <c r="CM13" i="23"/>
  <c r="CL13" i="23"/>
  <c r="CK13" i="23"/>
  <c r="CJ13" i="23"/>
  <c r="CI13" i="23"/>
  <c r="CH13" i="23"/>
  <c r="CG13" i="23"/>
  <c r="CF13" i="23"/>
  <c r="CE13" i="23"/>
  <c r="CD13" i="23"/>
  <c r="CC13" i="23"/>
  <c r="CB13" i="23"/>
  <c r="CA13" i="23"/>
  <c r="BZ13" i="23"/>
  <c r="BY13" i="23"/>
  <c r="BX13" i="23"/>
  <c r="BW13" i="23"/>
  <c r="BV13" i="23"/>
  <c r="BU13" i="23"/>
  <c r="BT13" i="23"/>
  <c r="BS13" i="23"/>
  <c r="BR13" i="23"/>
  <c r="BQ13" i="23"/>
  <c r="BP13" i="23"/>
  <c r="BO13" i="23"/>
  <c r="BN13" i="23"/>
  <c r="BM13" i="23"/>
  <c r="BL13" i="23"/>
  <c r="BK13" i="23"/>
  <c r="BJ13" i="23"/>
  <c r="BI13" i="23"/>
  <c r="BH13" i="23"/>
  <c r="BG13" i="23"/>
  <c r="BF13" i="23"/>
  <c r="BE13" i="23"/>
  <c r="BD13" i="23"/>
  <c r="BC12" i="23"/>
  <c r="DC12" i="23"/>
  <c r="DB12" i="23"/>
  <c r="DA12" i="23"/>
  <c r="CZ12" i="23"/>
  <c r="CY12" i="23"/>
  <c r="CX12" i="23"/>
  <c r="CW12" i="23"/>
  <c r="CV12" i="23"/>
  <c r="CU12" i="23"/>
  <c r="CT12" i="23"/>
  <c r="CS12" i="23"/>
  <c r="CR12" i="23"/>
  <c r="CQ12" i="23"/>
  <c r="CP12" i="23"/>
  <c r="CO12" i="23"/>
  <c r="CN12" i="23"/>
  <c r="CM12" i="23"/>
  <c r="CL12" i="23"/>
  <c r="CK12" i="23"/>
  <c r="CJ12" i="23"/>
  <c r="CI12" i="23"/>
  <c r="CH12" i="23"/>
  <c r="CG12" i="23"/>
  <c r="CF12" i="23"/>
  <c r="CE12" i="23"/>
  <c r="CD12" i="23"/>
  <c r="CC12" i="23"/>
  <c r="CB12" i="23"/>
  <c r="CA12" i="23"/>
  <c r="BZ12" i="23"/>
  <c r="BY12" i="23"/>
  <c r="BX12" i="23"/>
  <c r="BW12" i="23"/>
  <c r="BV12" i="23"/>
  <c r="BU12" i="23"/>
  <c r="BT12" i="23"/>
  <c r="BS12" i="23"/>
  <c r="BR12" i="23"/>
  <c r="BQ12" i="23"/>
  <c r="BP12" i="23"/>
  <c r="BO12" i="23"/>
  <c r="BN12" i="23"/>
  <c r="BM12" i="23"/>
  <c r="BL12" i="23"/>
  <c r="BK12" i="23"/>
  <c r="BJ12" i="23"/>
  <c r="BI12" i="23"/>
  <c r="BH12" i="23"/>
  <c r="BG12" i="23"/>
  <c r="BF12" i="23"/>
  <c r="BE12" i="23"/>
  <c r="BD12" i="23"/>
  <c r="BC11" i="23"/>
  <c r="DC11" i="23"/>
  <c r="DB11" i="23"/>
  <c r="DA11" i="23"/>
  <c r="CZ11" i="23"/>
  <c r="CY11" i="23"/>
  <c r="CX11" i="23"/>
  <c r="CW11" i="23"/>
  <c r="CV11" i="23"/>
  <c r="CU11" i="23"/>
  <c r="CT11" i="23"/>
  <c r="CS11" i="23"/>
  <c r="CR11" i="23"/>
  <c r="CQ11" i="23"/>
  <c r="CP11" i="23"/>
  <c r="CO11" i="23"/>
  <c r="CN11" i="23"/>
  <c r="CM11" i="23"/>
  <c r="CL11" i="23"/>
  <c r="CK11" i="23"/>
  <c r="CJ11" i="23"/>
  <c r="CI11" i="23"/>
  <c r="CH11" i="23"/>
  <c r="CG11" i="23"/>
  <c r="CF11" i="23"/>
  <c r="CE11" i="23"/>
  <c r="CD11" i="23"/>
  <c r="CC11" i="23"/>
  <c r="CB11" i="23"/>
  <c r="CA11" i="23"/>
  <c r="BZ11" i="23"/>
  <c r="BY11" i="23"/>
  <c r="BX11" i="23"/>
  <c r="BW11" i="23"/>
  <c r="BV11" i="23"/>
  <c r="BU11" i="23"/>
  <c r="BT11" i="23"/>
  <c r="BS11" i="23"/>
  <c r="BR11" i="23"/>
  <c r="BQ11" i="23"/>
  <c r="BP11" i="23"/>
  <c r="BO11" i="23"/>
  <c r="BN11" i="23"/>
  <c r="BM11" i="23"/>
  <c r="BL11" i="23"/>
  <c r="BK11" i="23"/>
  <c r="BJ11" i="23"/>
  <c r="BI11" i="23"/>
  <c r="BH11" i="23"/>
  <c r="BG11" i="23"/>
  <c r="BF11" i="23"/>
  <c r="BE11" i="23"/>
  <c r="BD11" i="23"/>
  <c r="BC10" i="23"/>
  <c r="DC10" i="23"/>
  <c r="DB10" i="23"/>
  <c r="DA10" i="23"/>
  <c r="CZ10" i="23"/>
  <c r="CY10" i="23"/>
  <c r="CX10" i="23"/>
  <c r="CW10" i="23"/>
  <c r="CV10" i="23"/>
  <c r="CU10" i="23"/>
  <c r="CT10" i="23"/>
  <c r="CS10" i="23"/>
  <c r="CR10" i="23"/>
  <c r="CQ10" i="23"/>
  <c r="CP10" i="23"/>
  <c r="CO10" i="23"/>
  <c r="CN10" i="23"/>
  <c r="CM10" i="23"/>
  <c r="CL10" i="23"/>
  <c r="CK10" i="23"/>
  <c r="CJ10" i="23"/>
  <c r="CI10" i="23"/>
  <c r="CH10" i="23"/>
  <c r="CG10" i="23"/>
  <c r="CF10" i="23"/>
  <c r="CE10" i="23"/>
  <c r="CD10" i="23"/>
  <c r="CC10" i="23"/>
  <c r="CB10" i="23"/>
  <c r="CA10" i="23"/>
  <c r="BZ10" i="23"/>
  <c r="BY10" i="23"/>
  <c r="BX10" i="23"/>
  <c r="BW10" i="23"/>
  <c r="BV10" i="23"/>
  <c r="BU10" i="23"/>
  <c r="BT10" i="23"/>
  <c r="BS10" i="23"/>
  <c r="BR10" i="23"/>
  <c r="BQ10" i="23"/>
  <c r="BP10" i="23"/>
  <c r="BO10" i="23"/>
  <c r="BN10" i="23"/>
  <c r="BM10" i="23"/>
  <c r="BL10" i="23"/>
  <c r="BK10" i="23"/>
  <c r="BJ10" i="23"/>
  <c r="BI10" i="23"/>
  <c r="BH10" i="23"/>
  <c r="BG10" i="23"/>
  <c r="BF10" i="23"/>
  <c r="BE10" i="23"/>
  <c r="BD10" i="23"/>
  <c r="BC9" i="23"/>
  <c r="DC9" i="23"/>
  <c r="DB9" i="23"/>
  <c r="DA9" i="23"/>
  <c r="CZ9" i="23"/>
  <c r="CY9" i="23"/>
  <c r="CX9" i="23"/>
  <c r="CW9" i="23"/>
  <c r="CV9" i="23"/>
  <c r="CU9" i="23"/>
  <c r="CT9" i="23"/>
  <c r="CS9" i="23"/>
  <c r="CR9" i="23"/>
  <c r="CQ9" i="23"/>
  <c r="CP9" i="23"/>
  <c r="CO9" i="23"/>
  <c r="CN9" i="23"/>
  <c r="CM9" i="23"/>
  <c r="CL9" i="23"/>
  <c r="CK9" i="23"/>
  <c r="CJ9" i="23"/>
  <c r="CI9" i="23"/>
  <c r="CH9" i="23"/>
  <c r="CG9" i="23"/>
  <c r="CF9" i="23"/>
  <c r="CE9" i="23"/>
  <c r="CD9" i="23"/>
  <c r="CC9" i="23"/>
  <c r="CB9" i="23"/>
  <c r="CA9" i="23"/>
  <c r="BZ9" i="23"/>
  <c r="BY9" i="23"/>
  <c r="BX9" i="23"/>
  <c r="BW9" i="23"/>
  <c r="BV9" i="23"/>
  <c r="BU9" i="23"/>
  <c r="BT9" i="23"/>
  <c r="BS9" i="23"/>
  <c r="BR9" i="23"/>
  <c r="BQ9" i="23"/>
  <c r="BP9" i="23"/>
  <c r="BO9" i="23"/>
  <c r="BN9" i="23"/>
  <c r="BM9" i="23"/>
  <c r="BL9" i="23"/>
  <c r="BK9" i="23"/>
  <c r="BJ9" i="23"/>
  <c r="BI9" i="23"/>
  <c r="BH9" i="23"/>
  <c r="BG9" i="23"/>
  <c r="BF9" i="23"/>
  <c r="BE9" i="23"/>
  <c r="BD9" i="23"/>
  <c r="BC8" i="23"/>
  <c r="DC8" i="23"/>
  <c r="DB8" i="23"/>
  <c r="DA8" i="23"/>
  <c r="CZ8" i="23"/>
  <c r="CY8" i="23"/>
  <c r="CX8" i="23"/>
  <c r="CW8" i="23"/>
  <c r="CV8" i="23"/>
  <c r="CU8" i="23"/>
  <c r="CT8" i="23"/>
  <c r="CS8" i="23"/>
  <c r="CR8" i="23"/>
  <c r="CQ8" i="23"/>
  <c r="CP8" i="23"/>
  <c r="CO8" i="23"/>
  <c r="CN8" i="23"/>
  <c r="CM8" i="23"/>
  <c r="CL8" i="23"/>
  <c r="CK8" i="23"/>
  <c r="CJ8" i="23"/>
  <c r="CI8" i="23"/>
  <c r="CH8" i="23"/>
  <c r="CG8" i="23"/>
  <c r="CF8" i="23"/>
  <c r="CE8" i="23"/>
  <c r="CD8" i="23"/>
  <c r="CC8" i="23"/>
  <c r="CB8" i="23"/>
  <c r="CA8" i="23"/>
  <c r="BZ8" i="23"/>
  <c r="BY8" i="23"/>
  <c r="BX8" i="23"/>
  <c r="BW8" i="23"/>
  <c r="BV8" i="23"/>
  <c r="BU8" i="23"/>
  <c r="BT8" i="23"/>
  <c r="BS8" i="23"/>
  <c r="BR8" i="23"/>
  <c r="BQ8" i="23"/>
  <c r="BP8" i="23"/>
  <c r="BO8" i="23"/>
  <c r="BN8" i="23"/>
  <c r="BM8" i="23"/>
  <c r="BL8" i="23"/>
  <c r="BK8" i="23"/>
  <c r="BJ8" i="23"/>
  <c r="BI8" i="23"/>
  <c r="BH8" i="23"/>
  <c r="BG8" i="23"/>
  <c r="BF8" i="23"/>
  <c r="BE8" i="23"/>
  <c r="BD8" i="23"/>
  <c r="BC7" i="23"/>
  <c r="DC7" i="23"/>
  <c r="DB7" i="23"/>
  <c r="DA7" i="23"/>
  <c r="CZ7" i="23"/>
  <c r="CY7" i="23"/>
  <c r="CX7" i="23"/>
  <c r="CW7" i="23"/>
  <c r="CV7" i="23"/>
  <c r="CU7" i="23"/>
  <c r="CT7" i="23"/>
  <c r="CS7" i="23"/>
  <c r="CR7" i="23"/>
  <c r="CQ7" i="23"/>
  <c r="CP7" i="23"/>
  <c r="CO7" i="23"/>
  <c r="CN7" i="23"/>
  <c r="CM7" i="23"/>
  <c r="CL7" i="23"/>
  <c r="CK7" i="23"/>
  <c r="CJ7" i="23"/>
  <c r="CI7" i="23"/>
  <c r="CH7" i="23"/>
  <c r="CG7" i="23"/>
  <c r="CF7" i="23"/>
  <c r="CE7" i="23"/>
  <c r="CD7" i="23"/>
  <c r="CC7" i="23"/>
  <c r="CB7" i="23"/>
  <c r="CA7" i="23"/>
  <c r="BZ7" i="23"/>
  <c r="BY7" i="23"/>
  <c r="BX7" i="23"/>
  <c r="BW7" i="23"/>
  <c r="BV7" i="23"/>
  <c r="BU7" i="23"/>
  <c r="BT7" i="23"/>
  <c r="BS7" i="23"/>
  <c r="BR7" i="23"/>
  <c r="BQ7" i="23"/>
  <c r="BP7" i="23"/>
  <c r="BO7" i="23"/>
  <c r="BN7" i="23"/>
  <c r="BM7" i="23"/>
  <c r="BL7" i="23"/>
  <c r="BK7" i="23"/>
  <c r="BJ7" i="23"/>
  <c r="BI7" i="23"/>
  <c r="BH7" i="23"/>
  <c r="BG7" i="23"/>
  <c r="BF7" i="23"/>
  <c r="BE7" i="23"/>
  <c r="BD7" i="23"/>
  <c r="BC6" i="23"/>
  <c r="DC6" i="23"/>
  <c r="DB6" i="23"/>
  <c r="DA6" i="23"/>
  <c r="CZ6" i="23"/>
  <c r="CY6" i="23"/>
  <c r="CX6" i="23"/>
  <c r="CW6" i="23"/>
  <c r="CV6" i="23"/>
  <c r="CU6" i="23"/>
  <c r="CT6" i="23"/>
  <c r="CS6" i="23"/>
  <c r="CR6" i="23"/>
  <c r="CQ6" i="23"/>
  <c r="CP6" i="23"/>
  <c r="CO6" i="23"/>
  <c r="CN6" i="23"/>
  <c r="CM6" i="23"/>
  <c r="CL6" i="23"/>
  <c r="CK6" i="23"/>
  <c r="CJ6" i="23"/>
  <c r="CI6" i="23"/>
  <c r="CH6" i="23"/>
  <c r="CG6" i="23"/>
  <c r="CF6" i="23"/>
  <c r="CE6" i="23"/>
  <c r="CD6" i="23"/>
  <c r="CC6" i="23"/>
  <c r="CB6" i="23"/>
  <c r="CA6" i="23"/>
  <c r="BZ6" i="23"/>
  <c r="BY6" i="23"/>
  <c r="BX6" i="23"/>
  <c r="BW6" i="23"/>
  <c r="BV6" i="23"/>
  <c r="BU6" i="23"/>
  <c r="BT6" i="23"/>
  <c r="BS6" i="23"/>
  <c r="BR6" i="23"/>
  <c r="BQ6" i="23"/>
  <c r="BP6" i="23"/>
  <c r="BO6" i="23"/>
  <c r="BN6" i="23"/>
  <c r="BM6" i="23"/>
  <c r="BL6" i="23"/>
  <c r="BK6" i="23"/>
  <c r="BJ6" i="23"/>
  <c r="BI6" i="23"/>
  <c r="BH6" i="23"/>
  <c r="BG6" i="23"/>
  <c r="BF6" i="23"/>
  <c r="BE6" i="23"/>
  <c r="BD6" i="23"/>
  <c r="BC5" i="23"/>
  <c r="DC5" i="23"/>
  <c r="DB5" i="23"/>
  <c r="DA5" i="23"/>
  <c r="CZ5" i="23"/>
  <c r="CY5" i="23"/>
  <c r="CX5" i="23"/>
  <c r="CW5" i="23"/>
  <c r="CV5" i="23"/>
  <c r="CU5" i="23"/>
  <c r="CT5" i="23"/>
  <c r="CS5" i="23"/>
  <c r="CR5" i="23"/>
  <c r="CQ5" i="23"/>
  <c r="CP5" i="23"/>
  <c r="CO5" i="23"/>
  <c r="CN5" i="23"/>
  <c r="CM5" i="23"/>
  <c r="CL5" i="23"/>
  <c r="CK5" i="23"/>
  <c r="CJ5" i="23"/>
  <c r="CI5" i="23"/>
  <c r="CH5" i="23"/>
  <c r="CG5" i="23"/>
  <c r="CF5" i="23"/>
  <c r="CE5" i="23"/>
  <c r="CD5" i="23"/>
  <c r="CC5" i="23"/>
  <c r="CB5" i="23"/>
  <c r="CA5" i="23"/>
  <c r="BZ5" i="23"/>
  <c r="BY5" i="23"/>
  <c r="BX5" i="23"/>
  <c r="BW5" i="23"/>
  <c r="BV5" i="23"/>
  <c r="BU5" i="23"/>
  <c r="BT5" i="23"/>
  <c r="BS5" i="23"/>
  <c r="BR5" i="23"/>
  <c r="BQ5" i="23"/>
  <c r="BP5" i="23"/>
  <c r="BO5" i="23"/>
  <c r="BN5" i="23"/>
  <c r="BM5" i="23"/>
  <c r="BL5" i="23"/>
  <c r="BK5" i="23"/>
  <c r="BJ5" i="23"/>
  <c r="BI5" i="23"/>
  <c r="BH5" i="23"/>
  <c r="BG5" i="23"/>
  <c r="BF5" i="23"/>
  <c r="BE5" i="23"/>
  <c r="BD5" i="23"/>
  <c r="B33" i="23"/>
  <c r="B32" i="23"/>
  <c r="B31" i="23"/>
  <c r="B30" i="23"/>
  <c r="B29" i="23"/>
  <c r="B13" i="23"/>
  <c r="B12" i="23"/>
  <c r="B11" i="23"/>
  <c r="B10" i="23"/>
  <c r="B9" i="23"/>
  <c r="B8" i="23"/>
  <c r="B7" i="23"/>
  <c r="B6" i="23"/>
  <c r="B5" i="23"/>
  <c r="B4" i="23"/>
  <c r="M393" i="16"/>
  <c r="K393" i="16"/>
  <c r="D393" i="16"/>
  <c r="B393" i="16"/>
  <c r="M376" i="16"/>
  <c r="K376" i="16"/>
  <c r="D376" i="16"/>
  <c r="B376" i="16"/>
  <c r="M359" i="16"/>
  <c r="K359" i="16"/>
  <c r="D359" i="16"/>
  <c r="B359" i="16"/>
  <c r="M342" i="16"/>
  <c r="K342" i="16"/>
  <c r="D342" i="16"/>
  <c r="B342" i="16"/>
  <c r="M325" i="16"/>
  <c r="K325" i="16"/>
  <c r="D325" i="16"/>
  <c r="B325" i="16"/>
  <c r="M308" i="16"/>
  <c r="K308" i="16"/>
  <c r="D308" i="16"/>
  <c r="B308" i="16"/>
  <c r="M291" i="16"/>
  <c r="K291" i="16"/>
  <c r="D291" i="16"/>
  <c r="B291" i="16"/>
  <c r="M274" i="16"/>
  <c r="K274" i="16"/>
  <c r="D274" i="16"/>
  <c r="B274" i="16"/>
  <c r="M257" i="16"/>
  <c r="K257" i="16"/>
  <c r="D257" i="16"/>
  <c r="B257" i="16"/>
  <c r="M240" i="16"/>
  <c r="K240" i="16"/>
  <c r="D240" i="16"/>
  <c r="B240" i="16"/>
  <c r="M223" i="16"/>
  <c r="K223" i="16"/>
  <c r="D223" i="16"/>
  <c r="B223" i="16"/>
  <c r="M206" i="16"/>
  <c r="K206" i="16"/>
  <c r="D206" i="16"/>
  <c r="B206" i="16"/>
  <c r="M189" i="16"/>
  <c r="K189" i="16"/>
  <c r="D189" i="16"/>
  <c r="B189" i="16"/>
  <c r="M172" i="16"/>
  <c r="K172" i="16"/>
  <c r="D172" i="16"/>
  <c r="B172" i="16"/>
  <c r="M155" i="16"/>
  <c r="K155" i="16"/>
  <c r="D155" i="16"/>
  <c r="B155" i="16"/>
  <c r="M138" i="16"/>
  <c r="K138" i="16"/>
  <c r="D138" i="16"/>
  <c r="B138" i="16"/>
  <c r="M121" i="16"/>
  <c r="K121" i="16"/>
  <c r="D121" i="16"/>
  <c r="B121" i="16"/>
  <c r="M104" i="16"/>
  <c r="K104" i="16"/>
  <c r="D104" i="16"/>
  <c r="B104" i="16"/>
  <c r="M87" i="16"/>
  <c r="K87" i="16"/>
  <c r="D87" i="16"/>
  <c r="B87" i="16"/>
  <c r="M70" i="16"/>
  <c r="K70" i="16"/>
  <c r="D70" i="16"/>
  <c r="B70" i="16"/>
  <c r="M53" i="16"/>
  <c r="K53" i="16"/>
  <c r="D53" i="16"/>
  <c r="B53" i="16"/>
  <c r="M36" i="16"/>
  <c r="K36" i="16"/>
  <c r="D36" i="16"/>
  <c r="B36" i="16"/>
  <c r="M19" i="16"/>
  <c r="K19" i="16"/>
  <c r="D19" i="16"/>
  <c r="B19" i="16"/>
  <c r="M2" i="16"/>
  <c r="K2" i="16"/>
  <c r="D2" i="16"/>
  <c r="B2" i="16"/>
  <c r="S38" i="22"/>
  <c r="U38" i="22"/>
  <c r="AD38" i="22"/>
  <c r="AH38" i="22"/>
  <c r="AE38" i="22"/>
  <c r="AW38" i="22"/>
  <c r="R38" i="22"/>
  <c r="Q38" i="22"/>
  <c r="T38" i="22"/>
  <c r="W38" i="22"/>
  <c r="AV38" i="22"/>
  <c r="BG3" i="23"/>
  <c r="BG37" i="23"/>
  <c r="CY3" i="23"/>
  <c r="CY37" i="23"/>
  <c r="AJ38" i="22"/>
  <c r="AY38" i="22"/>
  <c r="AA38" i="22"/>
  <c r="DB37" i="23"/>
  <c r="DA37" i="23"/>
  <c r="AI38" i="22"/>
  <c r="V38" i="22"/>
  <c r="AU38" i="22"/>
  <c r="AP38" i="22"/>
  <c r="AO38" i="22"/>
  <c r="C483" i="18"/>
  <c r="M596" i="18"/>
  <c r="M644" i="18"/>
  <c r="M676" i="18"/>
  <c r="M708" i="18"/>
  <c r="M804" i="18"/>
  <c r="M820" i="18"/>
  <c r="M980" i="18"/>
  <c r="M964" i="18"/>
  <c r="M243" i="18"/>
  <c r="M339" i="18"/>
  <c r="M371" i="18"/>
  <c r="M115" i="18"/>
  <c r="C259" i="18"/>
  <c r="C387" i="18"/>
  <c r="C724" i="18"/>
  <c r="C852" i="18"/>
  <c r="M948" i="18"/>
  <c r="C644" i="18"/>
  <c r="C740" i="18"/>
  <c r="C932" i="18"/>
  <c r="C964" i="18"/>
  <c r="M99" i="18"/>
  <c r="M483" i="18"/>
  <c r="C868" i="18"/>
  <c r="C804" i="18"/>
  <c r="AF38" i="22"/>
  <c r="C516" i="18"/>
  <c r="H515" i="18"/>
  <c r="Z121" i="16"/>
  <c r="E121" i="16"/>
  <c r="AI257" i="16"/>
  <c r="N257" i="16"/>
  <c r="C131" i="18"/>
  <c r="M83" i="18"/>
  <c r="D6" i="16"/>
  <c r="AW11" i="22"/>
  <c r="AH31" i="22"/>
  <c r="AG28" i="22"/>
  <c r="AG23" i="22"/>
  <c r="L5" i="18"/>
  <c r="T6" i="18" s="1"/>
  <c r="L534" i="18"/>
  <c r="M532" i="18"/>
  <c r="B566" i="18"/>
  <c r="C564" i="18"/>
  <c r="B598" i="18"/>
  <c r="C596" i="18"/>
  <c r="B534" i="18"/>
  <c r="C532" i="18"/>
  <c r="B437" i="18"/>
  <c r="C435" i="18"/>
  <c r="L389" i="18"/>
  <c r="L293" i="18"/>
  <c r="B277" i="18"/>
  <c r="L405" i="18"/>
  <c r="M403" i="18"/>
  <c r="B325" i="18"/>
  <c r="C323" i="18"/>
  <c r="B213" i="18"/>
  <c r="B85" i="18"/>
  <c r="B69" i="18"/>
  <c r="B21" i="18"/>
  <c r="C19" i="18"/>
  <c r="L133" i="18"/>
  <c r="M131" i="18"/>
  <c r="L53" i="18"/>
  <c r="M51" i="18"/>
  <c r="B37" i="18"/>
  <c r="B181" i="18"/>
  <c r="C179" i="18"/>
  <c r="B405" i="18"/>
  <c r="C403" i="18"/>
  <c r="B469" i="18"/>
  <c r="C467" i="18"/>
  <c r="L518" i="18"/>
  <c r="L550" i="18"/>
  <c r="M548" i="18"/>
  <c r="L566" i="18"/>
  <c r="L582" i="18"/>
  <c r="M580" i="18"/>
  <c r="L309" i="18"/>
  <c r="L421" i="18"/>
  <c r="L453" i="18"/>
  <c r="M451" i="18"/>
  <c r="M259" i="18"/>
  <c r="L197" i="18"/>
  <c r="L277" i="18"/>
  <c r="L325" i="18"/>
  <c r="M323" i="18"/>
  <c r="B165" i="18"/>
  <c r="L69" i="18"/>
  <c r="B149" i="18"/>
  <c r="C147" i="18"/>
  <c r="B197" i="18"/>
  <c r="B293" i="18"/>
  <c r="C291" i="18"/>
  <c r="B421" i="18"/>
  <c r="C419" i="18"/>
  <c r="L437" i="18"/>
  <c r="M435" i="18"/>
  <c r="L149" i="18"/>
  <c r="M147" i="18"/>
  <c r="L165" i="18"/>
  <c r="M163" i="18"/>
  <c r="L181" i="18"/>
  <c r="M179" i="18"/>
  <c r="B453" i="18"/>
  <c r="C451" i="18"/>
  <c r="L37" i="18"/>
  <c r="M35" i="18"/>
  <c r="B341" i="18"/>
  <c r="C339" i="18"/>
  <c r="B309" i="18"/>
  <c r="B550" i="18"/>
  <c r="C548" i="18"/>
  <c r="L21" i="18"/>
  <c r="M19" i="18"/>
  <c r="B582" i="18"/>
  <c r="M564" i="18"/>
  <c r="C195" i="18"/>
  <c r="C307" i="18"/>
  <c r="M195" i="18"/>
  <c r="M516" i="18"/>
  <c r="M387" i="18"/>
  <c r="M67" i="18"/>
  <c r="C35" i="18"/>
  <c r="M227" i="18"/>
  <c r="M612" i="18"/>
  <c r="M660" i="18"/>
  <c r="M724" i="18"/>
  <c r="M772" i="18"/>
  <c r="M836" i="18"/>
  <c r="C772" i="18"/>
  <c r="C884" i="18"/>
  <c r="M868" i="18"/>
  <c r="AK120" i="16"/>
  <c r="M419" i="18"/>
  <c r="M291" i="18"/>
  <c r="M275" i="18"/>
  <c r="C67" i="18"/>
  <c r="H43" i="22"/>
  <c r="AT5" i="22"/>
  <c r="O61" i="22"/>
  <c r="O43" i="22"/>
  <c r="I40" i="22"/>
  <c r="U12" i="22"/>
  <c r="G43" i="22"/>
  <c r="L40" i="22"/>
  <c r="L41" i="22"/>
  <c r="AQ17" i="22"/>
  <c r="AA32" i="22"/>
  <c r="T30" i="22"/>
  <c r="AQ13" i="22"/>
  <c r="AP28" i="22"/>
  <c r="U25" i="22"/>
  <c r="U24" i="22"/>
  <c r="F40" i="22"/>
  <c r="AE21" i="22"/>
  <c r="C40" i="22"/>
  <c r="O41" i="22"/>
  <c r="O40" i="22"/>
  <c r="AU30" i="22"/>
  <c r="AU29" i="22"/>
  <c r="AU7" i="22"/>
  <c r="AU6" i="22"/>
  <c r="AU5" i="22"/>
  <c r="AU4" i="22"/>
  <c r="S33" i="22"/>
  <c r="AA29" i="22"/>
  <c r="AR10" i="22"/>
  <c r="C46" i="22"/>
  <c r="AE20" i="22"/>
  <c r="AE7" i="22"/>
  <c r="AE6" i="22"/>
  <c r="AD27" i="22"/>
  <c r="W30" i="22"/>
  <c r="W29" i="22"/>
  <c r="AB32" i="22"/>
  <c r="AB31" i="22"/>
  <c r="AU22" i="22"/>
  <c r="I42" i="22"/>
  <c r="T29" i="22"/>
  <c r="E41" i="22"/>
  <c r="E4" i="22"/>
  <c r="AR8" i="22"/>
  <c r="W32" i="22"/>
  <c r="T31" i="22"/>
  <c r="Z33" i="22"/>
  <c r="Y33" i="22"/>
  <c r="Y32" i="22"/>
  <c r="AQ12" i="22"/>
  <c r="D58" i="22"/>
  <c r="D57" i="22"/>
  <c r="Z31" i="22"/>
  <c r="AU31" i="22"/>
  <c r="AF31" i="22"/>
  <c r="AC31" i="22"/>
  <c r="U31" i="22"/>
  <c r="S31" i="22"/>
  <c r="R31" i="22"/>
  <c r="Q4" i="22"/>
  <c r="V32" i="22"/>
  <c r="AF32" i="22"/>
  <c r="AB29" i="22"/>
  <c r="AL46" i="22"/>
  <c r="AM47" i="22"/>
  <c r="AA33" i="22"/>
  <c r="D40" i="22"/>
  <c r="M41" i="22"/>
  <c r="H40" i="22"/>
  <c r="AQ5" i="22"/>
  <c r="AT6" i="22"/>
  <c r="AM50" i="22"/>
  <c r="AT4" i="22"/>
  <c r="V7" i="22"/>
  <c r="AD29" i="22"/>
  <c r="E43" i="22"/>
  <c r="AM46" i="22"/>
  <c r="AU32" i="22"/>
  <c r="AU27" i="22"/>
  <c r="AE30" i="22"/>
  <c r="AE29" i="22"/>
  <c r="AE22" i="22"/>
  <c r="AO18" i="22"/>
  <c r="X32" i="22"/>
  <c r="Y15" i="22"/>
  <c r="Y14" i="22"/>
  <c r="AO6" i="22"/>
  <c r="AE5" i="22"/>
  <c r="L42" i="22"/>
  <c r="F42" i="22"/>
  <c r="Y17" i="22"/>
  <c r="C47" i="22"/>
  <c r="K63" i="22"/>
  <c r="D56" i="22"/>
  <c r="D55" i="22"/>
  <c r="F55" i="22"/>
  <c r="E55" i="22"/>
  <c r="AA14" i="22"/>
  <c r="T33" i="22"/>
  <c r="T32" i="22"/>
  <c r="U32" i="22"/>
  <c r="AF30" i="22"/>
  <c r="AF29" i="22"/>
  <c r="AQ9" i="22"/>
  <c r="AS28" i="22"/>
  <c r="AQ7" i="22"/>
  <c r="C42" i="22"/>
  <c r="AS26" i="22"/>
  <c r="AC29" i="22"/>
  <c r="W33" i="22"/>
  <c r="S30" i="22"/>
  <c r="S29" i="22"/>
  <c r="W7" i="22"/>
  <c r="W6" i="22"/>
  <c r="J40" i="22"/>
  <c r="AQ8" i="22"/>
  <c r="N40" i="22"/>
  <c r="AU20" i="22"/>
  <c r="AU19" i="22"/>
  <c r="D41" i="22"/>
  <c r="AU8" i="22"/>
  <c r="O60" i="22"/>
  <c r="X29" i="22"/>
  <c r="F58" i="22"/>
  <c r="I58" i="22"/>
  <c r="M43" i="22"/>
  <c r="AF20" i="22"/>
  <c r="AF19" i="22"/>
  <c r="N42" i="22"/>
  <c r="N43" i="22"/>
  <c r="K60" i="22"/>
  <c r="AP18" i="22"/>
  <c r="K61" i="22"/>
  <c r="AU28" i="22"/>
  <c r="AF22" i="22"/>
  <c r="AE33" i="22"/>
  <c r="R33" i="22"/>
  <c r="AC127" i="16"/>
  <c r="I127" i="16" s="1"/>
  <c r="AQ28" i="22"/>
  <c r="J62" i="22"/>
  <c r="AF24" i="22"/>
  <c r="AU13" i="22"/>
  <c r="K40" i="22"/>
  <c r="AC32" i="22"/>
  <c r="AR4" i="22"/>
  <c r="AF5" i="22"/>
  <c r="AT7" i="22"/>
  <c r="AD21" i="22"/>
  <c r="AD22" i="22"/>
  <c r="AF25" i="22"/>
  <c r="AL124" i="16"/>
  <c r="R124" i="16" s="1"/>
  <c r="R29" i="22"/>
  <c r="V30" i="22"/>
  <c r="H41" i="22"/>
  <c r="M42" i="22"/>
  <c r="AN50" i="22"/>
  <c r="AC8" i="22"/>
  <c r="W13" i="22"/>
  <c r="AE16" i="22"/>
  <c r="AB128" i="16"/>
  <c r="H128" i="16" s="1"/>
  <c r="Q28" i="22"/>
  <c r="AC28" i="22"/>
  <c r="AF17" i="22"/>
  <c r="AF16" i="22"/>
  <c r="L45" i="22"/>
  <c r="C580" i="18"/>
  <c r="C211" i="18"/>
  <c r="C163" i="18"/>
  <c r="V26" i="22"/>
  <c r="AE50" i="22"/>
  <c r="AE10" i="22"/>
  <c r="AH44" i="22"/>
  <c r="AE63" i="22"/>
  <c r="AI50" i="22"/>
  <c r="M56" i="22"/>
  <c r="AF48" i="22"/>
  <c r="AF40" i="22"/>
  <c r="AF51" i="22"/>
  <c r="AF50" i="22"/>
  <c r="AF49" i="22"/>
  <c r="AK53" i="22"/>
  <c r="AF9" i="22"/>
  <c r="AF46" i="22"/>
  <c r="AF42" i="22"/>
  <c r="AK52" i="22"/>
  <c r="AK54" i="22"/>
  <c r="AD63" i="22"/>
  <c r="AD55" i="22"/>
  <c r="AD62" i="22"/>
  <c r="W4" i="22"/>
  <c r="AF4" i="22"/>
  <c r="AT8" i="22"/>
  <c r="AT27" i="22"/>
  <c r="AF39" i="22"/>
  <c r="AD44" i="22"/>
  <c r="AM44" i="22"/>
  <c r="AN54" i="22"/>
  <c r="AE43" i="22"/>
  <c r="AE53" i="22"/>
  <c r="AL49" i="22"/>
  <c r="AE56" i="22"/>
  <c r="AE42" i="22"/>
  <c r="AB9" i="22"/>
  <c r="AI59" i="22"/>
  <c r="AD43" i="22"/>
  <c r="AB11" i="22"/>
  <c r="AE12" i="22"/>
  <c r="AF41" i="22"/>
  <c r="AE51" i="22"/>
  <c r="AE54" i="22"/>
  <c r="S19" i="22"/>
  <c r="AK49" i="22"/>
  <c r="AE60" i="22"/>
  <c r="AE61" i="22"/>
  <c r="AF44" i="22"/>
  <c r="AS23" i="22"/>
  <c r="AE58" i="22"/>
  <c r="Y4" i="22"/>
  <c r="X17" i="22"/>
  <c r="AF43" i="22"/>
  <c r="AE55" i="22"/>
  <c r="L48" i="22"/>
  <c r="AO23" i="22"/>
  <c r="AM59" i="22"/>
  <c r="AK51" i="22"/>
  <c r="AF56" i="22"/>
  <c r="AF55" i="22"/>
  <c r="AD47" i="22"/>
  <c r="AF52" i="22"/>
  <c r="AD41" i="22"/>
  <c r="AF58" i="22"/>
  <c r="AF61" i="22"/>
  <c r="AF12" i="22"/>
  <c r="S22" i="22"/>
  <c r="AL44" i="22"/>
  <c r="AE39" i="22"/>
  <c r="AF59" i="22"/>
  <c r="AJ193" i="16"/>
  <c r="P193" i="16" s="1"/>
  <c r="Z19" i="22"/>
  <c r="AE62" i="22"/>
  <c r="AE45" i="22"/>
  <c r="AE41" i="22"/>
  <c r="AR5" i="22"/>
  <c r="AE44" i="22"/>
  <c r="AE40" i="22"/>
  <c r="AD59" i="22"/>
  <c r="AD53" i="22"/>
  <c r="AF62" i="22"/>
  <c r="AF57" i="22"/>
  <c r="AF63" i="22"/>
  <c r="AI230" i="16"/>
  <c r="O230" i="16" s="1"/>
  <c r="AE11" i="22"/>
  <c r="AI44" i="22"/>
  <c r="AF45" i="22"/>
  <c r="AE59" i="22"/>
  <c r="T8" i="22"/>
  <c r="R482" i="18"/>
  <c r="R354" i="18"/>
  <c r="R418" i="18"/>
  <c r="R434" i="18"/>
  <c r="H979" i="18"/>
  <c r="R819" i="18"/>
  <c r="H2" i="18"/>
  <c r="R226" i="18"/>
  <c r="AK154" i="16"/>
  <c r="R787" i="18"/>
  <c r="Q307" i="16"/>
  <c r="H114" i="18"/>
  <c r="AB239" i="16"/>
  <c r="H771" i="18"/>
  <c r="U67" i="22"/>
  <c r="Q64" i="22"/>
  <c r="AB324" i="16"/>
  <c r="R98" i="18"/>
  <c r="H188" i="16"/>
  <c r="R450" i="18"/>
  <c r="H723" i="18"/>
  <c r="AB290" i="16"/>
  <c r="H787" i="18"/>
  <c r="H324" i="16"/>
  <c r="R723" i="18"/>
  <c r="R130" i="18"/>
  <c r="AB188" i="16"/>
  <c r="H707" i="18"/>
  <c r="Q341" i="16"/>
  <c r="AK188" i="16"/>
  <c r="R82" i="18"/>
  <c r="H1" i="16"/>
  <c r="AJ61" i="22"/>
  <c r="AG8" i="22"/>
  <c r="U68" i="22"/>
  <c r="AG265" i="16"/>
  <c r="M265" i="16" s="1"/>
  <c r="AC129" i="16"/>
  <c r="I129" i="16" s="1"/>
  <c r="AC132" i="16"/>
  <c r="I132" i="16"/>
  <c r="AL269" i="16"/>
  <c r="R269" i="16" s="1"/>
  <c r="AC350" i="16"/>
  <c r="I350" i="16"/>
  <c r="U66" i="22"/>
  <c r="Q392" i="16"/>
  <c r="AB222" i="16"/>
  <c r="AB35" i="16"/>
  <c r="R931" i="18"/>
  <c r="R979" i="18"/>
  <c r="R498" i="18"/>
  <c r="AK273" i="16"/>
  <c r="R146" i="18"/>
  <c r="R675" i="18"/>
  <c r="Q205" i="16"/>
  <c r="AB392" i="16"/>
  <c r="AB205" i="16"/>
  <c r="Q18" i="16"/>
  <c r="R659" i="18"/>
  <c r="R867" i="18"/>
  <c r="H595" i="18"/>
  <c r="AK307" i="16"/>
  <c r="H18" i="18"/>
  <c r="R274" i="18"/>
  <c r="Q239" i="16"/>
  <c r="AL346" i="16"/>
  <c r="R346" i="16" s="1"/>
  <c r="AL263" i="16"/>
  <c r="R263" i="16" s="1"/>
  <c r="X264" i="16"/>
  <c r="D264" i="16" s="1"/>
  <c r="Z267" i="16"/>
  <c r="F267" i="16" s="1"/>
  <c r="Z260" i="16"/>
  <c r="F260" i="16" s="1"/>
  <c r="AA265" i="16"/>
  <c r="G265" i="16" s="1"/>
  <c r="AA269" i="16"/>
  <c r="G269" i="16" s="1"/>
  <c r="AJ266" i="16"/>
  <c r="P266" i="16" s="1"/>
  <c r="AC124" i="16"/>
  <c r="I124" i="16" s="1"/>
  <c r="AR12" i="22"/>
  <c r="AK229" i="16"/>
  <c r="Q229" i="16" s="1"/>
  <c r="AG62" i="16"/>
  <c r="M62" i="16" s="1"/>
  <c r="AH61" i="16"/>
  <c r="N61" i="16"/>
  <c r="Z265" i="16"/>
  <c r="F265" i="16" s="1"/>
  <c r="AJ12" i="16"/>
  <c r="P12" i="16"/>
  <c r="AB402" i="16"/>
  <c r="H402" i="16" s="1"/>
  <c r="AL226" i="16"/>
  <c r="R226" i="16" s="1"/>
  <c r="AK234" i="16"/>
  <c r="Q234" i="16"/>
  <c r="Z261" i="16"/>
  <c r="F261" i="16" s="1"/>
  <c r="AK235" i="16"/>
  <c r="Q235" i="16" s="1"/>
  <c r="AH265" i="16"/>
  <c r="N265" i="16" s="1"/>
  <c r="X31" i="16"/>
  <c r="D31" i="16" s="1"/>
  <c r="AC31" i="16"/>
  <c r="I31" i="16" s="1"/>
  <c r="AC27" i="16"/>
  <c r="I27" i="16"/>
  <c r="AA28" i="16"/>
  <c r="G28" i="16" s="1"/>
  <c r="AC22" i="16"/>
  <c r="I22" i="16"/>
  <c r="AC28" i="16"/>
  <c r="I28" i="16" s="1"/>
  <c r="AA30" i="16"/>
  <c r="G30" i="16" s="1"/>
  <c r="AC60" i="16"/>
  <c r="I60" i="16" s="1"/>
  <c r="AC63" i="16"/>
  <c r="I63" i="16" s="1"/>
  <c r="AC62" i="16"/>
  <c r="I62" i="16" s="1"/>
  <c r="X64" i="16"/>
  <c r="D64" i="16" s="1"/>
  <c r="AC61" i="16"/>
  <c r="I61" i="16"/>
  <c r="AA95" i="16"/>
  <c r="G95" i="16" s="1"/>
  <c r="AC90" i="16"/>
  <c r="I90" i="16" s="1"/>
  <c r="AC95" i="16"/>
  <c r="I95" i="16" s="1"/>
  <c r="X96" i="16"/>
  <c r="D96" i="16" s="1"/>
  <c r="Z95" i="16"/>
  <c r="F95" i="16" s="1"/>
  <c r="AG124" i="16"/>
  <c r="M124" i="16" s="1"/>
  <c r="AL302" i="16"/>
  <c r="R302" i="16" s="1"/>
  <c r="AL303" i="16"/>
  <c r="R303" i="16" s="1"/>
  <c r="AL300" i="16"/>
  <c r="R300" i="16" s="1"/>
  <c r="Z397" i="16"/>
  <c r="F397" i="16" s="1"/>
  <c r="Z399" i="16"/>
  <c r="F399" i="16" s="1"/>
  <c r="AC401" i="16"/>
  <c r="I401" i="16" s="1"/>
  <c r="Z398" i="16"/>
  <c r="F398" i="16" s="1"/>
  <c r="Y397" i="16"/>
  <c r="E397" i="16" s="1"/>
  <c r="Z401" i="16"/>
  <c r="F401" i="16" s="1"/>
  <c r="AB396" i="16"/>
  <c r="H396" i="16" s="1"/>
  <c r="AH229" i="16"/>
  <c r="N229" i="16" s="1"/>
  <c r="AD12" i="22"/>
  <c r="AS29" i="22"/>
  <c r="H60" i="22"/>
  <c r="AK45" i="16"/>
  <c r="Q45" i="16"/>
  <c r="AG62" i="22"/>
  <c r="AR64" i="22"/>
  <c r="AH65" i="22"/>
  <c r="AL266" i="16"/>
  <c r="R266" i="16" s="1"/>
  <c r="D66" i="22"/>
  <c r="AL12" i="16"/>
  <c r="R12" i="16"/>
  <c r="AR66" i="22"/>
  <c r="AH67" i="22"/>
  <c r="AL268" i="16"/>
  <c r="R268" i="16"/>
  <c r="AI126" i="16"/>
  <c r="O126" i="16" s="1"/>
  <c r="AC402" i="16"/>
  <c r="I402" i="16" s="1"/>
  <c r="AD17" i="22"/>
  <c r="AC96" i="16"/>
  <c r="I96" i="16" s="1"/>
  <c r="AC97" i="16"/>
  <c r="I97" i="16" s="1"/>
  <c r="AL96" i="16"/>
  <c r="R96" i="16"/>
  <c r="AJ226" i="16"/>
  <c r="P226" i="16" s="1"/>
  <c r="AC351" i="16"/>
  <c r="I351" i="16"/>
  <c r="AB269" i="16"/>
  <c r="H269" i="16" s="1"/>
  <c r="X267" i="16"/>
  <c r="D267" i="16" s="1"/>
  <c r="X266" i="16"/>
  <c r="D266" i="16" s="1"/>
  <c r="Z317" i="16"/>
  <c r="F317" i="16"/>
  <c r="AC267" i="16"/>
  <c r="I267" i="16" s="1"/>
  <c r="AI235" i="16"/>
  <c r="O235" i="16"/>
  <c r="Y264" i="16"/>
  <c r="E264" i="16" s="1"/>
  <c r="Q32" i="22"/>
  <c r="Z264" i="16"/>
  <c r="F264" i="16" s="1"/>
  <c r="T876" i="18"/>
  <c r="AI303" i="16"/>
  <c r="O303" i="16" s="1"/>
  <c r="AJ31" i="16"/>
  <c r="P31" i="16" s="1"/>
  <c r="AG125" i="16"/>
  <c r="M125" i="16" s="1"/>
  <c r="AL31" i="16"/>
  <c r="R31" i="16" s="1"/>
  <c r="X98" i="16"/>
  <c r="D98" i="16" s="1"/>
  <c r="AG349" i="16"/>
  <c r="M349" i="16" s="1"/>
  <c r="AC29" i="16"/>
  <c r="I29" i="16" s="1"/>
  <c r="AB178" i="16"/>
  <c r="H178" i="16" s="1"/>
  <c r="R15" i="22"/>
  <c r="AH30" i="22"/>
  <c r="AL261" i="16"/>
  <c r="R261" i="16" s="1"/>
  <c r="P65" i="22"/>
  <c r="AL113" i="16"/>
  <c r="R113" i="16" s="1"/>
  <c r="AR65" i="22"/>
  <c r="AL131" i="16"/>
  <c r="R131" i="16"/>
  <c r="Z20" i="22"/>
  <c r="AD39" i="22"/>
  <c r="AD48" i="22"/>
  <c r="AH235" i="16"/>
  <c r="N235" i="16" s="1"/>
  <c r="AW25" i="22"/>
  <c r="AV29" i="21"/>
  <c r="H29" i="21"/>
  <c r="AG50" i="22"/>
  <c r="AW51" i="22"/>
  <c r="Z403" i="16"/>
  <c r="F403" i="16"/>
  <c r="AG52" i="22"/>
  <c r="AP64" i="22"/>
  <c r="AL333" i="16"/>
  <c r="R333" i="16"/>
  <c r="F66" i="22"/>
  <c r="AL133" i="16"/>
  <c r="R133" i="16" s="1"/>
  <c r="R68" i="22"/>
  <c r="AL130" i="16"/>
  <c r="R130" i="16" s="1"/>
  <c r="AC130" i="16"/>
  <c r="I130" i="16" s="1"/>
  <c r="AC182" i="16"/>
  <c r="I182" i="16" s="1"/>
  <c r="AJ196" i="16"/>
  <c r="P196" i="16"/>
  <c r="AG233" i="16"/>
  <c r="M233" i="16" s="1"/>
  <c r="AI53" i="16"/>
  <c r="N53" i="16"/>
  <c r="AG61" i="16"/>
  <c r="M61" i="16" s="1"/>
  <c r="AL64" i="16"/>
  <c r="R64" i="16" s="1"/>
  <c r="AL65" i="16"/>
  <c r="R65" i="16" s="1"/>
  <c r="AD67" i="22"/>
  <c r="AL234" i="16"/>
  <c r="R234" i="16" s="1"/>
  <c r="AG268" i="16"/>
  <c r="M268" i="16" s="1"/>
  <c r="AL98" i="16"/>
  <c r="R98" i="16"/>
  <c r="AI402" i="16"/>
  <c r="O402" i="16" s="1"/>
  <c r="AB267" i="16"/>
  <c r="H267" i="16" s="1"/>
  <c r="AG30" i="16"/>
  <c r="M30" i="16" s="1"/>
  <c r="Z27" i="16"/>
  <c r="F27" i="16" s="1"/>
  <c r="AG28" i="16"/>
  <c r="M28" i="16" s="1"/>
  <c r="AG99" i="16"/>
  <c r="M99" i="16" s="1"/>
  <c r="AG97" i="16"/>
  <c r="M97" i="16" s="1"/>
  <c r="AI87" i="16"/>
  <c r="N87" i="16"/>
  <c r="AK95" i="16"/>
  <c r="Q95" i="16" s="1"/>
  <c r="AW59" i="22"/>
  <c r="Z67" i="22"/>
  <c r="AL30" i="16"/>
  <c r="R30" i="16" s="1"/>
  <c r="AJ97" i="16"/>
  <c r="P97" i="16" s="1"/>
  <c r="AL28" i="16"/>
  <c r="R28" i="16" s="1"/>
  <c r="AH27" i="16"/>
  <c r="N27" i="16" s="1"/>
  <c r="AL62" i="16"/>
  <c r="R62" i="16" s="1"/>
  <c r="AK64" i="16"/>
  <c r="Q64" i="16"/>
  <c r="AG63" i="16"/>
  <c r="M63" i="16" s="1"/>
  <c r="D42" i="22"/>
  <c r="AK62" i="16"/>
  <c r="Q62" i="16"/>
  <c r="J60" i="22"/>
  <c r="I55" i="22"/>
  <c r="AA29" i="16"/>
  <c r="G29" i="16"/>
  <c r="AG29" i="16"/>
  <c r="M29" i="16" s="1"/>
  <c r="AG228" i="16"/>
  <c r="M228" i="16"/>
  <c r="AK231" i="16"/>
  <c r="Q231" i="16" s="1"/>
  <c r="AW27" i="22"/>
  <c r="AB399" i="16"/>
  <c r="H399" i="16" s="1"/>
  <c r="X124" i="16"/>
  <c r="D124" i="16" s="1"/>
  <c r="AL299" i="16"/>
  <c r="R299" i="16" s="1"/>
  <c r="N32" i="22"/>
  <c r="AL93" i="16"/>
  <c r="R93" i="16" s="1"/>
  <c r="AR32" i="22"/>
  <c r="AL348" i="16"/>
  <c r="R348" i="16" s="1"/>
  <c r="BV33" i="21"/>
  <c r="AR33" i="22"/>
  <c r="AL349" i="16"/>
  <c r="R349" i="16" s="1"/>
  <c r="AI244" i="16"/>
  <c r="O244" i="16" s="1"/>
  <c r="AL252" i="16"/>
  <c r="R252" i="16"/>
  <c r="AG42" i="22"/>
  <c r="AK42" i="22"/>
  <c r="E44" i="22"/>
  <c r="Y61" i="16"/>
  <c r="E61" i="16" s="1"/>
  <c r="AG45" i="22"/>
  <c r="Y266" i="16"/>
  <c r="E266" i="16" s="1"/>
  <c r="Y268" i="16"/>
  <c r="E268" i="16" s="1"/>
  <c r="AG48" i="22"/>
  <c r="Y269" i="16"/>
  <c r="E269" i="16" s="1"/>
  <c r="D49" i="22"/>
  <c r="F54" i="22"/>
  <c r="AJ27" i="16"/>
  <c r="P27" i="16" s="1"/>
  <c r="J54" i="22"/>
  <c r="AG56" i="22"/>
  <c r="AA267" i="16"/>
  <c r="G267" i="16" s="1"/>
  <c r="AW56" i="22"/>
  <c r="N57" i="22"/>
  <c r="AJ98" i="16"/>
  <c r="P98" i="16" s="1"/>
  <c r="AW62" i="22"/>
  <c r="AR68" i="22"/>
  <c r="AL354" i="16"/>
  <c r="R354" i="16" s="1"/>
  <c r="AL181" i="16"/>
  <c r="R181" i="16"/>
  <c r="Z12" i="22"/>
  <c r="AH195" i="16"/>
  <c r="N195" i="16" s="1"/>
  <c r="T13" i="22"/>
  <c r="AE14" i="22"/>
  <c r="AD28" i="22"/>
  <c r="AK230" i="16"/>
  <c r="Q230" i="16" s="1"/>
  <c r="AG29" i="22"/>
  <c r="AC260" i="16"/>
  <c r="I260" i="16" s="1"/>
  <c r="T664" i="18"/>
  <c r="J936" i="18"/>
  <c r="T231" i="18"/>
  <c r="I30" i="22"/>
  <c r="AC57" i="16"/>
  <c r="I57" i="16" s="1"/>
  <c r="C32" i="22"/>
  <c r="T714" i="18"/>
  <c r="T169" i="18"/>
  <c r="CL32" i="21"/>
  <c r="J473" i="18"/>
  <c r="AZ52" i="22"/>
  <c r="DP29" i="21"/>
  <c r="J615" i="18"/>
  <c r="AB112" i="16"/>
  <c r="H112" i="16" s="1"/>
  <c r="Z112" i="16"/>
  <c r="F112" i="16"/>
  <c r="R8" i="22"/>
  <c r="AG128" i="16"/>
  <c r="M128" i="16" s="1"/>
  <c r="Z262" i="16"/>
  <c r="F262" i="16" s="1"/>
  <c r="AG16" i="22"/>
  <c r="S18" i="22"/>
  <c r="AW20" i="22"/>
  <c r="AA397" i="16"/>
  <c r="G397" i="16" s="1"/>
  <c r="AG22" i="22"/>
  <c r="AA263" i="16"/>
  <c r="G263" i="16" s="1"/>
  <c r="AG27" i="22"/>
  <c r="R28" i="22"/>
  <c r="Z28" i="22"/>
  <c r="AK196" i="16"/>
  <c r="Q196" i="16" s="1"/>
  <c r="F29" i="22"/>
  <c r="BF29" i="21"/>
  <c r="G29" i="27"/>
  <c r="BM29" i="21"/>
  <c r="Q29" i="27"/>
  <c r="T983" i="18"/>
  <c r="U29" i="27"/>
  <c r="BT29" i="21"/>
  <c r="AB29" i="27"/>
  <c r="AZ29" i="21"/>
  <c r="J326" i="18"/>
  <c r="T70" i="18"/>
  <c r="BK29" i="21"/>
  <c r="J134" i="18"/>
  <c r="G29" i="21"/>
  <c r="DX29" i="21"/>
  <c r="CE29" i="21"/>
  <c r="AS29" i="21"/>
  <c r="J150" i="18"/>
  <c r="C29" i="27"/>
  <c r="T631" i="18"/>
  <c r="CG29" i="21"/>
  <c r="J663" i="18"/>
  <c r="E29" i="21"/>
  <c r="T166" i="18"/>
  <c r="DA29" i="21"/>
  <c r="T374" i="18"/>
  <c r="AN29" i="21"/>
  <c r="T551" i="18"/>
  <c r="T967" i="18"/>
  <c r="AO29" i="21"/>
  <c r="T182" i="18"/>
  <c r="DL29" i="21"/>
  <c r="J967" i="18"/>
  <c r="J679" i="18"/>
  <c r="J454" i="18"/>
  <c r="K29" i="27"/>
  <c r="J919" i="18"/>
  <c r="BI29" i="21"/>
  <c r="W29" i="21"/>
  <c r="J983" i="18"/>
  <c r="J182" i="18"/>
  <c r="CD29" i="21"/>
  <c r="O29" i="21"/>
  <c r="L29" i="21"/>
  <c r="W29" i="27"/>
  <c r="L29" i="27"/>
  <c r="J775" i="18"/>
  <c r="CW29" i="21"/>
  <c r="J406" i="18"/>
  <c r="AK29" i="21"/>
  <c r="AM29" i="21"/>
  <c r="CT29" i="21"/>
  <c r="BY29" i="21"/>
  <c r="T775" i="18"/>
  <c r="AA29" i="21"/>
  <c r="T294" i="18"/>
  <c r="BR29" i="21"/>
  <c r="CS29" i="21"/>
  <c r="J519" i="18"/>
  <c r="J567" i="18"/>
  <c r="AJ29" i="21"/>
  <c r="CU29" i="21"/>
  <c r="T759" i="18"/>
  <c r="T438" i="18"/>
  <c r="J871" i="18"/>
  <c r="F29" i="27"/>
  <c r="J951" i="18"/>
  <c r="BB29" i="21"/>
  <c r="BN29" i="21"/>
  <c r="T663" i="18"/>
  <c r="C29" i="21"/>
  <c r="AR29" i="22"/>
  <c r="AL345" i="16"/>
  <c r="R345" i="16" s="1"/>
  <c r="F31" i="22"/>
  <c r="T264" i="18"/>
  <c r="T152" i="18"/>
  <c r="T232" i="18"/>
  <c r="AW31" i="22"/>
  <c r="C54" i="22"/>
  <c r="AK349" i="16"/>
  <c r="Q349" i="16" s="1"/>
  <c r="AR28" i="22"/>
  <c r="I41" i="22"/>
  <c r="X63" i="16"/>
  <c r="D63" i="16" s="1"/>
  <c r="Y124" i="16"/>
  <c r="E124" i="16" s="1"/>
  <c r="Q9" i="22"/>
  <c r="AS21" i="22"/>
  <c r="AA364" i="16"/>
  <c r="G364" i="16" s="1"/>
  <c r="AS18" i="22"/>
  <c r="Z366" i="16"/>
  <c r="F366" i="16" s="1"/>
  <c r="AD26" i="22"/>
  <c r="AK228" i="16"/>
  <c r="Q228" i="16" s="1"/>
  <c r="AD40" i="22"/>
  <c r="AG232" i="16"/>
  <c r="M232" i="16" s="1"/>
  <c r="AD25" i="22"/>
  <c r="AK227" i="16"/>
  <c r="Q227" i="16" s="1"/>
  <c r="AC128" i="16"/>
  <c r="I128" i="16" s="1"/>
  <c r="AC226" i="16"/>
  <c r="I226" i="16" s="1"/>
  <c r="X348" i="16"/>
  <c r="D348" i="16" s="1"/>
  <c r="X99" i="16"/>
  <c r="D99" i="16" s="1"/>
  <c r="AI125" i="16"/>
  <c r="O125" i="16" s="1"/>
  <c r="AB263" i="16"/>
  <c r="H263" i="16" s="1"/>
  <c r="X28" i="16"/>
  <c r="D28" i="16" s="1"/>
  <c r="AL320" i="16"/>
  <c r="R320" i="16"/>
  <c r="AB80" i="16"/>
  <c r="H80" i="16" s="1"/>
  <c r="AL365" i="16"/>
  <c r="R365" i="16" s="1"/>
  <c r="AL362" i="16"/>
  <c r="R362" i="16" s="1"/>
  <c r="AL363" i="16"/>
  <c r="R363" i="16" s="1"/>
  <c r="AI243" i="16"/>
  <c r="O243" i="16" s="1"/>
  <c r="AL115" i="16"/>
  <c r="R115" i="16" s="1"/>
  <c r="AC235" i="16"/>
  <c r="I235" i="16" s="1"/>
  <c r="AG14" i="16"/>
  <c r="M14" i="16"/>
  <c r="AI317" i="16"/>
  <c r="O317" i="16" s="1"/>
  <c r="AB79" i="16"/>
  <c r="H79" i="16"/>
  <c r="AH80" i="16"/>
  <c r="N80" i="16" s="1"/>
  <c r="AG282" i="16"/>
  <c r="M282" i="16"/>
  <c r="AC345" i="16"/>
  <c r="I345" i="16" s="1"/>
  <c r="AK382" i="16"/>
  <c r="Q382" i="16" s="1"/>
  <c r="X79" i="16"/>
  <c r="D79" i="16"/>
  <c r="AG13" i="16"/>
  <c r="M13" i="16" s="1"/>
  <c r="AH114" i="16"/>
  <c r="N114" i="16" s="1"/>
  <c r="AL282" i="16"/>
  <c r="R282" i="16" s="1"/>
  <c r="AI10" i="16"/>
  <c r="O10" i="16"/>
  <c r="AG10" i="16"/>
  <c r="M10" i="16" s="1"/>
  <c r="AJ246" i="16"/>
  <c r="P246" i="16" s="1"/>
  <c r="AA65" i="16"/>
  <c r="G65" i="16"/>
  <c r="AA97" i="16"/>
  <c r="G97" i="16" s="1"/>
  <c r="AI299" i="16"/>
  <c r="O299" i="16"/>
  <c r="AA112" i="16"/>
  <c r="G112" i="16" s="1"/>
  <c r="Y95" i="16"/>
  <c r="E95" i="16"/>
  <c r="AC269" i="16"/>
  <c r="I269" i="16" s="1"/>
  <c r="AC367" i="16"/>
  <c r="I367" i="16" s="1"/>
  <c r="AL129" i="16"/>
  <c r="R129" i="16" s="1"/>
  <c r="X62" i="16"/>
  <c r="D62" i="16" s="1"/>
  <c r="AC266" i="16"/>
  <c r="I266" i="16" s="1"/>
  <c r="Z61" i="16"/>
  <c r="F61" i="16"/>
  <c r="X400" i="16"/>
  <c r="D400" i="16" s="1"/>
  <c r="X399" i="16"/>
  <c r="D399" i="16" s="1"/>
  <c r="AH245" i="16"/>
  <c r="N245" i="16" s="1"/>
  <c r="AG347" i="16"/>
  <c r="M347" i="16" s="1"/>
  <c r="AA366" i="16"/>
  <c r="G366" i="16" s="1"/>
  <c r="AH346" i="16"/>
  <c r="N346" i="16" s="1"/>
  <c r="AB364" i="16"/>
  <c r="H364" i="16" s="1"/>
  <c r="X81" i="16"/>
  <c r="D81" i="16" s="1"/>
  <c r="AL317" i="16"/>
  <c r="R317" i="16"/>
  <c r="X47" i="16"/>
  <c r="D47" i="16" s="1"/>
  <c r="Z44" i="16"/>
  <c r="F44" i="16"/>
  <c r="AC113" i="16"/>
  <c r="I113" i="16" s="1"/>
  <c r="AL283" i="16"/>
  <c r="R283" i="16"/>
  <c r="AB113" i="16"/>
  <c r="H113" i="16" s="1"/>
  <c r="AG316" i="16"/>
  <c r="M316" i="16"/>
  <c r="AC78" i="16"/>
  <c r="I78" i="16" s="1"/>
  <c r="X113" i="16"/>
  <c r="D113" i="16"/>
  <c r="AB46" i="16"/>
  <c r="H46" i="16" s="1"/>
  <c r="AB44" i="16"/>
  <c r="H44" i="16"/>
  <c r="AB114" i="16"/>
  <c r="H114" i="16" s="1"/>
  <c r="X114" i="16"/>
  <c r="D114" i="16"/>
  <c r="AL319" i="16"/>
  <c r="R319" i="16" s="1"/>
  <c r="AL44" i="16"/>
  <c r="R44" i="16"/>
  <c r="AC45" i="16"/>
  <c r="I45" i="16" s="1"/>
  <c r="AC300" i="16"/>
  <c r="I300" i="16"/>
  <c r="AK44" i="16"/>
  <c r="Q44" i="16" s="1"/>
  <c r="Y349" i="16"/>
  <c r="E349" i="16" s="1"/>
  <c r="AL246" i="16"/>
  <c r="R246" i="16" s="1"/>
  <c r="AC114" i="16"/>
  <c r="I114" i="16" s="1"/>
  <c r="AL334" i="16"/>
  <c r="R334" i="16"/>
  <c r="AC299" i="16"/>
  <c r="I299" i="16" s="1"/>
  <c r="AL318" i="16"/>
  <c r="R318" i="16"/>
  <c r="AB78" i="16"/>
  <c r="H78" i="16" s="1"/>
  <c r="AL11" i="16"/>
  <c r="R11" i="16"/>
  <c r="AC354" i="16"/>
  <c r="I354" i="16" s="1"/>
  <c r="AH116" i="16"/>
  <c r="N116" i="16"/>
  <c r="AG249" i="16"/>
  <c r="M249" i="16" s="1"/>
  <c r="AK284" i="16"/>
  <c r="Q284" i="16"/>
  <c r="AG79" i="16"/>
  <c r="M79" i="16" s="1"/>
  <c r="X116" i="16"/>
  <c r="D116" i="16"/>
  <c r="X349" i="16"/>
  <c r="D349" i="16" s="1"/>
  <c r="AH248" i="16"/>
  <c r="N248" i="16" s="1"/>
  <c r="X80" i="16"/>
  <c r="D80" i="16"/>
  <c r="AB81" i="16"/>
  <c r="H81" i="16" s="1"/>
  <c r="AB116" i="16"/>
  <c r="H116" i="16" s="1"/>
  <c r="AK282" i="16"/>
  <c r="Q282" i="16" s="1"/>
  <c r="X48" i="16"/>
  <c r="D48" i="16" s="1"/>
  <c r="AB82" i="16"/>
  <c r="H82" i="16" s="1"/>
  <c r="AC44" i="16"/>
  <c r="I44" i="16"/>
  <c r="Z104" i="16"/>
  <c r="E104" i="16"/>
  <c r="X228" i="16"/>
  <c r="D228" i="16" s="1"/>
  <c r="AG247" i="16"/>
  <c r="M247" i="16" s="1"/>
  <c r="AC80" i="16"/>
  <c r="I80" i="16" s="1"/>
  <c r="X112" i="16"/>
  <c r="D112" i="16"/>
  <c r="AA78" i="16"/>
  <c r="G78" i="16" s="1"/>
  <c r="AC112" i="16"/>
  <c r="I112" i="16" s="1"/>
  <c r="AC337" i="16"/>
  <c r="I337" i="16" s="1"/>
  <c r="AL336" i="16"/>
  <c r="R336" i="16"/>
  <c r="Z78" i="16"/>
  <c r="F78" i="16" s="1"/>
  <c r="AG11" i="16"/>
  <c r="M11" i="16"/>
  <c r="AI78" i="16"/>
  <c r="O78" i="16" s="1"/>
  <c r="AC79" i="16"/>
  <c r="I79" i="16" s="1"/>
  <c r="AA44" i="16"/>
  <c r="G44" i="16"/>
  <c r="Y346" i="16"/>
  <c r="E346" i="16" s="1"/>
  <c r="AL364" i="16"/>
  <c r="R364" i="16" s="1"/>
  <c r="AG365" i="16"/>
  <c r="M365" i="16" s="1"/>
  <c r="AJ316" i="16"/>
  <c r="P316" i="16" s="1"/>
  <c r="AL284" i="16"/>
  <c r="R284" i="16" s="1"/>
  <c r="AB115" i="16"/>
  <c r="H115" i="16"/>
  <c r="AB349" i="16"/>
  <c r="H349" i="16" s="1"/>
  <c r="AI366" i="16"/>
  <c r="O366" i="16" s="1"/>
  <c r="AD52" i="22"/>
  <c r="AI234" i="16"/>
  <c r="O234" i="16"/>
  <c r="AH49" i="22"/>
  <c r="AI265" i="16"/>
  <c r="O265" i="16" s="1"/>
  <c r="AH232" i="16"/>
  <c r="N232" i="16"/>
  <c r="AD45" i="22"/>
  <c r="AJ234" i="16"/>
  <c r="P234" i="16"/>
  <c r="AD57" i="22"/>
  <c r="AD51" i="22"/>
  <c r="AI233" i="16"/>
  <c r="O233" i="16"/>
  <c r="AD50" i="22"/>
  <c r="AI232" i="16"/>
  <c r="O232" i="16" s="1"/>
  <c r="Z325" i="16"/>
  <c r="E325" i="16"/>
  <c r="AC330" i="16"/>
  <c r="I330" i="16" s="1"/>
  <c r="AC328" i="16"/>
  <c r="I328" i="16" s="1"/>
  <c r="AC332" i="16"/>
  <c r="I332" i="16" s="1"/>
  <c r="X330" i="16"/>
  <c r="D330" i="16" s="1"/>
  <c r="AA332" i="16"/>
  <c r="G332" i="16" s="1"/>
  <c r="AC335" i="16"/>
  <c r="I335" i="16" s="1"/>
  <c r="AC336" i="16"/>
  <c r="I336" i="16"/>
  <c r="AC333" i="16"/>
  <c r="I333" i="16" s="1"/>
  <c r="AC329" i="16"/>
  <c r="I329" i="16" s="1"/>
  <c r="Z332" i="16"/>
  <c r="F332" i="16" s="1"/>
  <c r="AC334" i="16"/>
  <c r="I334" i="16" s="1"/>
  <c r="Y161" i="16"/>
  <c r="E161" i="16" s="1"/>
  <c r="AC162" i="16"/>
  <c r="I162" i="16" s="1"/>
  <c r="AI178" i="16"/>
  <c r="O178" i="16" s="1"/>
  <c r="AL179" i="16"/>
  <c r="R179" i="16" s="1"/>
  <c r="AL183" i="16"/>
  <c r="R183" i="16" s="1"/>
  <c r="M55" i="22"/>
  <c r="AA96" i="16"/>
  <c r="G96" i="16"/>
  <c r="N58" i="22"/>
  <c r="AJ99" i="16"/>
  <c r="P99" i="16" s="1"/>
  <c r="D59" i="22"/>
  <c r="AS66" i="22"/>
  <c r="AC369" i="16"/>
  <c r="I369" i="16" s="1"/>
  <c r="K67" i="22"/>
  <c r="AC81" i="16"/>
  <c r="I81" i="16" s="1"/>
  <c r="E68" i="22"/>
  <c r="T992" i="18"/>
  <c r="T896" i="18"/>
  <c r="I68" i="22"/>
  <c r="AC65" i="16"/>
  <c r="I65" i="16"/>
  <c r="M68" i="22"/>
  <c r="AC99" i="16"/>
  <c r="I99" i="16" s="1"/>
  <c r="Z65" i="22"/>
  <c r="AL198" i="16"/>
  <c r="R198" i="16" s="1"/>
  <c r="AD66" i="22"/>
  <c r="AL233" i="16"/>
  <c r="R233" i="16"/>
  <c r="AH244" i="16"/>
  <c r="N244" i="16" s="1"/>
  <c r="AF10" i="22"/>
  <c r="AD49" i="22"/>
  <c r="AI231" i="16"/>
  <c r="O231" i="16" s="1"/>
  <c r="M58" i="22"/>
  <c r="AA99" i="16"/>
  <c r="G99" i="16" s="1"/>
  <c r="E42" i="22"/>
  <c r="X30" i="16"/>
  <c r="D30" i="16" s="1"/>
  <c r="AG348" i="16"/>
  <c r="M348" i="16" s="1"/>
  <c r="AR7" i="22"/>
  <c r="AD58" i="22"/>
  <c r="AJ235" i="16"/>
  <c r="P235" i="16" s="1"/>
  <c r="AF71" i="4"/>
  <c r="AJ54" i="22"/>
  <c r="AJ282" i="16"/>
  <c r="P282" i="16" s="1"/>
  <c r="F56" i="22"/>
  <c r="AJ29" i="16"/>
  <c r="P29" i="16" s="1"/>
  <c r="P40" i="22"/>
  <c r="AL10" i="16"/>
  <c r="R10" i="16" s="1"/>
  <c r="AJ10" i="16"/>
  <c r="P10" i="16" s="1"/>
  <c r="AJ11" i="16"/>
  <c r="P11" i="16" s="1"/>
  <c r="AH10" i="16"/>
  <c r="N10" i="16" s="1"/>
  <c r="AJ14" i="16"/>
  <c r="P14" i="16" s="1"/>
  <c r="AL14" i="16"/>
  <c r="R14" i="16" s="1"/>
  <c r="AL42" i="16"/>
  <c r="R42" i="16" s="1"/>
  <c r="AG44" i="16"/>
  <c r="M44" i="16" s="1"/>
  <c r="AG46" i="16"/>
  <c r="M46" i="16" s="1"/>
  <c r="AL46" i="16"/>
  <c r="R46" i="16" s="1"/>
  <c r="AG47" i="16"/>
  <c r="M47" i="16"/>
  <c r="AG48" i="16"/>
  <c r="M48" i="16" s="1"/>
  <c r="AL45" i="16"/>
  <c r="R45" i="16"/>
  <c r="AI44" i="16"/>
  <c r="O44" i="16" s="1"/>
  <c r="AG45" i="16"/>
  <c r="M45" i="16" s="1"/>
  <c r="AJ44" i="16"/>
  <c r="P44" i="16" s="1"/>
  <c r="AL74" i="16"/>
  <c r="R74" i="16" s="1"/>
  <c r="AL77" i="16"/>
  <c r="R77" i="16" s="1"/>
  <c r="AL81" i="16"/>
  <c r="R81" i="16"/>
  <c r="AG81" i="16"/>
  <c r="M81" i="16" s="1"/>
  <c r="AL78" i="16"/>
  <c r="R78" i="16" s="1"/>
  <c r="AG80" i="16"/>
  <c r="M80" i="16" s="1"/>
  <c r="AH78" i="16"/>
  <c r="N78" i="16"/>
  <c r="AL80" i="16"/>
  <c r="R80" i="16" s="1"/>
  <c r="AJ78" i="16"/>
  <c r="P78" i="16" s="1"/>
  <c r="AG82" i="16"/>
  <c r="M82" i="16" s="1"/>
  <c r="AL108" i="16"/>
  <c r="R108" i="16" s="1"/>
  <c r="AL107" i="16"/>
  <c r="R107" i="16" s="1"/>
  <c r="AI112" i="16"/>
  <c r="O112" i="16"/>
  <c r="AG113" i="16"/>
  <c r="M113" i="16" s="1"/>
  <c r="AH112" i="16"/>
  <c r="N112" i="16" s="1"/>
  <c r="AH113" i="16"/>
  <c r="N113" i="16" s="1"/>
  <c r="AK112" i="16"/>
  <c r="Q112" i="16" s="1"/>
  <c r="AH115" i="16"/>
  <c r="N115" i="16" s="1"/>
  <c r="AG116" i="16"/>
  <c r="M116" i="16"/>
  <c r="AG112" i="16"/>
  <c r="M112" i="16" s="1"/>
  <c r="AL116" i="16"/>
  <c r="R116" i="16" s="1"/>
  <c r="Z301" i="16"/>
  <c r="F301" i="16" s="1"/>
  <c r="AA299" i="16"/>
  <c r="G299" i="16" s="1"/>
  <c r="AL330" i="16"/>
  <c r="R330" i="16" s="1"/>
  <c r="AI325" i="16"/>
  <c r="N325" i="16"/>
  <c r="AI332" i="16"/>
  <c r="O332" i="16" s="1"/>
  <c r="C29" i="22"/>
  <c r="BV29" i="21"/>
  <c r="T29" i="27"/>
  <c r="J38" i="18"/>
  <c r="T86" i="18"/>
  <c r="T358" i="18"/>
  <c r="J102" i="18"/>
  <c r="J727" i="18"/>
  <c r="T406" i="18"/>
  <c r="J390" i="18"/>
  <c r="CJ29" i="21"/>
  <c r="F29" i="21"/>
  <c r="T871" i="18"/>
  <c r="J22" i="18"/>
  <c r="J374" i="18"/>
  <c r="AW29" i="21"/>
  <c r="J935" i="18"/>
  <c r="BW29" i="21"/>
  <c r="DH29" i="21"/>
  <c r="CQ29" i="21"/>
  <c r="DE29" i="21"/>
  <c r="CI29" i="21"/>
  <c r="AP29" i="21"/>
  <c r="V29" i="21"/>
  <c r="T887" i="18"/>
  <c r="T198" i="18"/>
  <c r="T38" i="18"/>
  <c r="DD29" i="21"/>
  <c r="CM29" i="21"/>
  <c r="T102" i="18"/>
  <c r="DK29" i="21"/>
  <c r="J759" i="18"/>
  <c r="T711" i="18"/>
  <c r="DT29" i="21"/>
  <c r="DI29" i="21"/>
  <c r="R29" i="27"/>
  <c r="T919" i="18"/>
  <c r="AF29" i="21"/>
  <c r="CR29" i="21"/>
  <c r="T390" i="18"/>
  <c r="CZ29" i="21"/>
  <c r="J262" i="18"/>
  <c r="J118" i="18"/>
  <c r="BD29" i="21"/>
  <c r="J70" i="18"/>
  <c r="J535" i="18"/>
  <c r="DW29" i="21"/>
  <c r="DQ29" i="21"/>
  <c r="T823" i="18"/>
  <c r="CY29" i="21"/>
  <c r="Y29" i="21"/>
  <c r="DC29" i="21"/>
  <c r="CL29" i="21"/>
  <c r="T246" i="18"/>
  <c r="BL29" i="21"/>
  <c r="AB29" i="21"/>
  <c r="J470" i="18"/>
  <c r="T567" i="18"/>
  <c r="T519" i="18"/>
  <c r="N29" i="21"/>
  <c r="S29" i="27"/>
  <c r="BC29" i="21"/>
  <c r="T695" i="18"/>
  <c r="J711" i="18"/>
  <c r="J887" i="18"/>
  <c r="BA29" i="21"/>
  <c r="J214" i="18"/>
  <c r="X29" i="27"/>
  <c r="CB29" i="21"/>
  <c r="T486" i="18"/>
  <c r="J903" i="18"/>
  <c r="CC29" i="21"/>
  <c r="J647" i="18"/>
  <c r="T230" i="18"/>
  <c r="T422" i="18"/>
  <c r="T454" i="18"/>
  <c r="T903" i="18"/>
  <c r="X29" i="21"/>
  <c r="O29" i="27"/>
  <c r="T599" i="18"/>
  <c r="T999" i="18"/>
  <c r="Q29" i="21"/>
  <c r="U29" i="21"/>
  <c r="DO29" i="21"/>
  <c r="J54" i="18"/>
  <c r="DM29" i="21"/>
  <c r="CA29" i="21"/>
  <c r="T935" i="18"/>
  <c r="CK29" i="21"/>
  <c r="AE29" i="21"/>
  <c r="J551" i="18"/>
  <c r="I29" i="27"/>
  <c r="BS29" i="21"/>
  <c r="J29" i="21"/>
  <c r="BU29" i="21"/>
  <c r="CH29" i="21"/>
  <c r="T29" i="21"/>
  <c r="CX29" i="21"/>
  <c r="T647" i="18"/>
  <c r="T679" i="18"/>
  <c r="T615" i="18"/>
  <c r="T839" i="18"/>
  <c r="T278" i="18"/>
  <c r="P29" i="21"/>
  <c r="Z29" i="27"/>
  <c r="T118" i="18"/>
  <c r="CV29" i="21"/>
  <c r="AY29" i="21"/>
  <c r="J743" i="18"/>
  <c r="BH29" i="21"/>
  <c r="T807" i="18"/>
  <c r="BG29" i="21"/>
  <c r="J422" i="18"/>
  <c r="T326" i="18"/>
  <c r="T22" i="18"/>
  <c r="DB29" i="21"/>
  <c r="CP29" i="21"/>
  <c r="AA29" i="27"/>
  <c r="BX29" i="21"/>
  <c r="T342" i="18"/>
  <c r="R29" i="21"/>
  <c r="CO29" i="21"/>
  <c r="J807" i="18"/>
  <c r="T262" i="18"/>
  <c r="AG29" i="21"/>
  <c r="D29" i="21"/>
  <c r="K29" i="21"/>
  <c r="J823" i="18"/>
  <c r="BP29" i="21"/>
  <c r="J246" i="18"/>
  <c r="DV29" i="21"/>
  <c r="AH29" i="22"/>
  <c r="AL260" i="16"/>
  <c r="R260" i="16" s="1"/>
  <c r="AW29" i="22"/>
  <c r="AC396" i="16"/>
  <c r="I396" i="16" s="1"/>
  <c r="T744" i="18"/>
  <c r="T904" i="18"/>
  <c r="T920" i="18"/>
  <c r="AY30" i="21"/>
  <c r="DM30" i="21"/>
  <c r="AJ30" i="22"/>
  <c r="AL278" i="16"/>
  <c r="R278" i="16" s="1"/>
  <c r="AW30" i="22"/>
  <c r="AC397" i="16"/>
  <c r="I397" i="16" s="1"/>
  <c r="C31" i="22"/>
  <c r="J937" i="18"/>
  <c r="T31" i="21"/>
  <c r="BZ31" i="21"/>
  <c r="BI31" i="21"/>
  <c r="AS31" i="22"/>
  <c r="AC364" i="16"/>
  <c r="I364" i="16" s="1"/>
  <c r="DH32" i="21"/>
  <c r="BE32" i="21"/>
  <c r="BR32" i="21"/>
  <c r="CQ33" i="21"/>
  <c r="T971" i="18"/>
  <c r="T923" i="18"/>
  <c r="T234" i="18"/>
  <c r="Y33" i="27"/>
  <c r="T603" i="18"/>
  <c r="G39" i="22"/>
  <c r="X44" i="16"/>
  <c r="D44" i="16" s="1"/>
  <c r="K39" i="22"/>
  <c r="X78" i="16"/>
  <c r="D78" i="16" s="1"/>
  <c r="AW40" i="22"/>
  <c r="X402" i="16"/>
  <c r="D402" i="16" s="1"/>
  <c r="AI240" i="16"/>
  <c r="N240" i="16"/>
  <c r="AL245" i="16"/>
  <c r="R245" i="16" s="1"/>
  <c r="AI245" i="16"/>
  <c r="O245" i="16" s="1"/>
  <c r="AI247" i="16"/>
  <c r="O247" i="16" s="1"/>
  <c r="AK247" i="16"/>
  <c r="Q247" i="16" s="1"/>
  <c r="AI250" i="16"/>
  <c r="O250" i="16" s="1"/>
  <c r="AH247" i="16"/>
  <c r="N247" i="16" s="1"/>
  <c r="AH252" i="16"/>
  <c r="N252" i="16" s="1"/>
  <c r="AG248" i="16"/>
  <c r="M248" i="16" s="1"/>
  <c r="AK250" i="16"/>
  <c r="Q250" i="16" s="1"/>
  <c r="AK248" i="16"/>
  <c r="Q248" i="16" s="1"/>
  <c r="AG250" i="16"/>
  <c r="M250" i="16" s="1"/>
  <c r="AJ249" i="16"/>
  <c r="P249" i="16" s="1"/>
  <c r="AG244" i="16"/>
  <c r="M244" i="16" s="1"/>
  <c r="AI246" i="16"/>
  <c r="O246" i="16" s="1"/>
  <c r="AG243" i="16"/>
  <c r="M243" i="16" s="1"/>
  <c r="AH249" i="16"/>
  <c r="N249" i="16" s="1"/>
  <c r="AK251" i="16"/>
  <c r="Q251" i="16" s="1"/>
  <c r="AL244" i="16"/>
  <c r="R244" i="16" s="1"/>
  <c r="AH246" i="16"/>
  <c r="N246" i="16" s="1"/>
  <c r="AJ250" i="16"/>
  <c r="P250" i="16" s="1"/>
  <c r="AK243" i="16"/>
  <c r="Q243" i="16" s="1"/>
  <c r="AL243" i="16"/>
  <c r="R243" i="16" s="1"/>
  <c r="AL250" i="16"/>
  <c r="R250" i="16" s="1"/>
  <c r="AH251" i="16"/>
  <c r="N251" i="16" s="1"/>
  <c r="AJ244" i="16"/>
  <c r="P244" i="16" s="1"/>
  <c r="AH250" i="16"/>
  <c r="N250" i="16" s="1"/>
  <c r="AL251" i="16"/>
  <c r="R251" i="16" s="1"/>
  <c r="AH43" i="22"/>
  <c r="AG269" i="16"/>
  <c r="M269" i="16"/>
  <c r="AG44" i="22"/>
  <c r="Y265" i="16"/>
  <c r="E265" i="16" s="1"/>
  <c r="AG46" i="22"/>
  <c r="Y267" i="16"/>
  <c r="E267" i="16" s="1"/>
  <c r="AW53" i="22"/>
  <c r="Z405" i="16"/>
  <c r="F405" i="16" s="1"/>
  <c r="N54" i="22"/>
  <c r="AJ95" i="16"/>
  <c r="P95" i="16" s="1"/>
  <c r="AW54" i="22"/>
  <c r="AA401" i="16"/>
  <c r="G401" i="16" s="1"/>
  <c r="N55" i="22"/>
  <c r="AJ96" i="16"/>
  <c r="P96" i="16" s="1"/>
  <c r="AW57" i="22"/>
  <c r="AA404" i="16"/>
  <c r="G404" i="16"/>
  <c r="AS65" i="22"/>
  <c r="AC368" i="16"/>
  <c r="I368" i="16" s="1"/>
  <c r="G66" i="22"/>
  <c r="AC46" i="16"/>
  <c r="I46" i="16" s="1"/>
  <c r="J66" i="22"/>
  <c r="AL63" i="16"/>
  <c r="R63" i="16" s="1"/>
  <c r="AH66" i="22"/>
  <c r="AL267" i="16"/>
  <c r="R267" i="16" s="1"/>
  <c r="AL66" i="22"/>
  <c r="AL301" i="16"/>
  <c r="R301" i="16"/>
  <c r="AT66" i="22"/>
  <c r="AL369" i="16"/>
  <c r="R369" i="16" s="1"/>
  <c r="AJ67" i="22"/>
  <c r="AL285" i="16"/>
  <c r="R285" i="16" s="1"/>
  <c r="AR67" i="22"/>
  <c r="AL353" i="16"/>
  <c r="R353" i="16" s="1"/>
  <c r="N68" i="22"/>
  <c r="AL99" i="16"/>
  <c r="R99" i="16" s="1"/>
  <c r="R61" i="27"/>
  <c r="DR29" i="21"/>
  <c r="T470" i="18"/>
  <c r="J358" i="18"/>
  <c r="AL29" i="21"/>
  <c r="T855" i="18"/>
  <c r="J29" i="27"/>
  <c r="AI251" i="16"/>
  <c r="O251" i="16" s="1"/>
  <c r="T54" i="18"/>
  <c r="T583" i="18"/>
  <c r="AJ252" i="16"/>
  <c r="P252" i="16" s="1"/>
  <c r="AL249" i="16"/>
  <c r="R249" i="16" s="1"/>
  <c r="Y27" i="16"/>
  <c r="E27" i="16" s="1"/>
  <c r="CG61" i="21"/>
  <c r="AK78" i="16"/>
  <c r="Q78" i="16" s="1"/>
  <c r="AC232" i="16"/>
  <c r="I232" i="16" s="1"/>
  <c r="AL48" i="16"/>
  <c r="R48" i="16"/>
  <c r="X403" i="16"/>
  <c r="D403" i="16" s="1"/>
  <c r="AG78" i="16"/>
  <c r="M78" i="16" s="1"/>
  <c r="AL114" i="16"/>
  <c r="R114" i="16" s="1"/>
  <c r="AA266" i="16"/>
  <c r="G266" i="16" s="1"/>
  <c r="AK10" i="16"/>
  <c r="Q10" i="16" s="1"/>
  <c r="AL112" i="16"/>
  <c r="R112" i="16"/>
  <c r="AC47" i="16"/>
  <c r="I47" i="16" s="1"/>
  <c r="AC131" i="16"/>
  <c r="I131" i="16" s="1"/>
  <c r="J860" i="18"/>
  <c r="J583" i="18"/>
  <c r="AI29" i="21"/>
  <c r="J855" i="18"/>
  <c r="H29" i="27"/>
  <c r="AU29" i="21"/>
  <c r="CN29" i="21"/>
  <c r="V29" i="27"/>
  <c r="DN29" i="21"/>
  <c r="CA32" i="21"/>
  <c r="DO30" i="21"/>
  <c r="J603" i="18"/>
  <c r="J198" i="18"/>
  <c r="T727" i="18"/>
  <c r="J695" i="18"/>
  <c r="BJ29" i="21"/>
  <c r="CF29" i="21"/>
  <c r="S29" i="21"/>
  <c r="M29" i="27"/>
  <c r="J599" i="18"/>
  <c r="I29" i="21"/>
  <c r="T951" i="18"/>
  <c r="D29" i="27"/>
  <c r="M29" i="21"/>
  <c r="AQ29" i="21"/>
  <c r="DU29" i="21"/>
  <c r="J392" i="18"/>
  <c r="O32" i="27"/>
  <c r="AX29" i="21"/>
  <c r="J342" i="18"/>
  <c r="N29" i="27"/>
  <c r="DS29" i="21"/>
  <c r="AT29" i="21"/>
  <c r="T214" i="18"/>
  <c r="DF29" i="21"/>
  <c r="Z302" i="16"/>
  <c r="F302" i="16" s="1"/>
  <c r="AG332" i="16"/>
  <c r="M332" i="16" s="1"/>
  <c r="J502" i="18"/>
  <c r="AC29" i="21"/>
  <c r="AJ251" i="16"/>
  <c r="P251" i="16"/>
  <c r="AG12" i="16"/>
  <c r="M12" i="16" s="1"/>
  <c r="AL176" i="16"/>
  <c r="R176" i="16" s="1"/>
  <c r="AI248" i="16"/>
  <c r="O248" i="16" s="1"/>
  <c r="AK252" i="16"/>
  <c r="Q252" i="16" s="1"/>
  <c r="AA268" i="16"/>
  <c r="G268" i="16" s="1"/>
  <c r="AC353" i="16"/>
  <c r="I353" i="16" s="1"/>
  <c r="AJ13" i="16"/>
  <c r="P13" i="16" s="1"/>
  <c r="AD11" i="22"/>
  <c r="J43" i="22"/>
  <c r="AG65" i="16"/>
  <c r="M65" i="16" s="1"/>
  <c r="K43" i="22"/>
  <c r="X82" i="16"/>
  <c r="D82" i="16"/>
  <c r="I56" i="22"/>
  <c r="AA63" i="16"/>
  <c r="G63" i="16" s="1"/>
  <c r="AC26" i="16"/>
  <c r="I26" i="16" s="1"/>
  <c r="AC23" i="16"/>
  <c r="I23" i="16" s="1"/>
  <c r="Z53" i="16"/>
  <c r="E53" i="16"/>
  <c r="AC56" i="16"/>
  <c r="I56" i="16" s="1"/>
  <c r="AC59" i="16"/>
  <c r="I59" i="16" s="1"/>
  <c r="AH82" i="16"/>
  <c r="N82" i="16"/>
  <c r="AN59" i="22"/>
  <c r="AK316" i="16"/>
  <c r="Q316" i="16" s="1"/>
  <c r="AH243" i="16"/>
  <c r="N243" i="16" s="1"/>
  <c r="AC147" i="16"/>
  <c r="I147" i="16" s="1"/>
  <c r="Z303" i="16"/>
  <c r="F303" i="16" s="1"/>
  <c r="T602" i="18"/>
  <c r="DL33" i="21"/>
  <c r="CB64" i="21"/>
  <c r="BV30" i="21"/>
  <c r="AA380" i="16"/>
  <c r="G380" i="16" s="1"/>
  <c r="AC388" i="16"/>
  <c r="I388" i="16"/>
  <c r="AC382" i="16"/>
  <c r="I382" i="16" s="1"/>
  <c r="AC385" i="16"/>
  <c r="I385" i="16" s="1"/>
  <c r="Z209" i="16"/>
  <c r="F209" i="16" s="1"/>
  <c r="AC213" i="16"/>
  <c r="I213" i="16" s="1"/>
  <c r="AB213" i="16"/>
  <c r="H213" i="16" s="1"/>
  <c r="AC217" i="16"/>
  <c r="I217" i="16" s="1"/>
  <c r="Z210" i="16"/>
  <c r="F210" i="16" s="1"/>
  <c r="AC214" i="16"/>
  <c r="I214" i="16"/>
  <c r="AC216" i="16"/>
  <c r="I216" i="16" s="1"/>
  <c r="Y213" i="16"/>
  <c r="E213" i="16" s="1"/>
  <c r="X209" i="16"/>
  <c r="D209" i="16" s="1"/>
  <c r="AC215" i="16"/>
  <c r="I215" i="16" s="1"/>
  <c r="AC209" i="16"/>
  <c r="I209" i="16" s="1"/>
  <c r="AC218" i="16"/>
  <c r="I218" i="16" s="1"/>
  <c r="AK128" i="16"/>
  <c r="Q128" i="16" s="1"/>
  <c r="AG227" i="16"/>
  <c r="M227" i="16" s="1"/>
  <c r="AJ227" i="16"/>
  <c r="P227" i="16" s="1"/>
  <c r="AC82" i="16"/>
  <c r="I82" i="16" s="1"/>
  <c r="AL178" i="16"/>
  <c r="R178" i="16" s="1"/>
  <c r="AL175" i="16"/>
  <c r="R175" i="16" s="1"/>
  <c r="AL228" i="16"/>
  <c r="R228" i="16" s="1"/>
  <c r="AL128" i="16"/>
  <c r="R128" i="16" s="1"/>
  <c r="AH230" i="16"/>
  <c r="N230" i="16" s="1"/>
  <c r="H63" i="22"/>
  <c r="AK48" i="16"/>
  <c r="Q48" i="16" s="1"/>
  <c r="F64" i="22"/>
  <c r="T331" i="18"/>
  <c r="T507" i="18"/>
  <c r="CC60" i="21"/>
  <c r="CD60" i="21"/>
  <c r="BO60" i="21"/>
  <c r="G60" i="21"/>
  <c r="BG60" i="21"/>
  <c r="AW60" i="21"/>
  <c r="J668" i="18"/>
  <c r="T75" i="18"/>
  <c r="CS60" i="21"/>
  <c r="T443" i="18"/>
  <c r="CO60" i="21"/>
  <c r="J748" i="18"/>
  <c r="DW60" i="21"/>
  <c r="O60" i="21"/>
  <c r="C60" i="27"/>
  <c r="T732" i="18"/>
  <c r="G60" i="27"/>
  <c r="CR60" i="21"/>
  <c r="BF60" i="21"/>
  <c r="DQ60" i="21"/>
  <c r="CH60" i="21"/>
  <c r="T60" i="21"/>
  <c r="J507" i="18"/>
  <c r="T315" i="18"/>
  <c r="J716" i="18"/>
  <c r="J203" i="18"/>
  <c r="J844" i="18"/>
  <c r="T251" i="18"/>
  <c r="E60" i="27"/>
  <c r="AA60" i="27"/>
  <c r="DS60" i="21"/>
  <c r="I60" i="21"/>
  <c r="DB60" i="21"/>
  <c r="T540" i="18"/>
  <c r="T59" i="18"/>
  <c r="L60" i="21"/>
  <c r="J572" i="18"/>
  <c r="DA60" i="21"/>
  <c r="V60" i="27"/>
  <c r="Y60" i="21"/>
  <c r="BQ60" i="21"/>
  <c r="AO60" i="21"/>
  <c r="DC60" i="21"/>
  <c r="BW60" i="21"/>
  <c r="J892" i="18"/>
  <c r="AL27" i="16"/>
  <c r="R27" i="16" s="1"/>
  <c r="I60" i="27"/>
  <c r="DR60" i="21"/>
  <c r="BT60" i="21"/>
  <c r="J395" i="18"/>
  <c r="CW60" i="21"/>
  <c r="J60" i="27"/>
  <c r="DO60" i="21"/>
  <c r="T620" i="18"/>
  <c r="T556" i="18"/>
  <c r="DG60" i="21"/>
  <c r="N64" i="22"/>
  <c r="AL95" i="16"/>
  <c r="R95" i="16" s="1"/>
  <c r="AH64" i="22"/>
  <c r="AL265" i="16"/>
  <c r="R265" i="16" s="1"/>
  <c r="S66" i="22"/>
  <c r="T461" i="18"/>
  <c r="J62" i="18"/>
  <c r="T895" i="18"/>
  <c r="T942" i="18"/>
  <c r="CS62" i="21"/>
  <c r="J78" i="18"/>
  <c r="T109" i="18"/>
  <c r="DP62" i="21"/>
  <c r="CW62" i="21"/>
  <c r="T253" i="18"/>
  <c r="BK62" i="21"/>
  <c r="J237" i="18"/>
  <c r="BM62" i="21"/>
  <c r="CU62" i="21"/>
  <c r="D62" i="27"/>
  <c r="T638" i="18"/>
  <c r="T655" i="18"/>
  <c r="CY62" i="21"/>
  <c r="CJ62" i="21"/>
  <c r="T93" i="18"/>
  <c r="DU62" i="21"/>
  <c r="K62" i="27"/>
  <c r="P62" i="27"/>
  <c r="DD62" i="21"/>
  <c r="T622" i="18"/>
  <c r="J670" i="18"/>
  <c r="DA62" i="21"/>
  <c r="J109" i="18"/>
  <c r="AS62" i="21"/>
  <c r="BF62" i="21"/>
  <c r="BQ62" i="21"/>
  <c r="DN62" i="21"/>
  <c r="J671" i="18"/>
  <c r="J974" i="18"/>
  <c r="CL62" i="21"/>
  <c r="Q62" i="21"/>
  <c r="Z62" i="21"/>
  <c r="Z240" i="16"/>
  <c r="E240" i="16"/>
  <c r="AC243" i="16"/>
  <c r="I243" i="16" s="1"/>
  <c r="Y247" i="16"/>
  <c r="E247" i="16" s="1"/>
  <c r="Z243" i="16"/>
  <c r="F243" i="16" s="1"/>
  <c r="X247" i="16"/>
  <c r="D247" i="16" s="1"/>
  <c r="AB246" i="16"/>
  <c r="H246" i="16" s="1"/>
  <c r="AB245" i="16"/>
  <c r="H245" i="16" s="1"/>
  <c r="AC246" i="16"/>
  <c r="I246" i="16" s="1"/>
  <c r="Z245" i="16"/>
  <c r="F245" i="16" s="1"/>
  <c r="X245" i="16"/>
  <c r="D245" i="16" s="1"/>
  <c r="X246" i="16"/>
  <c r="D246" i="16" s="1"/>
  <c r="X249" i="16"/>
  <c r="D249" i="16" s="1"/>
  <c r="AB250" i="16"/>
  <c r="H250" i="16" s="1"/>
  <c r="AA251" i="16"/>
  <c r="G251" i="16" s="1"/>
  <c r="X244" i="16"/>
  <c r="D244" i="16" s="1"/>
  <c r="AA249" i="16"/>
  <c r="G249" i="16" s="1"/>
  <c r="AB248" i="16"/>
  <c r="H248" i="16" s="1"/>
  <c r="Y248" i="16"/>
  <c r="E248" i="16" s="1"/>
  <c r="X250" i="16"/>
  <c r="D250" i="16" s="1"/>
  <c r="Z250" i="16"/>
  <c r="F250" i="16" s="1"/>
  <c r="AA248" i="16"/>
  <c r="G248" i="16" s="1"/>
  <c r="Y249" i="16"/>
  <c r="E249" i="16" s="1"/>
  <c r="Z249" i="16"/>
  <c r="F249" i="16" s="1"/>
  <c r="AB249" i="16"/>
  <c r="H249" i="16" s="1"/>
  <c r="AA252" i="16"/>
  <c r="G252" i="16" s="1"/>
  <c r="AB252" i="16"/>
  <c r="H252" i="16" s="1"/>
  <c r="Z248" i="16"/>
  <c r="F248" i="16" s="1"/>
  <c r="AB243" i="16"/>
  <c r="H243" i="16" s="1"/>
  <c r="X248" i="16"/>
  <c r="D248" i="16" s="1"/>
  <c r="AC247" i="16"/>
  <c r="I247" i="16" s="1"/>
  <c r="Y246" i="16"/>
  <c r="E246" i="16" s="1"/>
  <c r="AC244" i="16"/>
  <c r="I244" i="16" s="1"/>
  <c r="AA246" i="16"/>
  <c r="G246" i="16" s="1"/>
  <c r="AC248" i="16"/>
  <c r="I248" i="16" s="1"/>
  <c r="AC249" i="16"/>
  <c r="I249" i="16" s="1"/>
  <c r="AB251" i="16"/>
  <c r="H251" i="16" s="1"/>
  <c r="Y244" i="16"/>
  <c r="E244" i="16" s="1"/>
  <c r="AA244" i="16"/>
  <c r="G244" i="16" s="1"/>
  <c r="AB244" i="16"/>
  <c r="H244" i="16" s="1"/>
  <c r="AA245" i="16"/>
  <c r="G245" i="16" s="1"/>
  <c r="AC252" i="16"/>
  <c r="I252" i="16" s="1"/>
  <c r="Z247" i="16"/>
  <c r="F247" i="16" s="1"/>
  <c r="AC250" i="16"/>
  <c r="I250" i="16" s="1"/>
  <c r="Y245" i="16"/>
  <c r="E245" i="16" s="1"/>
  <c r="AC251" i="16"/>
  <c r="I251" i="16" s="1"/>
  <c r="T219" i="18"/>
  <c r="AC315" i="16"/>
  <c r="I315" i="16" s="1"/>
  <c r="AB316" i="16"/>
  <c r="H316" i="16" s="1"/>
  <c r="X316" i="16"/>
  <c r="D316" i="16"/>
  <c r="AC320" i="16"/>
  <c r="I320" i="16" s="1"/>
  <c r="Y318" i="16"/>
  <c r="E318" i="16"/>
  <c r="Y316" i="16"/>
  <c r="E316" i="16" s="1"/>
  <c r="Y319" i="16"/>
  <c r="E319" i="16" s="1"/>
  <c r="AC319" i="16"/>
  <c r="I319" i="16" s="1"/>
  <c r="AC317" i="16"/>
  <c r="I317" i="16"/>
  <c r="AC316" i="16"/>
  <c r="I316" i="16" s="1"/>
  <c r="Y145" i="16"/>
  <c r="E145" i="16" s="1"/>
  <c r="AC143" i="16"/>
  <c r="I143" i="16" s="1"/>
  <c r="X143" i="16"/>
  <c r="D143" i="16" s="1"/>
  <c r="X145" i="16"/>
  <c r="D145" i="16" s="1"/>
  <c r="AB145" i="16"/>
  <c r="H145" i="16" s="1"/>
  <c r="AA144" i="16"/>
  <c r="G144" i="16" s="1"/>
  <c r="X142" i="16"/>
  <c r="Z138" i="16"/>
  <c r="E138" i="16"/>
  <c r="Z145" i="16"/>
  <c r="F145" i="16" s="1"/>
  <c r="X141" i="16"/>
  <c r="AC141" i="16"/>
  <c r="I141" i="16" s="1"/>
  <c r="X144" i="16"/>
  <c r="D144" i="16"/>
  <c r="AC142" i="16"/>
  <c r="I142" i="16" s="1"/>
  <c r="AC148" i="16"/>
  <c r="I148" i="16"/>
  <c r="AC150" i="16"/>
  <c r="I150" i="16" s="1"/>
  <c r="AC144" i="16"/>
  <c r="I144" i="16" s="1"/>
  <c r="AA141" i="16"/>
  <c r="G141" i="16" s="1"/>
  <c r="AC145" i="16"/>
  <c r="I145" i="16" s="1"/>
  <c r="AC146" i="16"/>
  <c r="I146" i="16" s="1"/>
  <c r="AK160" i="16"/>
  <c r="Q160" i="16" s="1"/>
  <c r="AG161" i="16"/>
  <c r="M161" i="16" s="1"/>
  <c r="AJ162" i="16"/>
  <c r="P162" i="16" s="1"/>
  <c r="AL165" i="16"/>
  <c r="R165" i="16"/>
  <c r="AL167" i="16"/>
  <c r="R167" i="16" s="1"/>
  <c r="AL166" i="16"/>
  <c r="R166" i="16"/>
  <c r="AL164" i="16"/>
  <c r="R164" i="16" s="1"/>
  <c r="AL163" i="16"/>
  <c r="R163" i="16"/>
  <c r="AG159" i="16"/>
  <c r="M159" i="16" s="1"/>
  <c r="AG162" i="16"/>
  <c r="M162" i="16" s="1"/>
  <c r="X196" i="16"/>
  <c r="D196" i="16" s="1"/>
  <c r="AC192" i="16"/>
  <c r="I192" i="16" s="1"/>
  <c r="AC198" i="16"/>
  <c r="I198" i="16" s="1"/>
  <c r="AC195" i="16"/>
  <c r="I195" i="16" s="1"/>
  <c r="X192" i="16"/>
  <c r="D192" i="16" s="1"/>
  <c r="AC197" i="16"/>
  <c r="I197" i="16" s="1"/>
  <c r="AC201" i="16"/>
  <c r="I201" i="16"/>
  <c r="AC200" i="16"/>
  <c r="I200" i="16" s="1"/>
  <c r="Z195" i="16"/>
  <c r="F195" i="16" s="1"/>
  <c r="Z192" i="16"/>
  <c r="F192" i="16" s="1"/>
  <c r="AC196" i="16"/>
  <c r="I196" i="16" s="1"/>
  <c r="AC199" i="16"/>
  <c r="I199" i="16" s="1"/>
  <c r="AC193" i="16"/>
  <c r="I193" i="16" s="1"/>
  <c r="AH211" i="16"/>
  <c r="N211" i="16" s="1"/>
  <c r="AL215" i="16"/>
  <c r="R215" i="16" s="1"/>
  <c r="AG383" i="16"/>
  <c r="M383" i="16" s="1"/>
  <c r="AK379" i="16"/>
  <c r="Q379" i="16" s="1"/>
  <c r="AL383" i="16"/>
  <c r="R383" i="16" s="1"/>
  <c r="AK380" i="16"/>
  <c r="Q380" i="16" s="1"/>
  <c r="AJ383" i="16"/>
  <c r="P383" i="16" s="1"/>
  <c r="AL387" i="16"/>
  <c r="R387" i="16"/>
  <c r="AL384" i="16"/>
  <c r="R384" i="16" s="1"/>
  <c r="AI383" i="16"/>
  <c r="O383" i="16" s="1"/>
  <c r="AL385" i="16"/>
  <c r="R385" i="16" s="1"/>
  <c r="I31" i="22"/>
  <c r="AC58" i="16"/>
  <c r="I58" i="16" s="1"/>
  <c r="O31" i="21"/>
  <c r="Z31" i="21"/>
  <c r="T456" i="18"/>
  <c r="CI31" i="21"/>
  <c r="T40" i="18"/>
  <c r="J56" i="18"/>
  <c r="DG31" i="21"/>
  <c r="M31" i="27"/>
  <c r="R31" i="27"/>
  <c r="J360" i="18"/>
  <c r="R31" i="21"/>
  <c r="J264" i="18"/>
  <c r="AL31" i="21"/>
  <c r="G31" i="21"/>
  <c r="H31" i="27"/>
  <c r="AJ31" i="21"/>
  <c r="L31" i="21"/>
  <c r="AO31" i="21"/>
  <c r="J905" i="18"/>
  <c r="BN31" i="21"/>
  <c r="J408" i="18"/>
  <c r="J328" i="18"/>
  <c r="T328" i="18"/>
  <c r="N31" i="21"/>
  <c r="O31" i="27"/>
  <c r="V31" i="27"/>
  <c r="T889" i="18"/>
  <c r="J697" i="18"/>
  <c r="CJ31" i="21"/>
  <c r="CR31" i="21"/>
  <c r="J809" i="18"/>
  <c r="T200" i="18"/>
  <c r="J232" i="18"/>
  <c r="T344" i="18"/>
  <c r="BK31" i="21"/>
  <c r="BA31" i="21"/>
  <c r="S31" i="21"/>
  <c r="J344" i="18"/>
  <c r="J424" i="18"/>
  <c r="J24" i="18"/>
  <c r="DB31" i="21"/>
  <c r="DO31" i="21"/>
  <c r="U31" i="27"/>
  <c r="BH31" i="21"/>
  <c r="K31" i="21"/>
  <c r="J665" i="18"/>
  <c r="J953" i="18"/>
  <c r="BC31" i="21"/>
  <c r="J184" i="18"/>
  <c r="X31" i="27"/>
  <c r="W31" i="21"/>
  <c r="CV31" i="21"/>
  <c r="J921" i="18"/>
  <c r="CG31" i="21"/>
  <c r="J504" i="18"/>
  <c r="T312" i="18"/>
  <c r="T841" i="18"/>
  <c r="DA31" i="21"/>
  <c r="DT31" i="21"/>
  <c r="W31" i="27"/>
  <c r="T985" i="18"/>
  <c r="CY31" i="21"/>
  <c r="CM31" i="21"/>
  <c r="E31" i="21"/>
  <c r="T488" i="18"/>
  <c r="BF31" i="21"/>
  <c r="L31" i="27"/>
  <c r="T713" i="18"/>
  <c r="AB31" i="21"/>
  <c r="X31" i="21"/>
  <c r="T857" i="18"/>
  <c r="AY31" i="21"/>
  <c r="J537" i="18"/>
  <c r="J569" i="18"/>
  <c r="DU31" i="21"/>
  <c r="DM31" i="21"/>
  <c r="J841" i="18"/>
  <c r="AT31" i="21"/>
  <c r="J88" i="18"/>
  <c r="CE31" i="21"/>
  <c r="BB31" i="21"/>
  <c r="T440" i="18"/>
  <c r="T296" i="18"/>
  <c r="G31" i="27"/>
  <c r="J681" i="18"/>
  <c r="J713" i="18"/>
  <c r="I31" i="21"/>
  <c r="CS31" i="21"/>
  <c r="T873" i="18"/>
  <c r="Q31" i="21"/>
  <c r="T585" i="18"/>
  <c r="T424" i="18"/>
  <c r="DQ31" i="21"/>
  <c r="T953" i="18"/>
  <c r="AQ31" i="21"/>
  <c r="AK31" i="21"/>
  <c r="BM31" i="21"/>
  <c r="CB31" i="21"/>
  <c r="J633" i="18"/>
  <c r="T537" i="18"/>
  <c r="DF31" i="21"/>
  <c r="CT31" i="21"/>
  <c r="J104" i="18"/>
  <c r="CX31" i="21"/>
  <c r="T168" i="18"/>
  <c r="J617" i="18"/>
  <c r="CA31" i="21"/>
  <c r="T809" i="18"/>
  <c r="J777" i="18"/>
  <c r="AM31" i="21"/>
  <c r="E31" i="27"/>
  <c r="BE31" i="21"/>
  <c r="AC31" i="21"/>
  <c r="DH31" i="21"/>
  <c r="DN31" i="21"/>
  <c r="T633" i="18"/>
  <c r="T553" i="18"/>
  <c r="J136" i="18"/>
  <c r="J456" i="18"/>
  <c r="BV31" i="21"/>
  <c r="T601" i="18"/>
  <c r="T376" i="18"/>
  <c r="J440" i="18"/>
  <c r="DK31" i="21"/>
  <c r="H31" i="21"/>
  <c r="AB31" i="27"/>
  <c r="CW31" i="21"/>
  <c r="I39" i="22"/>
  <c r="X61" i="16"/>
  <c r="D61" i="16" s="1"/>
  <c r="AG39" i="22"/>
  <c r="X265" i="16"/>
  <c r="D265" i="16" s="1"/>
  <c r="AG71" i="4"/>
  <c r="AZ42" i="22"/>
  <c r="AZ71" i="4"/>
  <c r="Y10" i="16"/>
  <c r="E10" i="16" s="1"/>
  <c r="C44" i="22"/>
  <c r="G44" i="22"/>
  <c r="Y44" i="16"/>
  <c r="E44" i="16" s="1"/>
  <c r="K44" i="22"/>
  <c r="Y78" i="16"/>
  <c r="E78" i="16" s="1"/>
  <c r="O44" i="22"/>
  <c r="Y112" i="16"/>
  <c r="E112" i="16" s="1"/>
  <c r="F49" i="22"/>
  <c r="AI27" i="16"/>
  <c r="O27" i="16" s="1"/>
  <c r="J49" i="22"/>
  <c r="AI61" i="16"/>
  <c r="O61" i="16" s="1"/>
  <c r="N49" i="22"/>
  <c r="AI95" i="16"/>
  <c r="O95" i="16" s="1"/>
  <c r="E54" i="22"/>
  <c r="AA27" i="16"/>
  <c r="G27" i="16" s="1"/>
  <c r="E59" i="22"/>
  <c r="AB27" i="16"/>
  <c r="H27" i="16" s="1"/>
  <c r="I59" i="22"/>
  <c r="AB61" i="16"/>
  <c r="H61" i="16" s="1"/>
  <c r="M59" i="22"/>
  <c r="AB95" i="16"/>
  <c r="H95" i="16" s="1"/>
  <c r="AB265" i="16"/>
  <c r="H265" i="16"/>
  <c r="AG59" i="22"/>
  <c r="AG60" i="22"/>
  <c r="AB266" i="16"/>
  <c r="H266" i="16"/>
  <c r="H61" i="22"/>
  <c r="AK46" i="16"/>
  <c r="Q46" i="16" s="1"/>
  <c r="AW61" i="22"/>
  <c r="AB403" i="16"/>
  <c r="H403" i="16"/>
  <c r="G62" i="22"/>
  <c r="AB47" i="16"/>
  <c r="H47" i="16" s="1"/>
  <c r="E67" i="22"/>
  <c r="BR63" i="21"/>
  <c r="C63" i="27"/>
  <c r="AC30" i="16"/>
  <c r="I30" i="16"/>
  <c r="AD63" i="21"/>
  <c r="DJ63" i="21"/>
  <c r="CL63" i="21"/>
  <c r="DN63" i="21"/>
  <c r="AI63" i="21"/>
  <c r="F63" i="27"/>
  <c r="O63" i="27"/>
  <c r="AC63" i="21"/>
  <c r="DX63" i="21"/>
  <c r="M63" i="27"/>
  <c r="H63" i="21"/>
  <c r="CT63" i="21"/>
  <c r="Z63" i="27"/>
  <c r="AU63" i="21"/>
  <c r="DS63" i="21"/>
  <c r="DI63" i="21"/>
  <c r="N63" i="21"/>
  <c r="CY63" i="21"/>
  <c r="AC13" i="16"/>
  <c r="I13" i="16"/>
  <c r="AC8" i="16"/>
  <c r="I8" i="16" s="1"/>
  <c r="Z2" i="16"/>
  <c r="E2" i="16"/>
  <c r="AC7" i="16"/>
  <c r="I7" i="16" s="1"/>
  <c r="Y13" i="16"/>
  <c r="E13" i="16" s="1"/>
  <c r="X13" i="16"/>
  <c r="D13" i="16"/>
  <c r="X12" i="16"/>
  <c r="D12" i="16" s="1"/>
  <c r="Z10" i="16"/>
  <c r="F10" i="16"/>
  <c r="Y12" i="16"/>
  <c r="E12" i="16" s="1"/>
  <c r="AC14" i="16"/>
  <c r="I14" i="16"/>
  <c r="AC12" i="16"/>
  <c r="I12" i="16" s="1"/>
  <c r="AC6" i="16"/>
  <c r="I6" i="16" s="1"/>
  <c r="AA10" i="16"/>
  <c r="G10" i="16"/>
  <c r="X10" i="16"/>
  <c r="D10" i="16" s="1"/>
  <c r="AC10" i="16"/>
  <c r="I10" i="16"/>
  <c r="X66" i="22"/>
  <c r="AL182" i="16"/>
  <c r="R182" i="16" s="1"/>
  <c r="AE66" i="22"/>
  <c r="AE71" i="4"/>
  <c r="DB64" i="21"/>
  <c r="J350" i="18"/>
  <c r="M32" i="21"/>
  <c r="BK60" i="21"/>
  <c r="BC60" i="21"/>
  <c r="T634" i="18"/>
  <c r="CZ30" i="21"/>
  <c r="CM30" i="21"/>
  <c r="K30" i="21"/>
  <c r="C30" i="21"/>
  <c r="AO30" i="21"/>
  <c r="D33" i="21"/>
  <c r="J667" i="18"/>
  <c r="J186" i="18"/>
  <c r="BQ33" i="21"/>
  <c r="T154" i="18"/>
  <c r="T120" i="18"/>
  <c r="F31" i="27"/>
  <c r="T969" i="18"/>
  <c r="AH31" i="21"/>
  <c r="DT32" i="21"/>
  <c r="J792" i="18"/>
  <c r="X33" i="21"/>
  <c r="DG62" i="21"/>
  <c r="CX62" i="21"/>
  <c r="T351" i="18"/>
  <c r="AA250" i="16"/>
  <c r="G250" i="16" s="1"/>
  <c r="O42" i="22"/>
  <c r="X115" i="16"/>
  <c r="D115" i="16" s="1"/>
  <c r="AJ62" i="22"/>
  <c r="AK285" i="16"/>
  <c r="Q285" i="16"/>
  <c r="CQ30" i="21"/>
  <c r="BS30" i="21"/>
  <c r="Q30" i="27"/>
  <c r="CB30" i="21"/>
  <c r="J7" i="18"/>
  <c r="BI30" i="21"/>
  <c r="J696" i="18"/>
  <c r="J183" i="18"/>
  <c r="J632" i="18"/>
  <c r="T407" i="18"/>
  <c r="J920" i="18"/>
  <c r="BE30" i="21"/>
  <c r="G30" i="27"/>
  <c r="J471" i="18"/>
  <c r="AM30" i="21"/>
  <c r="J584" i="18"/>
  <c r="CL30" i="21"/>
  <c r="AT30" i="21"/>
  <c r="Z30" i="21"/>
  <c r="T616" i="18"/>
  <c r="DK30" i="21"/>
  <c r="J888" i="18"/>
  <c r="Z30" i="27"/>
  <c r="CH30" i="21"/>
  <c r="J552" i="18"/>
  <c r="J712" i="18"/>
  <c r="AE30" i="21"/>
  <c r="DX30" i="21"/>
  <c r="V30" i="21"/>
  <c r="J455" i="18"/>
  <c r="R30" i="21"/>
  <c r="T183" i="18"/>
  <c r="T552" i="18"/>
  <c r="J247" i="18"/>
  <c r="DP30" i="21"/>
  <c r="BY30" i="21"/>
  <c r="T872" i="18"/>
  <c r="DF30" i="21"/>
  <c r="O30" i="21"/>
  <c r="S30" i="27"/>
  <c r="T30" i="27"/>
  <c r="AQ30" i="21"/>
  <c r="AX30" i="21"/>
  <c r="AL30" i="21"/>
  <c r="AP30" i="21"/>
  <c r="E30" i="21"/>
  <c r="T55" i="18"/>
  <c r="AV30" i="21"/>
  <c r="AR30" i="21"/>
  <c r="BM30" i="21"/>
  <c r="BQ30" i="21"/>
  <c r="J30" i="21"/>
  <c r="T167" i="18"/>
  <c r="T391" i="18"/>
  <c r="J327" i="18"/>
  <c r="DA30" i="21"/>
  <c r="DW30" i="21"/>
  <c r="J359" i="18"/>
  <c r="BH30" i="21"/>
  <c r="T760" i="18"/>
  <c r="J952" i="18"/>
  <c r="J407" i="18"/>
  <c r="J616" i="18"/>
  <c r="BF30" i="21"/>
  <c r="BJ30" i="21"/>
  <c r="CA30" i="21"/>
  <c r="T263" i="18"/>
  <c r="DB30" i="21"/>
  <c r="DG30" i="21"/>
  <c r="H30" i="27"/>
  <c r="AS30" i="21"/>
  <c r="T503" i="18"/>
  <c r="S30" i="21"/>
  <c r="AW30" i="21"/>
  <c r="R30" i="27"/>
  <c r="AJ30" i="21"/>
  <c r="BB30" i="21"/>
  <c r="J760" i="18"/>
  <c r="T279" i="18"/>
  <c r="T584" i="18"/>
  <c r="T23" i="18"/>
  <c r="AL227" i="16"/>
  <c r="R227" i="16"/>
  <c r="T728" i="18"/>
  <c r="J439" i="18"/>
  <c r="E30" i="27"/>
  <c r="AG30" i="21"/>
  <c r="J103" i="18"/>
  <c r="P30" i="27"/>
  <c r="J39" i="18"/>
  <c r="CR30" i="21"/>
  <c r="U30" i="21"/>
  <c r="DV30" i="21"/>
  <c r="AA30" i="27"/>
  <c r="F30" i="21"/>
  <c r="BP30" i="21"/>
  <c r="J487" i="18"/>
  <c r="L30" i="21"/>
  <c r="T632" i="18"/>
  <c r="M30" i="21"/>
  <c r="F30" i="27"/>
  <c r="T103" i="18"/>
  <c r="CJ30" i="21"/>
  <c r="Q30" i="21"/>
  <c r="BG30" i="21"/>
  <c r="J1000" i="18"/>
  <c r="T151" i="18"/>
  <c r="T135" i="18"/>
  <c r="AN30" i="21"/>
  <c r="DL30" i="21"/>
  <c r="P30" i="21"/>
  <c r="BL30" i="21"/>
  <c r="J984" i="18"/>
  <c r="T840" i="18"/>
  <c r="BD30" i="21"/>
  <c r="N30" i="27"/>
  <c r="J664" i="18"/>
  <c r="J231" i="18"/>
  <c r="CG30" i="21"/>
  <c r="J23" i="18"/>
  <c r="T439" i="18"/>
  <c r="DE30" i="21"/>
  <c r="M30" i="27"/>
  <c r="AB30" i="27"/>
  <c r="AZ30" i="21"/>
  <c r="AU30" i="21"/>
  <c r="T471" i="18"/>
  <c r="J215" i="18"/>
  <c r="AB30" i="21"/>
  <c r="G30" i="21"/>
  <c r="AH30" i="21"/>
  <c r="J503" i="18"/>
  <c r="J55" i="18"/>
  <c r="J279" i="18"/>
  <c r="T888" i="18"/>
  <c r="I30" i="21"/>
  <c r="T568" i="18"/>
  <c r="BO30" i="21"/>
  <c r="DJ30" i="21"/>
  <c r="DQ30" i="21"/>
  <c r="D30" i="27"/>
  <c r="Y30" i="21"/>
  <c r="AK30" i="21"/>
  <c r="J343" i="18"/>
  <c r="T680" i="18"/>
  <c r="BN30" i="21"/>
  <c r="T295" i="18"/>
  <c r="T87" i="18"/>
  <c r="U30" i="27"/>
  <c r="T856" i="18"/>
  <c r="AI30" i="21"/>
  <c r="BC30" i="21"/>
  <c r="CN30" i="21"/>
  <c r="J776" i="18"/>
  <c r="CT30" i="21"/>
  <c r="J375" i="18"/>
  <c r="CC30" i="21"/>
  <c r="J311" i="18"/>
  <c r="T215" i="18"/>
  <c r="T30" i="21"/>
  <c r="T39" i="18"/>
  <c r="DS30" i="21"/>
  <c r="Y30" i="27"/>
  <c r="J151" i="18"/>
  <c r="J423" i="18"/>
  <c r="C30" i="27"/>
  <c r="AD30" i="21"/>
  <c r="AF30" i="21"/>
  <c r="T824" i="18"/>
  <c r="V30" i="27"/>
  <c r="AA30" i="21"/>
  <c r="BK30" i="21"/>
  <c r="T71" i="18"/>
  <c r="CU30" i="21"/>
  <c r="X30" i="27"/>
  <c r="BW30" i="21"/>
  <c r="CW30" i="21"/>
  <c r="J856" i="18"/>
  <c r="D30" i="21"/>
  <c r="J568" i="18"/>
  <c r="W30" i="27"/>
  <c r="H30" i="21"/>
  <c r="T808" i="18"/>
  <c r="T119" i="18"/>
  <c r="J728" i="18"/>
  <c r="J87" i="18"/>
  <c r="AD30" i="22"/>
  <c r="W30" i="21"/>
  <c r="T712" i="18"/>
  <c r="T968" i="18"/>
  <c r="CP30" i="21"/>
  <c r="T600" i="18"/>
  <c r="J167" i="18"/>
  <c r="J648" i="18"/>
  <c r="J536" i="18"/>
  <c r="J872" i="18"/>
  <c r="DC30" i="21"/>
  <c r="T327" i="18"/>
  <c r="J119" i="18"/>
  <c r="T199" i="18"/>
  <c r="T487" i="18"/>
  <c r="J968" i="18"/>
  <c r="J840" i="18"/>
  <c r="K30" i="27"/>
  <c r="BR30" i="21"/>
  <c r="J744" i="18"/>
  <c r="T343" i="18"/>
  <c r="DR30" i="21"/>
  <c r="T247" i="18"/>
  <c r="T792" i="18"/>
  <c r="J71" i="18"/>
  <c r="J904" i="18"/>
  <c r="BX30" i="21"/>
  <c r="J808" i="18"/>
  <c r="AB282" i="16"/>
  <c r="H282" i="16"/>
  <c r="Z283" i="16"/>
  <c r="F283" i="16" s="1"/>
  <c r="AC283" i="16"/>
  <c r="I283" i="16"/>
  <c r="Z286" i="16"/>
  <c r="F286" i="16" s="1"/>
  <c r="X282" i="16"/>
  <c r="D282" i="16" s="1"/>
  <c r="AC282" i="16"/>
  <c r="I282" i="16" s="1"/>
  <c r="AC286" i="16"/>
  <c r="I286" i="16" s="1"/>
  <c r="AI393" i="16"/>
  <c r="N393" i="16"/>
  <c r="AI397" i="16"/>
  <c r="O397" i="16" s="1"/>
  <c r="AL399" i="16"/>
  <c r="R399" i="16" s="1"/>
  <c r="AI399" i="16"/>
  <c r="O399" i="16" s="1"/>
  <c r="AH396" i="16"/>
  <c r="N396" i="16" s="1"/>
  <c r="AH398" i="16"/>
  <c r="N398" i="16" s="1"/>
  <c r="AL400" i="16"/>
  <c r="R400" i="16" s="1"/>
  <c r="AL398" i="16"/>
  <c r="R398" i="16" s="1"/>
  <c r="AH399" i="16"/>
  <c r="N399" i="16" s="1"/>
  <c r="AJ399" i="16"/>
  <c r="P399" i="16" s="1"/>
  <c r="AK396" i="16"/>
  <c r="Q396" i="16" s="1"/>
  <c r="AG398" i="16"/>
  <c r="M398" i="16" s="1"/>
  <c r="AI405" i="16"/>
  <c r="O405" i="16" s="1"/>
  <c r="AH401" i="16"/>
  <c r="N401" i="16"/>
  <c r="AG402" i="16"/>
  <c r="M402" i="16" s="1"/>
  <c r="AJ398" i="16"/>
  <c r="P398" i="16" s="1"/>
  <c r="AJ397" i="16"/>
  <c r="P397" i="16" s="1"/>
  <c r="AK400" i="16"/>
  <c r="Q400" i="16" s="1"/>
  <c r="AH405" i="16"/>
  <c r="N405" i="16" s="1"/>
  <c r="AL403" i="16"/>
  <c r="R403" i="16"/>
  <c r="AJ396" i="16"/>
  <c r="P396" i="16" s="1"/>
  <c r="AG400" i="16"/>
  <c r="M400" i="16" s="1"/>
  <c r="AI396" i="16"/>
  <c r="O396" i="16" s="1"/>
  <c r="AK398" i="16"/>
  <c r="Q398" i="16" s="1"/>
  <c r="AI400" i="16"/>
  <c r="O400" i="16" s="1"/>
  <c r="AI398" i="16"/>
  <c r="O398" i="16" s="1"/>
  <c r="AJ403" i="16"/>
  <c r="P403" i="16" s="1"/>
  <c r="AI404" i="16"/>
  <c r="O404" i="16" s="1"/>
  <c r="AK401" i="16"/>
  <c r="Q401" i="16" s="1"/>
  <c r="AK404" i="16"/>
  <c r="Q404" i="16" s="1"/>
  <c r="AL396" i="16"/>
  <c r="R396" i="16" s="1"/>
  <c r="AH400" i="16"/>
  <c r="N400" i="16" s="1"/>
  <c r="AK399" i="16"/>
  <c r="Q399" i="16" s="1"/>
  <c r="AJ404" i="16"/>
  <c r="P404" i="16" s="1"/>
  <c r="AJ402" i="16"/>
  <c r="P402" i="16" s="1"/>
  <c r="AI401" i="16"/>
  <c r="O401" i="16" s="1"/>
  <c r="AL401" i="16"/>
  <c r="R401" i="16" s="1"/>
  <c r="AK402" i="16"/>
  <c r="Q402" i="16"/>
  <c r="AI403" i="16"/>
  <c r="O403" i="16" s="1"/>
  <c r="AK403" i="16"/>
  <c r="Q403" i="16" s="1"/>
  <c r="AH402" i="16"/>
  <c r="N402" i="16" s="1"/>
  <c r="AL405" i="16"/>
  <c r="R405" i="16" s="1"/>
  <c r="AG401" i="16"/>
  <c r="M401" i="16" s="1"/>
  <c r="AG403" i="16"/>
  <c r="M403" i="16"/>
  <c r="AJ405" i="16"/>
  <c r="P405" i="16" s="1"/>
  <c r="AK405" i="16"/>
  <c r="Q405" i="16"/>
  <c r="AH403" i="16"/>
  <c r="N403" i="16" s="1"/>
  <c r="M57" i="22"/>
  <c r="AA98" i="16"/>
  <c r="G98" i="16" s="1"/>
  <c r="V4" i="22"/>
  <c r="V5" i="22"/>
  <c r="AW5" i="22"/>
  <c r="X397" i="16"/>
  <c r="D397" i="16" s="1"/>
  <c r="AD7" i="22"/>
  <c r="AG229" i="16"/>
  <c r="M229" i="16" s="1"/>
  <c r="Z8" i="22"/>
  <c r="AG196" i="16"/>
  <c r="M196" i="16" s="1"/>
  <c r="AD8" i="22"/>
  <c r="AG230" i="16"/>
  <c r="M230" i="16" s="1"/>
  <c r="AG11" i="22"/>
  <c r="Y262" i="16"/>
  <c r="E262" i="16" s="1"/>
  <c r="AA18" i="22"/>
  <c r="Z213" i="16"/>
  <c r="F213" i="16" s="1"/>
  <c r="AW18" i="22"/>
  <c r="Z400" i="16"/>
  <c r="F400" i="16" s="1"/>
  <c r="F32" i="22"/>
  <c r="J441" i="18"/>
  <c r="DM32" i="21"/>
  <c r="P32" i="27"/>
  <c r="CT32" i="21"/>
  <c r="W32" i="27"/>
  <c r="J32" i="27"/>
  <c r="H32" i="21"/>
  <c r="BZ32" i="21"/>
  <c r="T906" i="18"/>
  <c r="CZ32" i="21"/>
  <c r="J570" i="18"/>
  <c r="T489" i="18"/>
  <c r="CJ32" i="21"/>
  <c r="J9" i="18"/>
  <c r="J233" i="18"/>
  <c r="CE32" i="21"/>
  <c r="O32" i="21"/>
  <c r="AD32" i="21"/>
  <c r="BP32" i="21"/>
  <c r="DG32" i="21"/>
  <c r="J73" i="18"/>
  <c r="BF32" i="21"/>
  <c r="Z32" i="27"/>
  <c r="AN32" i="21"/>
  <c r="CM32" i="21"/>
  <c r="J746" i="18"/>
  <c r="CK32" i="21"/>
  <c r="AA32" i="21"/>
  <c r="AJ32" i="21"/>
  <c r="AF32" i="21"/>
  <c r="J425" i="18"/>
  <c r="L32" i="21"/>
  <c r="E32" i="27"/>
  <c r="AQ32" i="21"/>
  <c r="J377" i="18"/>
  <c r="DU32" i="21"/>
  <c r="T522" i="18"/>
  <c r="BJ32" i="21"/>
  <c r="J522" i="18"/>
  <c r="BO32" i="21"/>
  <c r="BT32" i="21"/>
  <c r="T89" i="18"/>
  <c r="T361" i="18"/>
  <c r="CU32" i="21"/>
  <c r="T153" i="18"/>
  <c r="CB32" i="21"/>
  <c r="BH32" i="21"/>
  <c r="V32" i="21"/>
  <c r="J634" i="18"/>
  <c r="G32" i="27"/>
  <c r="AZ32" i="21"/>
  <c r="T986" i="18"/>
  <c r="T393" i="18"/>
  <c r="CQ32" i="21"/>
  <c r="BS32" i="21"/>
  <c r="T682" i="18"/>
  <c r="DB32" i="21"/>
  <c r="AA32" i="27"/>
  <c r="BD32" i="21"/>
  <c r="BK32" i="21"/>
  <c r="F32" i="21"/>
  <c r="CC32" i="21"/>
  <c r="T217" i="18"/>
  <c r="BN32" i="21"/>
  <c r="T41" i="18"/>
  <c r="T425" i="18"/>
  <c r="DR32" i="21"/>
  <c r="DQ32" i="21"/>
  <c r="T746" i="18"/>
  <c r="J249" i="18"/>
  <c r="AW32" i="21"/>
  <c r="J874" i="18"/>
  <c r="J185" i="18"/>
  <c r="CR32" i="21"/>
  <c r="J986" i="18"/>
  <c r="AU32" i="21"/>
  <c r="CP32" i="21"/>
  <c r="P32" i="21"/>
  <c r="J121" i="18"/>
  <c r="I32" i="27"/>
  <c r="T281" i="18"/>
  <c r="K32" i="21"/>
  <c r="T505" i="18"/>
  <c r="BV32" i="21"/>
  <c r="T32" i="21"/>
  <c r="AP32" i="21"/>
  <c r="CI32" i="21"/>
  <c r="J169" i="18"/>
  <c r="J714" i="18"/>
  <c r="T618" i="18"/>
  <c r="Q32" i="21"/>
  <c r="T249" i="18"/>
  <c r="DA32" i="21"/>
  <c r="T650" i="18"/>
  <c r="T730" i="18"/>
  <c r="S32" i="21"/>
  <c r="J906" i="18"/>
  <c r="CV32" i="21"/>
  <c r="J457" i="18"/>
  <c r="DS32" i="21"/>
  <c r="DL32" i="21"/>
  <c r="T938" i="18"/>
  <c r="CG32" i="21"/>
  <c r="T201" i="18"/>
  <c r="T954" i="18"/>
  <c r="J938" i="18"/>
  <c r="J954" i="18"/>
  <c r="T409" i="18"/>
  <c r="T554" i="18"/>
  <c r="BQ32" i="21"/>
  <c r="CN32" i="21"/>
  <c r="J329" i="18"/>
  <c r="AG32" i="21"/>
  <c r="AH32" i="21"/>
  <c r="T105" i="18"/>
  <c r="AC32" i="21"/>
  <c r="AO32" i="21"/>
  <c r="T762" i="18"/>
  <c r="DW32" i="21"/>
  <c r="T457" i="18"/>
  <c r="V32" i="27"/>
  <c r="D32" i="27"/>
  <c r="L32" i="27"/>
  <c r="T794" i="18"/>
  <c r="BL32" i="21"/>
  <c r="T57" i="18"/>
  <c r="J842" i="18"/>
  <c r="J794" i="18"/>
  <c r="AX32" i="21"/>
  <c r="BA32" i="21"/>
  <c r="J970" i="18"/>
  <c r="BW32" i="21"/>
  <c r="J826" i="18"/>
  <c r="J810" i="18"/>
  <c r="BB32" i="21"/>
  <c r="T858" i="18"/>
  <c r="CS32" i="21"/>
  <c r="CF32" i="21"/>
  <c r="J89" i="18"/>
  <c r="N32" i="21"/>
  <c r="T265" i="18"/>
  <c r="J345" i="18"/>
  <c r="S32" i="27"/>
  <c r="T922" i="18"/>
  <c r="J217" i="18"/>
  <c r="T842" i="18"/>
  <c r="J538" i="18"/>
  <c r="DD32" i="21"/>
  <c r="BU32" i="21"/>
  <c r="J586" i="18"/>
  <c r="T1002" i="18"/>
  <c r="T185" i="18"/>
  <c r="BG32" i="21"/>
  <c r="DV32" i="21"/>
  <c r="DP32" i="21"/>
  <c r="J41" i="18"/>
  <c r="DN32" i="21"/>
  <c r="AI32" i="21"/>
  <c r="J682" i="18"/>
  <c r="J201" i="18"/>
  <c r="K32" i="27"/>
  <c r="F32" i="27"/>
  <c r="AV32" i="21"/>
  <c r="T538" i="18"/>
  <c r="J922" i="18"/>
  <c r="AK32" i="21"/>
  <c r="T874" i="18"/>
  <c r="T666" i="18"/>
  <c r="Z32" i="21"/>
  <c r="DX32" i="21"/>
  <c r="AE32" i="21"/>
  <c r="AB32" i="27"/>
  <c r="CD32" i="21"/>
  <c r="T313" i="18"/>
  <c r="F33" i="22"/>
  <c r="J763" i="18"/>
  <c r="T378" i="18"/>
  <c r="J651" i="18"/>
  <c r="T298" i="18"/>
  <c r="CZ33" i="21"/>
  <c r="CX33" i="21"/>
  <c r="J523" i="18"/>
  <c r="T426" i="18"/>
  <c r="BP33" i="21"/>
  <c r="Z33" i="27"/>
  <c r="AU33" i="21"/>
  <c r="O33" i="21"/>
  <c r="T33" i="27"/>
  <c r="T186" i="18"/>
  <c r="BF33" i="21"/>
  <c r="DR33" i="21"/>
  <c r="J442" i="18"/>
  <c r="AD33" i="21"/>
  <c r="DM33" i="21"/>
  <c r="T907" i="18"/>
  <c r="J619" i="18"/>
  <c r="T955" i="18"/>
  <c r="J106" i="18"/>
  <c r="J587" i="18"/>
  <c r="T250" i="18"/>
  <c r="T330" i="18"/>
  <c r="M33" i="27"/>
  <c r="CY33" i="21"/>
  <c r="H33" i="21"/>
  <c r="BJ33" i="21"/>
  <c r="J987" i="18"/>
  <c r="T362" i="18"/>
  <c r="BR33" i="21"/>
  <c r="T42" i="18"/>
  <c r="DI33" i="21"/>
  <c r="J843" i="18"/>
  <c r="T587" i="18"/>
  <c r="AE33" i="21"/>
  <c r="F33" i="27"/>
  <c r="J971" i="18"/>
  <c r="L33" i="21"/>
  <c r="BI33" i="21"/>
  <c r="T523" i="18"/>
  <c r="DJ33" i="21"/>
  <c r="J1003" i="18"/>
  <c r="T346" i="18"/>
  <c r="BN33" i="21"/>
  <c r="BT33" i="21"/>
  <c r="Y33" i="21"/>
  <c r="J811" i="18"/>
  <c r="T202" i="18"/>
  <c r="DX33" i="21"/>
  <c r="P33" i="21"/>
  <c r="DD33" i="21"/>
  <c r="AT33" i="21"/>
  <c r="J923" i="18"/>
  <c r="T795" i="18"/>
  <c r="T506" i="18"/>
  <c r="J426" i="18"/>
  <c r="BS33" i="21"/>
  <c r="Z33" i="21"/>
  <c r="J635" i="18"/>
  <c r="J731" i="18"/>
  <c r="J955" i="18"/>
  <c r="AP33" i="21"/>
  <c r="J571" i="18"/>
  <c r="T458" i="18"/>
  <c r="J458" i="18"/>
  <c r="CU33" i="21"/>
  <c r="C33" i="27"/>
  <c r="DT33" i="21"/>
  <c r="CN33" i="21"/>
  <c r="T859" i="18"/>
  <c r="J859" i="18"/>
  <c r="J875" i="18"/>
  <c r="J699" i="18"/>
  <c r="J346" i="18"/>
  <c r="AG33" i="21"/>
  <c r="T715" i="18"/>
  <c r="CH33" i="21"/>
  <c r="AO33" i="21"/>
  <c r="AF33" i="21"/>
  <c r="BB33" i="21"/>
  <c r="T90" i="18"/>
  <c r="J410" i="18"/>
  <c r="T410" i="18"/>
  <c r="AM33" i="21"/>
  <c r="CO33" i="21"/>
  <c r="U33" i="27"/>
  <c r="DA33" i="21"/>
  <c r="T811" i="18"/>
  <c r="BK33" i="21"/>
  <c r="T747" i="18"/>
  <c r="AA33" i="21"/>
  <c r="T442" i="18"/>
  <c r="O33" i="27"/>
  <c r="T651" i="18"/>
  <c r="AQ33" i="21"/>
  <c r="T170" i="18"/>
  <c r="K33" i="21"/>
  <c r="R33" i="21"/>
  <c r="BH33" i="21"/>
  <c r="J202" i="18"/>
  <c r="T26" i="18"/>
  <c r="DU33" i="21"/>
  <c r="I33" i="27"/>
  <c r="DQ33" i="21"/>
  <c r="F33" i="21"/>
  <c r="CB33" i="21"/>
  <c r="T667" i="18"/>
  <c r="DC33" i="21"/>
  <c r="BM33" i="21"/>
  <c r="T266" i="18"/>
  <c r="AL33" i="21"/>
  <c r="J939" i="18"/>
  <c r="T827" i="18"/>
  <c r="T218" i="18"/>
  <c r="T474" i="18"/>
  <c r="J298" i="18"/>
  <c r="DO33" i="21"/>
  <c r="T619" i="18"/>
  <c r="DN33" i="21"/>
  <c r="K33" i="27"/>
  <c r="DK33" i="21"/>
  <c r="BW33" i="21"/>
  <c r="BX33" i="21"/>
  <c r="J683" i="18"/>
  <c r="CJ33" i="21"/>
  <c r="J266" i="18"/>
  <c r="T571" i="18"/>
  <c r="J378" i="18"/>
  <c r="I33" i="21"/>
  <c r="M33" i="21"/>
  <c r="C33" i="21"/>
  <c r="S33" i="21"/>
  <c r="J314" i="18"/>
  <c r="J474" i="18"/>
  <c r="T1003" i="18"/>
  <c r="CW33" i="21"/>
  <c r="T843" i="18"/>
  <c r="AV33" i="21"/>
  <c r="DP33" i="21"/>
  <c r="CG33" i="21"/>
  <c r="H33" i="27"/>
  <c r="G33" i="21"/>
  <c r="DG33" i="21"/>
  <c r="N33" i="27"/>
  <c r="Q33" i="21"/>
  <c r="J490" i="18"/>
  <c r="L33" i="27"/>
  <c r="J891" i="18"/>
  <c r="T987" i="18"/>
  <c r="T539" i="18"/>
  <c r="J74" i="18"/>
  <c r="DB33" i="21"/>
  <c r="AA33" i="27"/>
  <c r="AC33" i="21"/>
  <c r="CR33" i="21"/>
  <c r="T74" i="18"/>
  <c r="J362" i="18"/>
  <c r="BD33" i="21"/>
  <c r="DH33" i="21"/>
  <c r="T58" i="18"/>
  <c r="T763" i="18"/>
  <c r="T875" i="18"/>
  <c r="J154" i="18"/>
  <c r="U33" i="21"/>
  <c r="BE33" i="21"/>
  <c r="J779" i="18"/>
  <c r="DF33" i="21"/>
  <c r="T891" i="18"/>
  <c r="J234" i="18"/>
  <c r="BL33" i="21"/>
  <c r="AB33" i="27"/>
  <c r="AZ33" i="21"/>
  <c r="BU33" i="21"/>
  <c r="J58" i="18"/>
  <c r="N33" i="21"/>
  <c r="R33" i="27"/>
  <c r="BG33" i="21"/>
  <c r="T490" i="18"/>
  <c r="P33" i="27"/>
  <c r="J747" i="18"/>
  <c r="CM33" i="21"/>
  <c r="J26" i="18"/>
  <c r="J282" i="18"/>
  <c r="J170" i="18"/>
  <c r="CT33" i="21"/>
  <c r="AB33" i="21"/>
  <c r="AN33" i="21"/>
  <c r="AK33" i="21"/>
  <c r="J218" i="18"/>
  <c r="J250" i="18"/>
  <c r="T314" i="18"/>
  <c r="S33" i="27"/>
  <c r="CF33" i="21"/>
  <c r="J715" i="18"/>
  <c r="AX33" i="21"/>
  <c r="DS33" i="21"/>
  <c r="D33" i="27"/>
  <c r="J33" i="27"/>
  <c r="J33" i="21"/>
  <c r="Q33" i="27"/>
  <c r="J394" i="18"/>
  <c r="BY33" i="21"/>
  <c r="CS33" i="21"/>
  <c r="T939" i="18"/>
  <c r="T779" i="18"/>
  <c r="AS33" i="21"/>
  <c r="J539" i="18"/>
  <c r="M33" i="22"/>
  <c r="AC94" i="16"/>
  <c r="I94" i="16"/>
  <c r="AT33" i="22"/>
  <c r="AL366" i="16"/>
  <c r="R366" i="16" s="1"/>
  <c r="E39" i="22"/>
  <c r="X27" i="16"/>
  <c r="D27" i="16" s="1"/>
  <c r="M39" i="22"/>
  <c r="X95" i="16"/>
  <c r="D95" i="16"/>
  <c r="AK39" i="22"/>
  <c r="X299" i="16"/>
  <c r="D299" i="16" s="1"/>
  <c r="I54" i="22"/>
  <c r="AA61" i="16"/>
  <c r="G61" i="16"/>
  <c r="P54" i="22"/>
  <c r="AJ112" i="16"/>
  <c r="P112" i="16" s="1"/>
  <c r="AQ66" i="22"/>
  <c r="AC352" i="16"/>
  <c r="I352" i="16" s="1"/>
  <c r="AG67" i="22"/>
  <c r="AC268" i="16"/>
  <c r="I268" i="16" s="1"/>
  <c r="AK67" i="22"/>
  <c r="AC302" i="16"/>
  <c r="I302" i="16" s="1"/>
  <c r="AS67" i="22"/>
  <c r="AC370" i="16"/>
  <c r="I370" i="16" s="1"/>
  <c r="AW67" i="22"/>
  <c r="AC404" i="16"/>
  <c r="I404" i="16" s="1"/>
  <c r="C68" i="22"/>
  <c r="T335" i="18"/>
  <c r="AE64" i="21"/>
  <c r="C64" i="27"/>
  <c r="AB64" i="27"/>
  <c r="J383" i="18"/>
  <c r="V64" i="21"/>
  <c r="J64" i="21"/>
  <c r="J736" i="18"/>
  <c r="BB64" i="21"/>
  <c r="AO64" i="21"/>
  <c r="T800" i="18"/>
  <c r="CX64" i="21"/>
  <c r="T287" i="18"/>
  <c r="J495" i="18"/>
  <c r="K64" i="21"/>
  <c r="T848" i="18"/>
  <c r="J560" i="18"/>
  <c r="CF64" i="21"/>
  <c r="DK64" i="21"/>
  <c r="G64" i="27"/>
  <c r="T960" i="18"/>
  <c r="J864" i="18"/>
  <c r="DH64" i="21"/>
  <c r="F64" i="27"/>
  <c r="T656" i="18"/>
  <c r="L64" i="21"/>
  <c r="J976" i="18"/>
  <c r="T704" i="18"/>
  <c r="BE64" i="21"/>
  <c r="J175" i="18"/>
  <c r="T944" i="18"/>
  <c r="CJ64" i="21"/>
  <c r="J463" i="18"/>
  <c r="J624" i="18"/>
  <c r="DP64" i="21"/>
  <c r="CR64" i="21"/>
  <c r="CG64" i="21"/>
  <c r="J960" i="18"/>
  <c r="J768" i="18"/>
  <c r="CN64" i="21"/>
  <c r="T431" i="18"/>
  <c r="DA64" i="21"/>
  <c r="J992" i="18"/>
  <c r="J127" i="18"/>
  <c r="AA64" i="21"/>
  <c r="J319" i="18"/>
  <c r="J64" i="27"/>
  <c r="T399" i="18"/>
  <c r="T736" i="18"/>
  <c r="DF64" i="21"/>
  <c r="J207" i="18"/>
  <c r="CT64" i="21"/>
  <c r="J704" i="18"/>
  <c r="J576" i="18"/>
  <c r="T415" i="18"/>
  <c r="T608" i="18"/>
  <c r="Y64" i="21"/>
  <c r="T64" i="21"/>
  <c r="U64" i="21"/>
  <c r="N64" i="21"/>
  <c r="G68" i="22"/>
  <c r="AC48" i="16"/>
  <c r="I48" i="16" s="1"/>
  <c r="AP68" i="22"/>
  <c r="AL337" i="16"/>
  <c r="R337" i="16" s="1"/>
  <c r="AS68" i="22"/>
  <c r="AC371" i="16"/>
  <c r="I371" i="16" s="1"/>
  <c r="Z64" i="22"/>
  <c r="AL197" i="16"/>
  <c r="R197" i="16" s="1"/>
  <c r="AC64" i="22"/>
  <c r="AC231" i="16"/>
  <c r="I231" i="16" s="1"/>
  <c r="AD65" i="22"/>
  <c r="AL232" i="16"/>
  <c r="R232" i="16"/>
  <c r="AB66" i="22"/>
  <c r="T65" i="22"/>
  <c r="AF61" i="21"/>
  <c r="T108" i="18"/>
  <c r="J797" i="18"/>
  <c r="T989" i="18"/>
  <c r="BV61" i="21"/>
  <c r="BX61" i="21"/>
  <c r="CU61" i="21"/>
  <c r="P61" i="27"/>
  <c r="BT61" i="21"/>
  <c r="T941" i="18"/>
  <c r="AQ61" i="21"/>
  <c r="W61" i="27"/>
  <c r="J12" i="18"/>
  <c r="DF61" i="21"/>
  <c r="J717" i="18"/>
  <c r="K61" i="27"/>
  <c r="BP61" i="21"/>
  <c r="D61" i="27"/>
  <c r="J108" i="18"/>
  <c r="CJ61" i="21"/>
  <c r="T252" i="18"/>
  <c r="T68" i="22"/>
  <c r="AL150" i="16"/>
  <c r="R150" i="16" s="1"/>
  <c r="DP60" i="21"/>
  <c r="AL379" i="16"/>
  <c r="R379" i="16" s="1"/>
  <c r="Z246" i="16"/>
  <c r="F246" i="16" s="1"/>
  <c r="AC62" i="21"/>
  <c r="AH404" i="16"/>
  <c r="N404" i="16" s="1"/>
  <c r="J393" i="18"/>
  <c r="AL404" i="16"/>
  <c r="R404" i="16" s="1"/>
  <c r="AC318" i="16"/>
  <c r="I318" i="16" s="1"/>
  <c r="AC98" i="16"/>
  <c r="I98" i="16"/>
  <c r="AL61" i="16"/>
  <c r="R61" i="16" s="1"/>
  <c r="T159" i="18"/>
  <c r="AT64" i="21"/>
  <c r="J427" i="18"/>
  <c r="T970" i="18"/>
  <c r="T375" i="18"/>
  <c r="T936" i="18"/>
  <c r="BU30" i="21"/>
  <c r="I30" i="27"/>
  <c r="T648" i="18"/>
  <c r="DN30" i="21"/>
  <c r="J42" i="18"/>
  <c r="CL33" i="21"/>
  <c r="CP33" i="21"/>
  <c r="AY33" i="21"/>
  <c r="J122" i="18"/>
  <c r="T777" i="18"/>
  <c r="J488" i="18"/>
  <c r="J601" i="18"/>
  <c r="J216" i="18"/>
  <c r="CU31" i="21"/>
  <c r="CW32" i="21"/>
  <c r="AS32" i="21"/>
  <c r="N32" i="27"/>
  <c r="J330" i="18"/>
  <c r="J555" i="18"/>
  <c r="T776" i="18"/>
  <c r="Y282" i="16"/>
  <c r="E282" i="16" s="1"/>
  <c r="AD60" i="22"/>
  <c r="AK232" i="16"/>
  <c r="Q232" i="16" s="1"/>
  <c r="AD61" i="22"/>
  <c r="AK233" i="16"/>
  <c r="Q233" i="16" s="1"/>
  <c r="G40" i="22"/>
  <c r="X45" i="16"/>
  <c r="D45" i="16" s="1"/>
  <c r="AF53" i="22"/>
  <c r="AI252" i="16"/>
  <c r="O252" i="16" s="1"/>
  <c r="AN60" i="22"/>
  <c r="AK317" i="16"/>
  <c r="Q317" i="16" s="1"/>
  <c r="AF60" i="22"/>
  <c r="AK249" i="16"/>
  <c r="Q249" i="16"/>
  <c r="P41" i="22"/>
  <c r="AG114" i="16"/>
  <c r="M114" i="16" s="1"/>
  <c r="I43" i="22"/>
  <c r="AL45" i="22"/>
  <c r="AH300" i="16"/>
  <c r="N300" i="16" s="1"/>
  <c r="AC211" i="16"/>
  <c r="I211" i="16" s="1"/>
  <c r="AA31" i="22"/>
  <c r="U30" i="22"/>
  <c r="DT30" i="21"/>
  <c r="BT30" i="21"/>
  <c r="N30" i="21"/>
  <c r="J680" i="18"/>
  <c r="X30" i="21"/>
  <c r="T696" i="18"/>
  <c r="T520" i="18"/>
  <c r="T952" i="18"/>
  <c r="AC30" i="21"/>
  <c r="CK30" i="21"/>
  <c r="CS30" i="21"/>
  <c r="T423" i="18"/>
  <c r="CI30" i="21"/>
  <c r="J295" i="18"/>
  <c r="BE29" i="21"/>
  <c r="J230" i="18"/>
  <c r="AH29" i="21"/>
  <c r="BQ29" i="21"/>
  <c r="DG29" i="21"/>
  <c r="J791" i="18"/>
  <c r="T502" i="18"/>
  <c r="AD29" i="21"/>
  <c r="J839" i="18"/>
  <c r="E29" i="27"/>
  <c r="T134" i="18"/>
  <c r="J631" i="18"/>
  <c r="AR29" i="21"/>
  <c r="T310" i="18"/>
  <c r="DJ29" i="21"/>
  <c r="BZ29" i="21"/>
  <c r="Y29" i="22"/>
  <c r="Z29" i="21"/>
  <c r="BO29" i="21"/>
  <c r="P29" i="27"/>
  <c r="J42" i="22"/>
  <c r="AG64" i="16"/>
  <c r="M64" i="16" s="1"/>
  <c r="AA16" i="22"/>
  <c r="Z211" i="16"/>
  <c r="F211" i="16" s="1"/>
  <c r="G41" i="22"/>
  <c r="X46" i="16"/>
  <c r="D46" i="16" s="1"/>
  <c r="C41" i="22"/>
  <c r="X31" i="22"/>
  <c r="AL177" i="16"/>
  <c r="R177" i="16" s="1"/>
  <c r="AJ63" i="22"/>
  <c r="AK286" i="16"/>
  <c r="Q286" i="16" s="1"/>
  <c r="AJ50" i="22"/>
  <c r="AI283" i="16"/>
  <c r="O283" i="16" s="1"/>
  <c r="X25" i="22"/>
  <c r="AK176" i="16"/>
  <c r="Q176" i="16" s="1"/>
  <c r="AD24" i="22"/>
  <c r="AK226" i="16"/>
  <c r="Q226" i="16" s="1"/>
  <c r="AK178" i="16"/>
  <c r="Q178" i="16" s="1"/>
  <c r="X27" i="22"/>
  <c r="E57" i="22"/>
  <c r="Q31" i="22"/>
  <c r="AC126" i="16"/>
  <c r="I126" i="16" s="1"/>
  <c r="Q11" i="22"/>
  <c r="Y126" i="16"/>
  <c r="E126" i="16" s="1"/>
  <c r="AL52" i="22"/>
  <c r="AI302" i="16"/>
  <c r="O302" i="16" s="1"/>
  <c r="Y252" i="16"/>
  <c r="E252" i="16" s="1"/>
  <c r="AE48" i="22"/>
  <c r="AL229" i="16"/>
  <c r="R229" i="16" s="1"/>
  <c r="AD32" i="22"/>
  <c r="AK331" i="16"/>
  <c r="Q331" i="16" s="1"/>
  <c r="AP27" i="22"/>
  <c r="AF6" i="22"/>
  <c r="AG245" i="16"/>
  <c r="M245" i="16" s="1"/>
  <c r="AK348" i="16"/>
  <c r="Q348" i="16" s="1"/>
  <c r="AR27" i="22"/>
  <c r="P42" i="22"/>
  <c r="AG115" i="16"/>
  <c r="M115" i="16" s="1"/>
  <c r="AF11" i="22"/>
  <c r="AR23" i="22"/>
  <c r="AJ349" i="16"/>
  <c r="P349" i="16" s="1"/>
  <c r="Z365" i="16"/>
  <c r="F365" i="16" s="1"/>
  <c r="AS17" i="22"/>
  <c r="AI2" i="16"/>
  <c r="N2" i="16"/>
  <c r="AL7" i="16"/>
  <c r="R7" i="16" s="1"/>
  <c r="AL5" i="16"/>
  <c r="R5" i="16" s="1"/>
  <c r="AL40" i="16"/>
  <c r="R40" i="16" s="1"/>
  <c r="AH44" i="16"/>
  <c r="N44" i="16" s="1"/>
  <c r="AI36" i="16"/>
  <c r="N36" i="16"/>
  <c r="AC107" i="16"/>
  <c r="I107" i="16" s="1"/>
  <c r="AC111" i="16"/>
  <c r="I111" i="16" s="1"/>
  <c r="AC110" i="16"/>
  <c r="I110" i="16" s="1"/>
  <c r="AL314" i="16"/>
  <c r="R314" i="16" s="1"/>
  <c r="AL315" i="16"/>
  <c r="R315" i="16" s="1"/>
  <c r="AL311" i="16"/>
  <c r="R311" i="16" s="1"/>
  <c r="X227" i="16"/>
  <c r="D227" i="16" s="1"/>
  <c r="AC349" i="16"/>
  <c r="I349" i="16" s="1"/>
  <c r="Y348" i="16"/>
  <c r="E348" i="16" s="1"/>
  <c r="AD4" i="22"/>
  <c r="AG226" i="16"/>
  <c r="M226" i="16" s="1"/>
  <c r="AA8" i="22"/>
  <c r="X213" i="16"/>
  <c r="D213" i="16" s="1"/>
  <c r="AI104" i="16"/>
  <c r="N104" i="16"/>
  <c r="AL111" i="16"/>
  <c r="R111" i="16" s="1"/>
  <c r="Z251" i="16"/>
  <c r="F251" i="16" s="1"/>
  <c r="AO7" i="22"/>
  <c r="X331" i="16"/>
  <c r="D331" i="16" s="1"/>
  <c r="AK45" i="22"/>
  <c r="Y300" i="16"/>
  <c r="E300" i="16" s="1"/>
  <c r="AA30" i="22"/>
  <c r="AC210" i="16"/>
  <c r="I210" i="16" s="1"/>
  <c r="X28" i="22"/>
  <c r="AK179" i="16"/>
  <c r="Q179" i="16" s="1"/>
  <c r="AS30" i="22"/>
  <c r="AC363" i="16"/>
  <c r="I363" i="16" s="1"/>
  <c r="Z193" i="16"/>
  <c r="F193" i="16" s="1"/>
  <c r="AJ228" i="16"/>
  <c r="P228" i="16" s="1"/>
  <c r="AJ243" i="16"/>
  <c r="P243" i="16" s="1"/>
  <c r="AH299" i="16"/>
  <c r="N299" i="16" s="1"/>
  <c r="AK244" i="16"/>
  <c r="Q244" i="16" s="1"/>
  <c r="AJ229" i="16"/>
  <c r="P229" i="16" s="1"/>
  <c r="AX71" i="4"/>
  <c r="AL402" i="16"/>
  <c r="R402" i="16" s="1"/>
  <c r="AL335" i="16"/>
  <c r="R335" i="16" s="1"/>
  <c r="AJ400" i="16"/>
  <c r="P400" i="16" s="1"/>
  <c r="AC365" i="16"/>
  <c r="I365" i="16" s="1"/>
  <c r="AL94" i="16"/>
  <c r="R94" i="16" s="1"/>
  <c r="AI138" i="16"/>
  <c r="N138" i="16"/>
  <c r="AL145" i="16"/>
  <c r="R145" i="16" s="1"/>
  <c r="AH145" i="16"/>
  <c r="N145" i="16" s="1"/>
  <c r="AI143" i="16"/>
  <c r="O143" i="16" s="1"/>
  <c r="AG145" i="16"/>
  <c r="M145" i="16" s="1"/>
  <c r="AL144" i="16"/>
  <c r="R144" i="16" s="1"/>
  <c r="AL148" i="16"/>
  <c r="R148" i="16" s="1"/>
  <c r="AL142" i="16"/>
  <c r="R142" i="16" s="1"/>
  <c r="AL146" i="16"/>
  <c r="R146" i="16" s="1"/>
  <c r="AL149" i="16"/>
  <c r="R149" i="16" s="1"/>
  <c r="Z172" i="16"/>
  <c r="E172" i="16"/>
  <c r="Y179" i="16"/>
  <c r="E179" i="16" s="1"/>
  <c r="AC177" i="16"/>
  <c r="I177" i="16" s="1"/>
  <c r="AC176" i="16"/>
  <c r="I176" i="16" s="1"/>
  <c r="X175" i="16"/>
  <c r="D175" i="16" s="1"/>
  <c r="AC180" i="16"/>
  <c r="I180" i="16" s="1"/>
  <c r="X177" i="16"/>
  <c r="D177" i="16" s="1"/>
  <c r="AC175" i="16"/>
  <c r="I175" i="16" s="1"/>
  <c r="Z179" i="16"/>
  <c r="F179" i="16" s="1"/>
  <c r="X178" i="16"/>
  <c r="D178" i="16" s="1"/>
  <c r="AC178" i="16"/>
  <c r="I178" i="16" s="1"/>
  <c r="X179" i="16"/>
  <c r="D179" i="16" s="1"/>
  <c r="AC183" i="16"/>
  <c r="I183" i="16" s="1"/>
  <c r="AB179" i="16"/>
  <c r="H179" i="16" s="1"/>
  <c r="AI206" i="16"/>
  <c r="N206" i="16"/>
  <c r="AG209" i="16"/>
  <c r="M209" i="16" s="1"/>
  <c r="AG210" i="16"/>
  <c r="M210" i="16" s="1"/>
  <c r="AL210" i="16"/>
  <c r="R210" i="16" s="1"/>
  <c r="AL212" i="16"/>
  <c r="R212" i="16" s="1"/>
  <c r="AH210" i="16"/>
  <c r="N210" i="16" s="1"/>
  <c r="AG213" i="16"/>
  <c r="M213" i="16" s="1"/>
  <c r="AL216" i="16"/>
  <c r="R216" i="16" s="1"/>
  <c r="AL217" i="16"/>
  <c r="R217" i="16" s="1"/>
  <c r="AG212" i="16"/>
  <c r="M212" i="16" s="1"/>
  <c r="AH209" i="16"/>
  <c r="N209" i="16" s="1"/>
  <c r="AL209" i="16"/>
  <c r="R209" i="16" s="1"/>
  <c r="AL218" i="16"/>
  <c r="R218" i="16" s="1"/>
  <c r="AX5" i="22"/>
  <c r="AG397" i="16"/>
  <c r="M397" i="16" s="1"/>
  <c r="R6" i="22"/>
  <c r="AA6" i="22"/>
  <c r="X211" i="16"/>
  <c r="D211" i="16" s="1"/>
  <c r="AG6" i="22"/>
  <c r="X262" i="16"/>
  <c r="D262" i="16" s="1"/>
  <c r="AA7" i="22"/>
  <c r="X212" i="16"/>
  <c r="D212" i="16" s="1"/>
  <c r="AX7" i="22"/>
  <c r="AG399" i="16"/>
  <c r="M399" i="16" s="1"/>
  <c r="X128" i="16"/>
  <c r="D128" i="16" s="1"/>
  <c r="Q8" i="22"/>
  <c r="AG179" i="16"/>
  <c r="M179" i="16" s="1"/>
  <c r="X8" i="22"/>
  <c r="AW9" i="22"/>
  <c r="Y396" i="16"/>
  <c r="E396" i="16" s="1"/>
  <c r="AG10" i="22"/>
  <c r="AX10" i="22"/>
  <c r="AH397" i="16"/>
  <c r="N397" i="16" s="1"/>
  <c r="J39" i="22"/>
  <c r="G60" i="22"/>
  <c r="AB45" i="16"/>
  <c r="H45" i="16"/>
  <c r="AK47" i="16"/>
  <c r="Q47" i="16" s="1"/>
  <c r="H62" i="22"/>
  <c r="AW63" i="22"/>
  <c r="AB405" i="16"/>
  <c r="H405" i="16" s="1"/>
  <c r="AN64" i="22"/>
  <c r="AL316" i="16"/>
  <c r="R316" i="16" s="1"/>
  <c r="AT64" i="22"/>
  <c r="AL367" i="16"/>
  <c r="R367" i="16" s="1"/>
  <c r="AT65" i="22"/>
  <c r="T749" i="18"/>
  <c r="BF61" i="21"/>
  <c r="T92" i="18"/>
  <c r="AN61" i="21"/>
  <c r="BS61" i="21"/>
  <c r="F61" i="27"/>
  <c r="T765" i="18"/>
  <c r="T669" i="18"/>
  <c r="AL61" i="21"/>
  <c r="J845" i="18"/>
  <c r="T236" i="18"/>
  <c r="T589" i="18"/>
  <c r="T60" i="18"/>
  <c r="J92" i="18"/>
  <c r="I61" i="21"/>
  <c r="T316" i="18"/>
  <c r="BH61" i="21"/>
  <c r="BL61" i="21"/>
  <c r="J557" i="18"/>
  <c r="J380" i="18"/>
  <c r="CI61" i="21"/>
  <c r="V61" i="21"/>
  <c r="BW61" i="21"/>
  <c r="AD61" i="21"/>
  <c r="T845" i="18"/>
  <c r="BZ61" i="21"/>
  <c r="T284" i="18"/>
  <c r="E61" i="27"/>
  <c r="J316" i="18"/>
  <c r="DA61" i="21"/>
  <c r="BK61" i="21"/>
  <c r="S61" i="21"/>
  <c r="AL368" i="16"/>
  <c r="R368" i="16" s="1"/>
  <c r="M61" i="27"/>
  <c r="AY61" i="21"/>
  <c r="D61" i="21"/>
  <c r="J957" i="18"/>
  <c r="T348" i="18"/>
  <c r="DD61" i="21"/>
  <c r="T973" i="18"/>
  <c r="AT61" i="21"/>
  <c r="J1005" i="18"/>
  <c r="T957" i="18"/>
  <c r="CV61" i="21"/>
  <c r="CC61" i="21"/>
  <c r="I61" i="27"/>
  <c r="CP61" i="21"/>
  <c r="Y61" i="27"/>
  <c r="C61" i="27"/>
  <c r="S61" i="27"/>
  <c r="H61" i="27"/>
  <c r="X61" i="27"/>
  <c r="AU61" i="21"/>
  <c r="T380" i="18"/>
  <c r="V61" i="27"/>
  <c r="J749" i="18"/>
  <c r="J44" i="18"/>
  <c r="Z61" i="27"/>
  <c r="J525" i="18"/>
  <c r="BJ61" i="21"/>
  <c r="M61" i="21"/>
  <c r="J268" i="18"/>
  <c r="N61" i="27"/>
  <c r="AP61" i="21"/>
  <c r="K61" i="21"/>
  <c r="J829" i="18"/>
  <c r="BY61" i="21"/>
  <c r="T797" i="18"/>
  <c r="Q61" i="27"/>
  <c r="P61" i="21"/>
  <c r="CL61" i="21"/>
  <c r="G61" i="27"/>
  <c r="DX61" i="21"/>
  <c r="L61" i="27"/>
  <c r="AB61" i="27"/>
  <c r="C66" i="22"/>
  <c r="T590" i="18"/>
  <c r="J190" i="18"/>
  <c r="T846" i="18"/>
  <c r="T125" i="18"/>
  <c r="J878" i="18"/>
  <c r="T221" i="18"/>
  <c r="J1007" i="18"/>
  <c r="J526" i="18"/>
  <c r="T141" i="18"/>
  <c r="T317" i="18"/>
  <c r="J286" i="18"/>
  <c r="T878" i="18"/>
  <c r="J559" i="18"/>
  <c r="J142" i="18"/>
  <c r="AD62" i="21"/>
  <c r="T831" i="18"/>
  <c r="CM62" i="21"/>
  <c r="T991" i="18"/>
  <c r="CZ62" i="21"/>
  <c r="T173" i="18"/>
  <c r="J301" i="18"/>
  <c r="J413" i="18"/>
  <c r="T734" i="18"/>
  <c r="T414" i="18"/>
  <c r="J285" i="18"/>
  <c r="T509" i="18"/>
  <c r="BR62" i="21"/>
  <c r="T1007" i="18"/>
  <c r="J157" i="18"/>
  <c r="J158" i="18"/>
  <c r="T30" i="18"/>
  <c r="T302" i="18"/>
  <c r="T686" i="18"/>
  <c r="AI62" i="21"/>
  <c r="T190" i="18"/>
  <c r="T29" i="18"/>
  <c r="CB62" i="21"/>
  <c r="T78" i="18"/>
  <c r="J77" i="18"/>
  <c r="J910" i="18"/>
  <c r="BT62" i="21"/>
  <c r="T285" i="18"/>
  <c r="J574" i="18"/>
  <c r="J911" i="18"/>
  <c r="J734" i="18"/>
  <c r="T478" i="18"/>
  <c r="J238" i="18"/>
  <c r="AH62" i="21"/>
  <c r="T974" i="18"/>
  <c r="AP62" i="21"/>
  <c r="T174" i="18"/>
  <c r="J863" i="18"/>
  <c r="T110" i="18"/>
  <c r="T847" i="18"/>
  <c r="J509" i="18"/>
  <c r="J349" i="18"/>
  <c r="T1006" i="18"/>
  <c r="E62" i="27"/>
  <c r="CN62" i="21"/>
  <c r="DC62" i="21"/>
  <c r="BC62" i="21"/>
  <c r="BU62" i="21"/>
  <c r="J221" i="18"/>
  <c r="J317" i="18"/>
  <c r="J45" i="18"/>
  <c r="T430" i="18"/>
  <c r="J606" i="18"/>
  <c r="T927" i="18"/>
  <c r="T365" i="18"/>
  <c r="J478" i="18"/>
  <c r="J46" i="18"/>
  <c r="T333" i="18"/>
  <c r="T798" i="18"/>
  <c r="T382" i="18"/>
  <c r="T61" i="18"/>
  <c r="T943" i="18"/>
  <c r="T397" i="18"/>
  <c r="T591" i="18"/>
  <c r="T254" i="18"/>
  <c r="T527" i="18"/>
  <c r="J222" i="18"/>
  <c r="V62" i="21"/>
  <c r="J623" i="18"/>
  <c r="C62" i="21"/>
  <c r="T958" i="18"/>
  <c r="J703" i="18"/>
  <c r="J462" i="18"/>
  <c r="T526" i="18"/>
  <c r="J894" i="18"/>
  <c r="BG62" i="21"/>
  <c r="J126" i="18"/>
  <c r="J639" i="18"/>
  <c r="U62" i="21"/>
  <c r="J446" i="18"/>
  <c r="T334" i="18"/>
  <c r="T237" i="18"/>
  <c r="J542" i="18"/>
  <c r="J927" i="18"/>
  <c r="J767" i="18"/>
  <c r="T205" i="18"/>
  <c r="T542" i="18"/>
  <c r="T349" i="18"/>
  <c r="J735" i="18"/>
  <c r="J141" i="18"/>
  <c r="T45" i="18"/>
  <c r="J958" i="18"/>
  <c r="J30" i="18"/>
  <c r="J654" i="18"/>
  <c r="T879" i="18"/>
  <c r="T462" i="18"/>
  <c r="AV62" i="21"/>
  <c r="J591" i="18"/>
  <c r="J382" i="18"/>
  <c r="G62" i="21"/>
  <c r="J206" i="18"/>
  <c r="J783" i="18"/>
  <c r="R62" i="21"/>
  <c r="T126" i="18"/>
  <c r="T77" i="18"/>
  <c r="J543" i="18"/>
  <c r="J655" i="18"/>
  <c r="AY62" i="21"/>
  <c r="T270" i="18"/>
  <c r="T494" i="18"/>
  <c r="T862" i="18"/>
  <c r="J302" i="18"/>
  <c r="J430" i="18"/>
  <c r="T814" i="18"/>
  <c r="J846" i="18"/>
  <c r="T62" i="18"/>
  <c r="T670" i="18"/>
  <c r="J110" i="18"/>
  <c r="T398" i="18"/>
  <c r="T269" i="18"/>
  <c r="T350" i="18"/>
  <c r="T990" i="18"/>
  <c r="AR62" i="21"/>
  <c r="T750" i="18"/>
  <c r="T863" i="18"/>
  <c r="T910" i="18"/>
  <c r="AJ62" i="21"/>
  <c r="T719" i="18"/>
  <c r="BO62" i="21"/>
  <c r="J93" i="18"/>
  <c r="T429" i="18"/>
  <c r="J189" i="18"/>
  <c r="T157" i="18"/>
  <c r="T735" i="18"/>
  <c r="CA62" i="21"/>
  <c r="J751" i="18"/>
  <c r="BI62" i="21"/>
  <c r="AW62" i="21"/>
  <c r="AU62" i="21"/>
  <c r="T911" i="18"/>
  <c r="CF62" i="21"/>
  <c r="J1006" i="18"/>
  <c r="F62" i="27"/>
  <c r="T477" i="18"/>
  <c r="T607" i="18"/>
  <c r="J429" i="18"/>
  <c r="T381" i="18"/>
  <c r="J975" i="18"/>
  <c r="J29" i="18"/>
  <c r="T574" i="18"/>
  <c r="T446" i="18"/>
  <c r="AO62" i="21"/>
  <c r="T158" i="18"/>
  <c r="F62" i="21"/>
  <c r="T543" i="18"/>
  <c r="J814" i="18"/>
  <c r="AF62" i="21"/>
  <c r="T46" i="18"/>
  <c r="T575" i="18"/>
  <c r="V62" i="27"/>
  <c r="BD62" i="21"/>
  <c r="AL62" i="21"/>
  <c r="J815" i="18"/>
  <c r="CG62" i="21"/>
  <c r="J381" i="18"/>
  <c r="J622" i="18"/>
  <c r="T766" i="18"/>
  <c r="M62" i="21"/>
  <c r="J414" i="18"/>
  <c r="J333" i="18"/>
  <c r="T206" i="18"/>
  <c r="J205" i="18"/>
  <c r="J895" i="18"/>
  <c r="J493" i="18"/>
  <c r="J990" i="18"/>
  <c r="J494" i="18"/>
  <c r="AE62" i="21"/>
  <c r="J831" i="18"/>
  <c r="I62" i="21"/>
  <c r="J638" i="18"/>
  <c r="T445" i="18"/>
  <c r="J686" i="18"/>
  <c r="T142" i="18"/>
  <c r="T94" i="18"/>
  <c r="T301" i="18"/>
  <c r="T559" i="18"/>
  <c r="T286" i="18"/>
  <c r="T702" i="18"/>
  <c r="CH62" i="21"/>
  <c r="J926" i="18"/>
  <c r="T830" i="18"/>
  <c r="CD62" i="21"/>
  <c r="J719" i="18"/>
  <c r="J173" i="18"/>
  <c r="J334" i="18"/>
  <c r="N62" i="27"/>
  <c r="AA62" i="21"/>
  <c r="T751" i="18"/>
  <c r="T718" i="18"/>
  <c r="J365" i="18"/>
  <c r="T783" i="18"/>
  <c r="BE62" i="21"/>
  <c r="J318" i="18"/>
  <c r="BN62" i="21"/>
  <c r="T510" i="18"/>
  <c r="T558" i="18"/>
  <c r="AM62" i="21"/>
  <c r="J94" i="18"/>
  <c r="J687" i="18"/>
  <c r="J61" i="18"/>
  <c r="T493" i="18"/>
  <c r="T782" i="18"/>
  <c r="J607" i="18"/>
  <c r="J766" i="18"/>
  <c r="J590" i="18"/>
  <c r="T413" i="18"/>
  <c r="J847" i="18"/>
  <c r="CR62" i="21"/>
  <c r="T975" i="18"/>
  <c r="J943" i="18"/>
  <c r="J174" i="18"/>
  <c r="J558" i="18"/>
  <c r="J269" i="18"/>
  <c r="T318" i="18"/>
  <c r="T189" i="18"/>
  <c r="J253" i="18"/>
  <c r="BX62" i="21"/>
  <c r="H62" i="21"/>
  <c r="J461" i="18"/>
  <c r="M62" i="27"/>
  <c r="CE62" i="21"/>
  <c r="AG62" i="21"/>
  <c r="I62" i="27"/>
  <c r="J862" i="18"/>
  <c r="AB62" i="21"/>
  <c r="AZ62" i="21"/>
  <c r="BS62" i="21"/>
  <c r="BP62" i="21"/>
  <c r="CV62" i="21"/>
  <c r="J991" i="18"/>
  <c r="W62" i="21"/>
  <c r="CK62" i="21"/>
  <c r="CT62" i="21"/>
  <c r="R62" i="27"/>
  <c r="T815" i="18"/>
  <c r="J270" i="18"/>
  <c r="J718" i="18"/>
  <c r="X62" i="21"/>
  <c r="K62" i="21"/>
  <c r="T222" i="18"/>
  <c r="J254" i="18"/>
  <c r="T926" i="18"/>
  <c r="DW62" i="21"/>
  <c r="DF62" i="21"/>
  <c r="DS62" i="21"/>
  <c r="DM62" i="21"/>
  <c r="DX62" i="21"/>
  <c r="C62" i="27"/>
  <c r="S62" i="27"/>
  <c r="J799" i="18"/>
  <c r="DE62" i="21"/>
  <c r="H62" i="27"/>
  <c r="X62" i="27"/>
  <c r="AK62" i="21"/>
  <c r="J477" i="18"/>
  <c r="J702" i="18"/>
  <c r="T606" i="18"/>
  <c r="BY62" i="21"/>
  <c r="J959" i="18"/>
  <c r="J575" i="18"/>
  <c r="T671" i="18"/>
  <c r="T623" i="18"/>
  <c r="BB62" i="21"/>
  <c r="J527" i="18"/>
  <c r="Q62" i="27"/>
  <c r="T894" i="18"/>
  <c r="J62" i="21"/>
  <c r="T703" i="18"/>
  <c r="BJ62" i="21"/>
  <c r="D62" i="21"/>
  <c r="J366" i="18"/>
  <c r="Y62" i="21"/>
  <c r="J397" i="18"/>
  <c r="BA62" i="21"/>
  <c r="DJ62" i="21"/>
  <c r="Z62" i="27"/>
  <c r="BW62" i="21"/>
  <c r="S62" i="21"/>
  <c r="T654" i="18"/>
  <c r="J830" i="18"/>
  <c r="BL62" i="21"/>
  <c r="CO62" i="21"/>
  <c r="DH62" i="21"/>
  <c r="T799" i="18"/>
  <c r="DO62" i="21"/>
  <c r="DV62" i="21"/>
  <c r="DR62" i="21"/>
  <c r="DL62" i="21"/>
  <c r="CP62" i="21"/>
  <c r="G62" i="27"/>
  <c r="W62" i="27"/>
  <c r="T767" i="18"/>
  <c r="DK62" i="21"/>
  <c r="L62" i="27"/>
  <c r="AB62" i="27"/>
  <c r="T238" i="18"/>
  <c r="AV66" i="22"/>
  <c r="AL386" i="16"/>
  <c r="R386" i="16" s="1"/>
  <c r="CZ63" i="21"/>
  <c r="AA63" i="27"/>
  <c r="L63" i="21"/>
  <c r="BM63" i="21"/>
  <c r="T63" i="21"/>
  <c r="S63" i="21"/>
  <c r="BP63" i="21"/>
  <c r="U63" i="21"/>
  <c r="BW63" i="21"/>
  <c r="AK63" i="21"/>
  <c r="G63" i="21"/>
  <c r="CX63" i="21"/>
  <c r="AG63" i="21"/>
  <c r="BH63" i="21"/>
  <c r="BD63" i="21"/>
  <c r="BX63" i="21"/>
  <c r="AE63" i="21"/>
  <c r="CD63" i="21"/>
  <c r="T63" i="27"/>
  <c r="CC63" i="21"/>
  <c r="Q63" i="21"/>
  <c r="AY63" i="21"/>
  <c r="AS63" i="21"/>
  <c r="CM63" i="21"/>
  <c r="AX63" i="21"/>
  <c r="DH63" i="21"/>
  <c r="J63" i="21"/>
  <c r="CW63" i="21"/>
  <c r="BF63" i="21"/>
  <c r="AJ63" i="21"/>
  <c r="BI63" i="21"/>
  <c r="CJ63" i="21"/>
  <c r="BN63" i="21"/>
  <c r="AN63" i="21"/>
  <c r="I63" i="21"/>
  <c r="CQ63" i="21"/>
  <c r="CF63" i="21"/>
  <c r="AM63" i="21"/>
  <c r="X63" i="21"/>
  <c r="S63" i="27"/>
  <c r="CE63" i="21"/>
  <c r="E63" i="21"/>
  <c r="CI63" i="21"/>
  <c r="K63" i="21"/>
  <c r="W63" i="21"/>
  <c r="AL63" i="21"/>
  <c r="AA63" i="21"/>
  <c r="BO63" i="21"/>
  <c r="AT63" i="21"/>
  <c r="AH63" i="21"/>
  <c r="BE63" i="21"/>
  <c r="BA63" i="21"/>
  <c r="AO63" i="21"/>
  <c r="L63" i="27"/>
  <c r="BG63" i="21"/>
  <c r="BZ63" i="21"/>
  <c r="BY63" i="21"/>
  <c r="AF63" i="21"/>
  <c r="D63" i="27"/>
  <c r="AV63" i="21"/>
  <c r="BT63" i="21"/>
  <c r="AP63" i="21"/>
  <c r="CN63" i="21"/>
  <c r="CG63" i="21"/>
  <c r="F63" i="21"/>
  <c r="BS63" i="21"/>
  <c r="D67" i="22"/>
  <c r="BQ63" i="21"/>
  <c r="DB63" i="21"/>
  <c r="CV63" i="21"/>
  <c r="CS63" i="21"/>
  <c r="AB63" i="21"/>
  <c r="DC63" i="21"/>
  <c r="E63" i="27"/>
  <c r="U63" i="27"/>
  <c r="BJ63" i="21"/>
  <c r="N63" i="27"/>
  <c r="BV63" i="21"/>
  <c r="AW63" i="21"/>
  <c r="P63" i="21"/>
  <c r="BK63" i="21"/>
  <c r="CR63" i="21"/>
  <c r="H63" i="27"/>
  <c r="BL63" i="21"/>
  <c r="CO63" i="21"/>
  <c r="DV63" i="21"/>
  <c r="DR63" i="21"/>
  <c r="DL63" i="21"/>
  <c r="CP63" i="21"/>
  <c r="K63" i="27"/>
  <c r="BB63" i="21"/>
  <c r="AR63" i="21"/>
  <c r="DE63" i="21"/>
  <c r="I63" i="27"/>
  <c r="Y63" i="27"/>
  <c r="DO63" i="21"/>
  <c r="R63" i="27"/>
  <c r="V63" i="21"/>
  <c r="DW63" i="21"/>
  <c r="G63" i="27"/>
  <c r="Z63" i="21"/>
  <c r="AZ63" i="21"/>
  <c r="P63" i="27"/>
  <c r="CH63" i="21"/>
  <c r="CK63" i="21"/>
  <c r="DA63" i="21"/>
  <c r="DU63" i="21"/>
  <c r="DQ63" i="21"/>
  <c r="DG63" i="21"/>
  <c r="DP63" i="21"/>
  <c r="H67" i="22"/>
  <c r="AL47" i="16"/>
  <c r="R47" i="16" s="1"/>
  <c r="O67" i="22"/>
  <c r="AC115" i="16"/>
  <c r="I115" i="16" s="1"/>
  <c r="AI67" i="22"/>
  <c r="AC285" i="16"/>
  <c r="I285" i="16" s="1"/>
  <c r="K68" i="22"/>
  <c r="BT64" i="21"/>
  <c r="J79" i="18"/>
  <c r="J47" i="18"/>
  <c r="T63" i="18"/>
  <c r="DQ64" i="21"/>
  <c r="DV64" i="21"/>
  <c r="DL64" i="21"/>
  <c r="K64" i="27"/>
  <c r="AA64" i="27"/>
  <c r="D64" i="27"/>
  <c r="T64" i="27"/>
  <c r="DS64" i="21"/>
  <c r="U64" i="27"/>
  <c r="T752" i="18"/>
  <c r="J1008" i="18"/>
  <c r="BG64" i="21"/>
  <c r="R64" i="21"/>
  <c r="BK64" i="21"/>
  <c r="T95" i="18"/>
  <c r="BN64" i="21"/>
  <c r="J688" i="18"/>
  <c r="AG64" i="21"/>
  <c r="E64" i="21"/>
  <c r="N64" i="27"/>
  <c r="BL64" i="21"/>
  <c r="AY64" i="21"/>
  <c r="J816" i="18"/>
  <c r="BU64" i="21"/>
  <c r="BR64" i="21"/>
  <c r="DC64" i="21"/>
  <c r="AL64" i="21"/>
  <c r="J720" i="18"/>
  <c r="T928" i="18"/>
  <c r="CE64" i="21"/>
  <c r="Q64" i="27"/>
  <c r="AU64" i="21"/>
  <c r="T832" i="18"/>
  <c r="CA64" i="21"/>
  <c r="BA64" i="21"/>
  <c r="AC64" i="21"/>
  <c r="J159" i="18"/>
  <c r="DU64" i="21"/>
  <c r="J656" i="18"/>
  <c r="CV64" i="21"/>
  <c r="AV64" i="21"/>
  <c r="J528" i="18"/>
  <c r="T367" i="18"/>
  <c r="T175" i="18"/>
  <c r="T576" i="18"/>
  <c r="AD64" i="21"/>
  <c r="BW64" i="21"/>
  <c r="T688" i="18"/>
  <c r="T383" i="18"/>
  <c r="T463" i="18"/>
  <c r="S64" i="21"/>
  <c r="AK64" i="21"/>
  <c r="T816" i="18"/>
  <c r="T560" i="18"/>
  <c r="J431" i="18"/>
  <c r="T47" i="18"/>
  <c r="T79" i="18"/>
  <c r="J479" i="18"/>
  <c r="J848" i="18"/>
  <c r="DE64" i="21"/>
  <c r="CU64" i="21"/>
  <c r="DI64" i="21"/>
  <c r="J608" i="18"/>
  <c r="DT64" i="21"/>
  <c r="DG64" i="21"/>
  <c r="O64" i="27"/>
  <c r="BV64" i="21"/>
  <c r="H64" i="27"/>
  <c r="X64" i="27"/>
  <c r="DM64" i="21"/>
  <c r="CL64" i="21"/>
  <c r="AJ64" i="21"/>
  <c r="J896" i="18"/>
  <c r="D64" i="21"/>
  <c r="CD64" i="21"/>
  <c r="Q64" i="21"/>
  <c r="T1008" i="18"/>
  <c r="C64" i="21"/>
  <c r="T768" i="18"/>
  <c r="T511" i="18"/>
  <c r="T912" i="18"/>
  <c r="V64" i="27"/>
  <c r="H64" i="21"/>
  <c r="BD64" i="21"/>
  <c r="AX64" i="21"/>
  <c r="CY64" i="21"/>
  <c r="BQ64" i="21"/>
  <c r="CS64" i="21"/>
  <c r="CW64" i="21"/>
  <c r="J511" i="18"/>
  <c r="AF64" i="21"/>
  <c r="W64" i="21"/>
  <c r="J271" i="18"/>
  <c r="T864" i="18"/>
  <c r="AP64" i="21"/>
  <c r="AZ64" i="21"/>
  <c r="AW64" i="21"/>
  <c r="T303" i="18"/>
  <c r="T31" i="18"/>
  <c r="R64" i="27"/>
  <c r="CZ64" i="21"/>
  <c r="BP64" i="21"/>
  <c r="J143" i="18"/>
  <c r="AB64" i="21"/>
  <c r="T319" i="18"/>
  <c r="J351" i="18"/>
  <c r="T528" i="18"/>
  <c r="BC64" i="21"/>
  <c r="T640" i="18"/>
  <c r="J223" i="18"/>
  <c r="T880" i="18"/>
  <c r="O64" i="21"/>
  <c r="Z64" i="21"/>
  <c r="CC64" i="21"/>
  <c r="J544" i="18"/>
  <c r="J447" i="18"/>
  <c r="T191" i="18"/>
  <c r="T447" i="18"/>
  <c r="T784" i="18"/>
  <c r="J191" i="18"/>
  <c r="X64" i="21"/>
  <c r="CM64" i="21"/>
  <c r="T239" i="18"/>
  <c r="J95" i="18"/>
  <c r="CP64" i="21"/>
  <c r="DD64" i="21"/>
  <c r="P64" i="21"/>
  <c r="AN64" i="21"/>
  <c r="O68" i="22"/>
  <c r="AC116" i="16"/>
  <c r="I116" i="16" s="1"/>
  <c r="Z376" i="16"/>
  <c r="E376" i="16"/>
  <c r="X383" i="16"/>
  <c r="D383" i="16" s="1"/>
  <c r="AB383" i="16"/>
  <c r="H383" i="16" s="1"/>
  <c r="X381" i="16"/>
  <c r="D381" i="16" s="1"/>
  <c r="AC383" i="16"/>
  <c r="I383" i="16"/>
  <c r="AB382" i="16"/>
  <c r="H382" i="16" s="1"/>
  <c r="Y383" i="16"/>
  <c r="E383" i="16" s="1"/>
  <c r="X382" i="16"/>
  <c r="D382" i="16" s="1"/>
  <c r="AC379" i="16"/>
  <c r="I379" i="16" s="1"/>
  <c r="AC380" i="16"/>
  <c r="I380" i="16" s="1"/>
  <c r="AA382" i="16"/>
  <c r="G382" i="16" s="1"/>
  <c r="AA379" i="16"/>
  <c r="G379" i="16" s="1"/>
  <c r="AC384" i="16"/>
  <c r="I384" i="16" s="1"/>
  <c r="AC381" i="16"/>
  <c r="I381" i="16" s="1"/>
  <c r="AD64" i="22"/>
  <c r="AL231" i="16"/>
  <c r="R231" i="16" s="1"/>
  <c r="Q68" i="22"/>
  <c r="AC133" i="16"/>
  <c r="I133" i="16" s="1"/>
  <c r="U64" i="22"/>
  <c r="AS60" i="21"/>
  <c r="T924" i="18"/>
  <c r="T267" i="18"/>
  <c r="J540" i="18"/>
  <c r="J123" i="18"/>
  <c r="J155" i="18"/>
  <c r="J299" i="18"/>
  <c r="W60" i="27"/>
  <c r="E60" i="21"/>
  <c r="J251" i="18"/>
  <c r="J956" i="18"/>
  <c r="T812" i="18"/>
  <c r="K60" i="21"/>
  <c r="DM60" i="21"/>
  <c r="J267" i="18"/>
  <c r="T796" i="18"/>
  <c r="CF60" i="21"/>
  <c r="J652" i="18"/>
  <c r="BR60" i="21"/>
  <c r="CL60" i="21"/>
  <c r="H60" i="21"/>
  <c r="J235" i="18"/>
  <c r="T604" i="18"/>
  <c r="CZ60" i="21"/>
  <c r="T123" i="18"/>
  <c r="T748" i="18"/>
  <c r="BD60" i="21"/>
  <c r="J475" i="18"/>
  <c r="J411" i="18"/>
  <c r="T908" i="18"/>
  <c r="J988" i="18"/>
  <c r="J60" i="21"/>
  <c r="CN60" i="21"/>
  <c r="T347" i="18"/>
  <c r="BZ60" i="21"/>
  <c r="J363" i="18"/>
  <c r="J636" i="18"/>
  <c r="J171" i="18"/>
  <c r="T203" i="18"/>
  <c r="T235" i="18"/>
  <c r="T700" i="18"/>
  <c r="T956" i="18"/>
  <c r="AV60" i="21"/>
  <c r="CV60" i="21"/>
  <c r="T171" i="18"/>
  <c r="J283" i="18"/>
  <c r="T1004" i="18"/>
  <c r="J604" i="18"/>
  <c r="J107" i="18"/>
  <c r="CQ60" i="21"/>
  <c r="AE60" i="21"/>
  <c r="M60" i="21"/>
  <c r="T155" i="18"/>
  <c r="U60" i="21"/>
  <c r="CJ60" i="21"/>
  <c r="T844" i="18"/>
  <c r="J443" i="18"/>
  <c r="AL60" i="21"/>
  <c r="BP60" i="21"/>
  <c r="DE60" i="21"/>
  <c r="DI60" i="21"/>
  <c r="M60" i="27"/>
  <c r="CU60" i="21"/>
  <c r="N60" i="27"/>
  <c r="AN60" i="21"/>
  <c r="K60" i="27"/>
  <c r="CT60" i="21"/>
  <c r="DN60" i="21"/>
  <c r="L60" i="27"/>
  <c r="AT60" i="21"/>
  <c r="S60" i="21"/>
  <c r="T491" i="18"/>
  <c r="BS60" i="21"/>
  <c r="AA60" i="21"/>
  <c r="DX60" i="21"/>
  <c r="H60" i="27"/>
  <c r="BH60" i="21"/>
  <c r="T475" i="18"/>
  <c r="T988" i="18"/>
  <c r="AD60" i="21"/>
  <c r="F60" i="21"/>
  <c r="Z60" i="21"/>
  <c r="CA60" i="21"/>
  <c r="V60" i="21"/>
  <c r="DH60" i="21"/>
  <c r="J524" i="18"/>
  <c r="AH60" i="21"/>
  <c r="CY60" i="21"/>
  <c r="R60" i="21"/>
  <c r="J59" i="18"/>
  <c r="J331" i="18"/>
  <c r="AK60" i="21"/>
  <c r="BB60" i="21"/>
  <c r="C60" i="21"/>
  <c r="J924" i="18"/>
  <c r="BN60" i="21"/>
  <c r="AU60" i="21"/>
  <c r="T828" i="18"/>
  <c r="J908" i="18"/>
  <c r="J588" i="18"/>
  <c r="T395" i="18"/>
  <c r="T379" i="18"/>
  <c r="T91" i="18"/>
  <c r="AI60" i="21"/>
  <c r="J379" i="18"/>
  <c r="BX60" i="21"/>
  <c r="J91" i="18"/>
  <c r="T43" i="18"/>
  <c r="J27" i="18"/>
  <c r="DU60" i="21"/>
  <c r="D60" i="21"/>
  <c r="J732" i="18"/>
  <c r="J764" i="18"/>
  <c r="CM60" i="21"/>
  <c r="J780" i="18"/>
  <c r="AC163" i="16"/>
  <c r="I163" i="16" s="1"/>
  <c r="T780" i="18"/>
  <c r="BE60" i="21"/>
  <c r="AC60" i="21"/>
  <c r="J139" i="18"/>
  <c r="CP60" i="21"/>
  <c r="P60" i="21"/>
  <c r="Q60" i="27"/>
  <c r="DD60" i="21"/>
  <c r="R60" i="27"/>
  <c r="DF60" i="21"/>
  <c r="S60" i="27"/>
  <c r="DV60" i="21"/>
  <c r="DL60" i="21"/>
  <c r="T60" i="27"/>
  <c r="R67" i="22"/>
  <c r="AL132" i="16"/>
  <c r="R132" i="16" s="1"/>
  <c r="AE23" i="22"/>
  <c r="AA247" i="16"/>
  <c r="G247" i="16" s="1"/>
  <c r="AW23" i="22"/>
  <c r="AA400" i="16"/>
  <c r="G400" i="16" s="1"/>
  <c r="J13" i="18"/>
  <c r="DE61" i="21"/>
  <c r="CT61" i="21"/>
  <c r="DO64" i="21"/>
  <c r="O63" i="21"/>
  <c r="DT63" i="21"/>
  <c r="J750" i="18"/>
  <c r="DI62" i="21"/>
  <c r="AA62" i="27"/>
  <c r="O62" i="21"/>
  <c r="DQ62" i="21"/>
  <c r="DB62" i="21"/>
  <c r="J61" i="27"/>
  <c r="AB60" i="27"/>
  <c r="DT60" i="21"/>
  <c r="N60" i="21"/>
  <c r="F60" i="27"/>
  <c r="Y60" i="27"/>
  <c r="DJ60" i="21"/>
  <c r="BC63" i="21"/>
  <c r="X63" i="27"/>
  <c r="BU63" i="21"/>
  <c r="CU63" i="21"/>
  <c r="V63" i="27"/>
  <c r="AQ63" i="21"/>
  <c r="DK63" i="21"/>
  <c r="L62" i="21"/>
  <c r="BH62" i="21"/>
  <c r="T687" i="18"/>
  <c r="CC62" i="21"/>
  <c r="J62" i="27"/>
  <c r="AX62" i="21"/>
  <c r="T62" i="21"/>
  <c r="BZ62" i="21"/>
  <c r="T639" i="18"/>
  <c r="BV62" i="21"/>
  <c r="BB61" i="21"/>
  <c r="CW61" i="21"/>
  <c r="AA61" i="27"/>
  <c r="J396" i="18"/>
  <c r="CX61" i="21"/>
  <c r="J912" i="18"/>
  <c r="J592" i="18"/>
  <c r="Q60" i="21"/>
  <c r="BY60" i="21"/>
  <c r="T524" i="18"/>
  <c r="AL388" i="16"/>
  <c r="R388" i="16" s="1"/>
  <c r="AL180" i="16"/>
  <c r="R180" i="16" s="1"/>
  <c r="AL13" i="16"/>
  <c r="R13" i="16"/>
  <c r="AL214" i="16"/>
  <c r="R214" i="16" s="1"/>
  <c r="AC386" i="16"/>
  <c r="I386" i="16" s="1"/>
  <c r="AC387" i="16"/>
  <c r="I387" i="16" s="1"/>
  <c r="BS64" i="21"/>
  <c r="BJ64" i="21"/>
  <c r="T207" i="18"/>
  <c r="M64" i="21"/>
  <c r="J303" i="18"/>
  <c r="BF64" i="21"/>
  <c r="CI64" i="21"/>
  <c r="J15" i="18"/>
  <c r="T143" i="18"/>
  <c r="I64" i="21"/>
  <c r="T479" i="18"/>
  <c r="DX64" i="21"/>
  <c r="J111" i="18"/>
  <c r="J880" i="18"/>
  <c r="J752" i="18"/>
  <c r="T223" i="18"/>
  <c r="T495" i="18"/>
  <c r="J239" i="18"/>
  <c r="BM64" i="21"/>
  <c r="T111" i="18"/>
  <c r="J672" i="18"/>
  <c r="J944" i="18"/>
  <c r="M64" i="27"/>
  <c r="P64" i="27"/>
  <c r="W64" i="27"/>
  <c r="DN64" i="21"/>
  <c r="J187" i="18"/>
  <c r="T107" i="18"/>
  <c r="T652" i="18"/>
  <c r="T668" i="18"/>
  <c r="T588" i="18"/>
  <c r="BA60" i="21"/>
  <c r="T892" i="18"/>
  <c r="J315" i="18"/>
  <c r="AF60" i="21"/>
  <c r="T860" i="18"/>
  <c r="T636" i="18"/>
  <c r="J812" i="18"/>
  <c r="J347" i="18"/>
  <c r="AR60" i="21"/>
  <c r="T940" i="18"/>
  <c r="AX60" i="21"/>
  <c r="CK60" i="21"/>
  <c r="J828" i="18"/>
  <c r="AP60" i="21"/>
  <c r="T684" i="18"/>
  <c r="J876" i="18"/>
  <c r="CI60" i="21"/>
  <c r="BL60" i="21"/>
  <c r="U62" i="27"/>
  <c r="J399" i="18"/>
  <c r="M63" i="21"/>
  <c r="DF63" i="21"/>
  <c r="J942" i="18"/>
  <c r="T1005" i="18"/>
  <c r="W61" i="21"/>
  <c r="D63" i="21"/>
  <c r="AQ62" i="21"/>
  <c r="J11" i="18"/>
  <c r="T61" i="27"/>
  <c r="O61" i="27"/>
  <c r="DJ64" i="21"/>
  <c r="DW64" i="21"/>
  <c r="DM63" i="21"/>
  <c r="DD63" i="21"/>
  <c r="T62" i="27"/>
  <c r="E62" i="21"/>
  <c r="O62" i="27"/>
  <c r="P62" i="21"/>
  <c r="DT62" i="21"/>
  <c r="AN62" i="21"/>
  <c r="DW61" i="21"/>
  <c r="D60" i="27"/>
  <c r="BV60" i="21"/>
  <c r="Z60" i="27"/>
  <c r="U60" i="27"/>
  <c r="DK60" i="21"/>
  <c r="AH213" i="16"/>
  <c r="N213" i="16" s="1"/>
  <c r="C63" i="21"/>
  <c r="CB63" i="21"/>
  <c r="W63" i="27"/>
  <c r="CA63" i="21"/>
  <c r="J63" i="27"/>
  <c r="Q63" i="27"/>
  <c r="J125" i="18"/>
  <c r="CI62" i="21"/>
  <c r="J510" i="18"/>
  <c r="AT62" i="21"/>
  <c r="N62" i="21"/>
  <c r="J398" i="18"/>
  <c r="T366" i="18"/>
  <c r="J798" i="18"/>
  <c r="J879" i="18"/>
  <c r="Y62" i="27"/>
  <c r="T861" i="18"/>
  <c r="T220" i="18"/>
  <c r="CY61" i="21"/>
  <c r="T476" i="18"/>
  <c r="T653" i="18"/>
  <c r="R61" i="21"/>
  <c r="AR64" i="21"/>
  <c r="T459" i="18"/>
  <c r="AL147" i="16"/>
  <c r="R147" i="16"/>
  <c r="BI64" i="21"/>
  <c r="T139" i="18"/>
  <c r="AC181" i="16"/>
  <c r="I181" i="16"/>
  <c r="AL97" i="16"/>
  <c r="R97" i="16" s="1"/>
  <c r="J63" i="18"/>
  <c r="AQ64" i="21"/>
  <c r="Y64" i="27"/>
  <c r="J31" i="18"/>
  <c r="BO64" i="21"/>
  <c r="T544" i="18"/>
  <c r="AS64" i="21"/>
  <c r="J255" i="18"/>
  <c r="CO64" i="21"/>
  <c r="T592" i="18"/>
  <c r="AH64" i="21"/>
  <c r="BY64" i="21"/>
  <c r="J832" i="18"/>
  <c r="T255" i="18"/>
  <c r="CQ64" i="21"/>
  <c r="CH64" i="21"/>
  <c r="J784" i="18"/>
  <c r="CK64" i="21"/>
  <c r="J800" i="18"/>
  <c r="T127" i="18"/>
  <c r="BZ64" i="21"/>
  <c r="J640" i="18"/>
  <c r="T720" i="18"/>
  <c r="E64" i="27"/>
  <c r="L64" i="27"/>
  <c r="S64" i="27"/>
  <c r="DR64" i="21"/>
  <c r="J219" i="18"/>
  <c r="W60" i="21"/>
  <c r="BI60" i="21"/>
  <c r="T187" i="18"/>
  <c r="J940" i="18"/>
  <c r="T764" i="18"/>
  <c r="P60" i="27"/>
  <c r="T27" i="18"/>
  <c r="BM60" i="21"/>
  <c r="BU60" i="21"/>
  <c r="CE60" i="21"/>
  <c r="T716" i="18"/>
  <c r="J459" i="18"/>
  <c r="J796" i="18"/>
  <c r="AJ60" i="21"/>
  <c r="T972" i="18"/>
  <c r="CX60" i="21"/>
  <c r="AZ60" i="21"/>
  <c r="BJ60" i="21"/>
  <c r="X60" i="27"/>
  <c r="J620" i="18"/>
  <c r="J700" i="18"/>
  <c r="AQ60" i="21"/>
  <c r="CQ62" i="21"/>
  <c r="J782" i="18"/>
  <c r="AB63" i="27"/>
  <c r="J445" i="18"/>
  <c r="T959" i="18"/>
  <c r="T396" i="18"/>
  <c r="CZ61" i="21"/>
  <c r="Y63" i="21"/>
  <c r="AC179" i="16"/>
  <c r="I179" i="16" s="1"/>
  <c r="L47" i="22"/>
  <c r="AH81" i="16"/>
  <c r="N81" i="16" s="1"/>
  <c r="AJ44" i="22"/>
  <c r="AD46" i="22"/>
  <c r="AH233" i="16"/>
  <c r="N233" i="16" s="1"/>
  <c r="AJ233" i="16"/>
  <c r="P233" i="16" s="1"/>
  <c r="AD56" i="22"/>
  <c r="AE47" i="22"/>
  <c r="Y251" i="16"/>
  <c r="E251" i="16" s="1"/>
  <c r="T311" i="18"/>
  <c r="DI30" i="21"/>
  <c r="J520" i="18"/>
  <c r="J135" i="18"/>
  <c r="O30" i="27"/>
  <c r="J824" i="18"/>
  <c r="J263" i="18"/>
  <c r="CY30" i="21"/>
  <c r="CD30" i="21"/>
  <c r="J199" i="18"/>
  <c r="DH30" i="21"/>
  <c r="BZ30" i="21"/>
  <c r="CE30" i="21"/>
  <c r="DU30" i="21"/>
  <c r="CF30" i="21"/>
  <c r="T984" i="18"/>
  <c r="J30" i="27"/>
  <c r="CX30" i="21"/>
  <c r="T1000" i="18"/>
  <c r="T455" i="18"/>
  <c r="L30" i="27"/>
  <c r="J391" i="18"/>
  <c r="CV30" i="21"/>
  <c r="BA30" i="21"/>
  <c r="CO30" i="21"/>
  <c r="J600" i="18"/>
  <c r="AM48" i="22"/>
  <c r="Y320" i="16"/>
  <c r="E320" i="16" s="1"/>
  <c r="Y31" i="22"/>
  <c r="AC194" i="16"/>
  <c r="I194" i="16" s="1"/>
  <c r="AI227" i="16"/>
  <c r="O227" i="16" s="1"/>
  <c r="AD15" i="22"/>
  <c r="J553" i="18"/>
  <c r="T681" i="18"/>
  <c r="AT18" i="22"/>
  <c r="AN31" i="21"/>
  <c r="AA31" i="27"/>
  <c r="J63" i="22"/>
  <c r="AK65" i="16"/>
  <c r="Q65" i="16" s="1"/>
  <c r="AD54" i="22"/>
  <c r="AJ231" i="16"/>
  <c r="P231" i="16" s="1"/>
  <c r="I57" i="22"/>
  <c r="F43" i="22"/>
  <c r="E58" i="22"/>
  <c r="AA31" i="16"/>
  <c r="G31" i="16" s="1"/>
  <c r="AD9" i="22"/>
  <c r="AH226" i="16"/>
  <c r="N226" i="16" s="1"/>
  <c r="AF26" i="22"/>
  <c r="AK245" i="16"/>
  <c r="Q245" i="16" s="1"/>
  <c r="AC159" i="16"/>
  <c r="I159" i="16" s="1"/>
  <c r="AC158" i="16"/>
  <c r="I158" i="16" s="1"/>
  <c r="AA162" i="16"/>
  <c r="G162" i="16" s="1"/>
  <c r="AC161" i="16"/>
  <c r="I161" i="16" s="1"/>
  <c r="AB162" i="16"/>
  <c r="H162" i="16" s="1"/>
  <c r="X162" i="16"/>
  <c r="D162" i="16" s="1"/>
  <c r="AC160" i="16"/>
  <c r="I160" i="16" s="1"/>
  <c r="AC166" i="16"/>
  <c r="I166" i="16" s="1"/>
  <c r="Z155" i="16"/>
  <c r="E155" i="16"/>
  <c r="AB159" i="16"/>
  <c r="H159" i="16" s="1"/>
  <c r="AB158" i="16"/>
  <c r="H158" i="16" s="1"/>
  <c r="AL194" i="16"/>
  <c r="R194" i="16" s="1"/>
  <c r="AJ192" i="16"/>
  <c r="P192" i="16" s="1"/>
  <c r="AH192" i="16"/>
  <c r="N192" i="16" s="1"/>
  <c r="AH193" i="16"/>
  <c r="N193" i="16" s="1"/>
  <c r="AL201" i="16"/>
  <c r="R201" i="16" s="1"/>
  <c r="AL199" i="16"/>
  <c r="R199" i="16" s="1"/>
  <c r="Z223" i="16"/>
  <c r="E223" i="16"/>
  <c r="AC227" i="16"/>
  <c r="I227" i="16" s="1"/>
  <c r="AA230" i="16"/>
  <c r="G230" i="16" s="1"/>
  <c r="AB230" i="16"/>
  <c r="H230" i="16" s="1"/>
  <c r="X229" i="16"/>
  <c r="D229" i="16" s="1"/>
  <c r="AC230" i="16"/>
  <c r="I230" i="16" s="1"/>
  <c r="AC228" i="16"/>
  <c r="I228" i="16" s="1"/>
  <c r="AC229" i="16"/>
  <c r="I229" i="16" s="1"/>
  <c r="X230" i="16"/>
  <c r="D230" i="16" s="1"/>
  <c r="X226" i="16"/>
  <c r="D226" i="16" s="1"/>
  <c r="AC233" i="16"/>
  <c r="I233" i="16" s="1"/>
  <c r="AC234" i="16"/>
  <c r="I234" i="16" s="1"/>
  <c r="AA5" i="22"/>
  <c r="X210" i="16"/>
  <c r="D210" i="16" s="1"/>
  <c r="AG7" i="22"/>
  <c r="X263" i="16"/>
  <c r="D263" i="16" s="1"/>
  <c r="K31" i="22"/>
  <c r="AC75" i="16"/>
  <c r="I75" i="16" s="1"/>
  <c r="J72" i="18"/>
  <c r="T921" i="18"/>
  <c r="T761" i="18"/>
  <c r="T649" i="18"/>
  <c r="J152" i="18"/>
  <c r="DE31" i="21"/>
  <c r="BJ31" i="21"/>
  <c r="C31" i="21"/>
  <c r="BS31" i="21"/>
  <c r="CL31" i="21"/>
  <c r="AR31" i="21"/>
  <c r="CN31" i="21"/>
  <c r="DC31" i="21"/>
  <c r="CQ31" i="21"/>
  <c r="J585" i="18"/>
  <c r="T825" i="18"/>
  <c r="J889" i="18"/>
  <c r="T793" i="18"/>
  <c r="DX31" i="21"/>
  <c r="AW31" i="21"/>
  <c r="J761" i="18"/>
  <c r="BU31" i="21"/>
  <c r="T88" i="18"/>
  <c r="Z31" i="27"/>
  <c r="T472" i="18"/>
  <c r="Y31" i="21"/>
  <c r="T136" i="18"/>
  <c r="J649" i="18"/>
  <c r="J521" i="18"/>
  <c r="AU31" i="21"/>
  <c r="BT31" i="21"/>
  <c r="AZ31" i="21"/>
  <c r="J472" i="18"/>
  <c r="AX31" i="21"/>
  <c r="C31" i="27"/>
  <c r="J793" i="18"/>
  <c r="U31" i="21"/>
  <c r="J825" i="18"/>
  <c r="BO31" i="21"/>
  <c r="T937" i="18"/>
  <c r="T617" i="18"/>
  <c r="J745" i="18"/>
  <c r="DL31" i="21"/>
  <c r="J168" i="18"/>
  <c r="J31" i="21"/>
  <c r="BX31" i="21"/>
  <c r="J969" i="18"/>
  <c r="CD31" i="21"/>
  <c r="BD31" i="21"/>
  <c r="D31" i="27"/>
  <c r="T1001" i="18"/>
  <c r="F31" i="21"/>
  <c r="O31" i="22"/>
  <c r="AC109" i="16"/>
  <c r="I109" i="16" s="1"/>
  <c r="AV31" i="22"/>
  <c r="AL381" i="16"/>
  <c r="R381" i="16" s="1"/>
  <c r="J489" i="18"/>
  <c r="T377" i="18"/>
  <c r="J554" i="18"/>
  <c r="DC32" i="21"/>
  <c r="AT32" i="21"/>
  <c r="J602" i="18"/>
  <c r="AM32" i="21"/>
  <c r="BX32" i="21"/>
  <c r="C32" i="21"/>
  <c r="T890" i="18"/>
  <c r="J409" i="18"/>
  <c r="G32" i="21"/>
  <c r="CY32" i="21"/>
  <c r="AL32" i="21"/>
  <c r="J105" i="18"/>
  <c r="J153" i="18"/>
  <c r="CH32" i="21"/>
  <c r="CX32" i="21"/>
  <c r="U32" i="21"/>
  <c r="BI32" i="21"/>
  <c r="J858" i="18"/>
  <c r="T25" i="18"/>
  <c r="U32" i="27"/>
  <c r="DJ32" i="21"/>
  <c r="J730" i="18"/>
  <c r="J698" i="18"/>
  <c r="T329" i="18"/>
  <c r="J1002" i="18"/>
  <c r="T32" i="27"/>
  <c r="J666" i="18"/>
  <c r="BY32" i="21"/>
  <c r="Y32" i="21"/>
  <c r="AY32" i="21"/>
  <c r="H32" i="27"/>
  <c r="J361" i="18"/>
  <c r="T297" i="18"/>
  <c r="J778" i="18"/>
  <c r="D32" i="21"/>
  <c r="J505" i="18"/>
  <c r="Y32" i="27"/>
  <c r="J57" i="18"/>
  <c r="CO32" i="21"/>
  <c r="T137" i="18"/>
  <c r="J762" i="18"/>
  <c r="T586" i="18"/>
  <c r="J650" i="18"/>
  <c r="P32" i="22"/>
  <c r="AL110" i="16"/>
  <c r="R110" i="16" s="1"/>
  <c r="AO32" i="22"/>
  <c r="AC331" i="16"/>
  <c r="I331" i="16" s="1"/>
  <c r="C33" i="22"/>
  <c r="T122" i="18"/>
  <c r="AC9" i="16"/>
  <c r="I9" i="16" s="1"/>
  <c r="W33" i="27"/>
  <c r="G33" i="22"/>
  <c r="AC43" i="16"/>
  <c r="I43" i="16" s="1"/>
  <c r="AP33" i="22"/>
  <c r="AL332" i="16"/>
  <c r="R332" i="16" s="1"/>
  <c r="C39" i="22"/>
  <c r="L49" i="22"/>
  <c r="AB10" i="16"/>
  <c r="H10" i="16" s="1"/>
  <c r="C59" i="22"/>
  <c r="J59" i="22"/>
  <c r="AK61" i="16"/>
  <c r="Q61" i="16" s="1"/>
  <c r="H64" i="22"/>
  <c r="T363" i="18"/>
  <c r="J491" i="18"/>
  <c r="J75" i="18"/>
  <c r="T411" i="18"/>
  <c r="CB60" i="21"/>
  <c r="T283" i="18"/>
  <c r="J43" i="18"/>
  <c r="T572" i="18"/>
  <c r="AG60" i="21"/>
  <c r="T460" i="18"/>
  <c r="AC11" i="16"/>
  <c r="I11" i="16" s="1"/>
  <c r="CA61" i="21"/>
  <c r="BM61" i="21"/>
  <c r="T61" i="21"/>
  <c r="AS61" i="21"/>
  <c r="J925" i="18"/>
  <c r="CS61" i="21"/>
  <c r="AW61" i="21"/>
  <c r="T685" i="18"/>
  <c r="J300" i="18"/>
  <c r="DN61" i="21"/>
  <c r="J156" i="18"/>
  <c r="BG61" i="21"/>
  <c r="J941" i="18"/>
  <c r="J653" i="18"/>
  <c r="BQ61" i="21"/>
  <c r="AR61" i="21"/>
  <c r="J204" i="18"/>
  <c r="DQ61" i="21"/>
  <c r="J460" i="18"/>
  <c r="J76" i="18"/>
  <c r="T508" i="18"/>
  <c r="J140" i="18"/>
  <c r="T444" i="18"/>
  <c r="DO61" i="21"/>
  <c r="J589" i="18"/>
  <c r="G61" i="21"/>
  <c r="J861" i="18"/>
  <c r="T605" i="18"/>
  <c r="T733" i="18"/>
  <c r="T44" i="18"/>
  <c r="J220" i="18"/>
  <c r="X61" i="21"/>
  <c r="T925" i="18"/>
  <c r="T28" i="18"/>
  <c r="BR61" i="21"/>
  <c r="J637" i="18"/>
  <c r="DV61" i="21"/>
  <c r="CH61" i="21"/>
  <c r="AV61" i="21"/>
  <c r="CE61" i="21"/>
  <c r="AB61" i="21"/>
  <c r="AA61" i="21"/>
  <c r="J492" i="18"/>
  <c r="J28" i="18"/>
  <c r="DS61" i="21"/>
  <c r="T412" i="18"/>
  <c r="T877" i="18"/>
  <c r="AJ61" i="21"/>
  <c r="T813" i="18"/>
  <c r="J973" i="18"/>
  <c r="T829" i="18"/>
  <c r="T428" i="18"/>
  <c r="DJ61" i="21"/>
  <c r="T525" i="18"/>
  <c r="J685" i="18"/>
  <c r="BN61" i="21"/>
  <c r="AZ61" i="21"/>
  <c r="T172" i="18"/>
  <c r="O61" i="21"/>
  <c r="AM61" i="21"/>
  <c r="BD61" i="21"/>
  <c r="J701" i="18"/>
  <c r="J60" i="18"/>
  <c r="DU61" i="21"/>
  <c r="J284" i="18"/>
  <c r="J412" i="18"/>
  <c r="J669" i="18"/>
  <c r="T541" i="18"/>
  <c r="CO61" i="21"/>
  <c r="J364" i="18"/>
  <c r="T268" i="18"/>
  <c r="DG61" i="21"/>
  <c r="U61" i="21"/>
  <c r="CM61" i="21"/>
  <c r="BO61" i="21"/>
  <c r="DT61" i="21"/>
  <c r="CD61" i="21"/>
  <c r="AG61" i="21"/>
  <c r="AC61" i="21"/>
  <c r="J573" i="18"/>
  <c r="J476" i="18"/>
  <c r="AO61" i="21"/>
  <c r="T492" i="18"/>
  <c r="T637" i="18"/>
  <c r="J781" i="18"/>
  <c r="J541" i="18"/>
  <c r="T124" i="18"/>
  <c r="DI61" i="21"/>
  <c r="DH61" i="21"/>
  <c r="T701" i="18"/>
  <c r="T909" i="18"/>
  <c r="J348" i="18"/>
  <c r="J124" i="18"/>
  <c r="CK61" i="21"/>
  <c r="CB61" i="21"/>
  <c r="T140" i="18"/>
  <c r="DL61" i="21"/>
  <c r="F61" i="21"/>
  <c r="BU61" i="21"/>
  <c r="CQ61" i="21"/>
  <c r="DM61" i="21"/>
  <c r="J61" i="21"/>
  <c r="AI61" i="21"/>
  <c r="J605" i="18"/>
  <c r="J252" i="18"/>
  <c r="T188" i="18"/>
  <c r="T300" i="18"/>
  <c r="T364" i="18"/>
  <c r="J172" i="18"/>
  <c r="J188" i="18"/>
  <c r="T573" i="18"/>
  <c r="I67" i="22"/>
  <c r="AC64" i="16"/>
  <c r="I64" i="16" s="1"/>
  <c r="T624" i="18"/>
  <c r="F64" i="21"/>
  <c r="J928" i="18"/>
  <c r="J335" i="18"/>
  <c r="T271" i="18"/>
  <c r="T672" i="18"/>
  <c r="AM64" i="21"/>
  <c r="J415" i="18"/>
  <c r="L68" i="22"/>
  <c r="AL82" i="16"/>
  <c r="R82" i="16" s="1"/>
  <c r="AJ68" i="22"/>
  <c r="AL286" i="16"/>
  <c r="R286" i="16" s="1"/>
  <c r="S67" i="22"/>
  <c r="AC149" i="16"/>
  <c r="I149" i="16" s="1"/>
  <c r="AF23" i="22"/>
  <c r="AJ247" i="16"/>
  <c r="P247" i="16" s="1"/>
  <c r="AW71" i="4"/>
  <c r="Z64" i="27"/>
  <c r="I64" i="27"/>
  <c r="CG60" i="21"/>
  <c r="T473" i="18"/>
  <c r="T826" i="18"/>
  <c r="AI64" i="21"/>
  <c r="T781" i="18"/>
  <c r="T204" i="18"/>
  <c r="CN61" i="21"/>
  <c r="T717" i="18"/>
  <c r="C61" i="21"/>
  <c r="CR61" i="21"/>
  <c r="AX61" i="21"/>
  <c r="J236" i="18"/>
  <c r="AH61" i="21"/>
  <c r="BC61" i="21"/>
  <c r="BE61" i="21"/>
  <c r="C65" i="22"/>
  <c r="AY60" i="21"/>
  <c r="X60" i="21"/>
  <c r="T731" i="18"/>
  <c r="E33" i="21"/>
  <c r="J907" i="18"/>
  <c r="CV33" i="21"/>
  <c r="T282" i="18"/>
  <c r="CK33" i="21"/>
  <c r="CC33" i="21"/>
  <c r="G33" i="27"/>
  <c r="AW33" i="21"/>
  <c r="BZ33" i="21"/>
  <c r="E33" i="27"/>
  <c r="E61" i="21"/>
  <c r="J332" i="18"/>
  <c r="AH33" i="21"/>
  <c r="V33" i="21"/>
  <c r="CI33" i="21"/>
  <c r="AM60" i="21"/>
  <c r="T332" i="18"/>
  <c r="AC165" i="16"/>
  <c r="I165" i="16" s="1"/>
  <c r="I32" i="21"/>
  <c r="AB32" i="21"/>
  <c r="BC32" i="21"/>
  <c r="T233" i="18"/>
  <c r="AR32" i="21"/>
  <c r="J297" i="18"/>
  <c r="BM32" i="21"/>
  <c r="J890" i="18"/>
  <c r="DE32" i="21"/>
  <c r="AX23" i="22"/>
  <c r="Z252" i="16"/>
  <c r="F252" i="16" s="1"/>
  <c r="J287" i="18"/>
  <c r="T976" i="18"/>
  <c r="T427" i="18"/>
  <c r="J1004" i="18"/>
  <c r="J909" i="18"/>
  <c r="DB61" i="21"/>
  <c r="J428" i="18"/>
  <c r="J813" i="18"/>
  <c r="DC61" i="21"/>
  <c r="N61" i="21"/>
  <c r="J989" i="18"/>
  <c r="T156" i="18"/>
  <c r="J765" i="18"/>
  <c r="T392" i="18"/>
  <c r="T729" i="18"/>
  <c r="DD31" i="21"/>
  <c r="K31" i="27"/>
  <c r="X33" i="27"/>
  <c r="AD42" i="22"/>
  <c r="AD71" i="4"/>
  <c r="AE46" i="22"/>
  <c r="Y250" i="16"/>
  <c r="E250" i="16" s="1"/>
  <c r="J367" i="18"/>
  <c r="J684" i="18"/>
  <c r="C32" i="27"/>
  <c r="T345" i="18"/>
  <c r="T121" i="18"/>
  <c r="BX64" i="21"/>
  <c r="T621" i="18"/>
  <c r="J444" i="18"/>
  <c r="Q61" i="21"/>
  <c r="J508" i="18"/>
  <c r="J877" i="18"/>
  <c r="L61" i="21"/>
  <c r="J733" i="18"/>
  <c r="AE61" i="21"/>
  <c r="CF61" i="21"/>
  <c r="Z61" i="21"/>
  <c r="BA61" i="21"/>
  <c r="U61" i="27"/>
  <c r="AB60" i="21"/>
  <c r="O60" i="27"/>
  <c r="BC33" i="21"/>
  <c r="CA33" i="21"/>
  <c r="CE33" i="21"/>
  <c r="V33" i="27"/>
  <c r="T394" i="18"/>
  <c r="CD33" i="21"/>
  <c r="T635" i="18"/>
  <c r="DE33" i="21"/>
  <c r="W33" i="21"/>
  <c r="AR33" i="21"/>
  <c r="Y61" i="21"/>
  <c r="DK61" i="21"/>
  <c r="J138" i="18"/>
  <c r="DV33" i="21"/>
  <c r="AI33" i="21"/>
  <c r="AG31" i="16"/>
  <c r="M31" i="16" s="1"/>
  <c r="T557" i="18"/>
  <c r="AK61" i="21"/>
  <c r="T73" i="18"/>
  <c r="T698" i="18"/>
  <c r="J32" i="21"/>
  <c r="DI32" i="21"/>
  <c r="J25" i="18"/>
  <c r="DO32" i="21"/>
  <c r="M32" i="27"/>
  <c r="T441" i="18"/>
  <c r="T570" i="18"/>
  <c r="AI249" i="16"/>
  <c r="O249" i="16" s="1"/>
  <c r="AL79" i="16"/>
  <c r="R79" i="16" s="1"/>
  <c r="AA64" i="16"/>
  <c r="G64" i="16" s="1"/>
  <c r="AC167" i="16"/>
  <c r="I167" i="16" s="1"/>
  <c r="BH64" i="21"/>
  <c r="G64" i="21"/>
  <c r="T299" i="18"/>
  <c r="J556" i="18"/>
  <c r="J972" i="18"/>
  <c r="DP61" i="21"/>
  <c r="DR61" i="21"/>
  <c r="T893" i="18"/>
  <c r="J621" i="18"/>
  <c r="T76" i="18"/>
  <c r="BI61" i="21"/>
  <c r="J893" i="18"/>
  <c r="H61" i="21"/>
  <c r="J120" i="18"/>
  <c r="T521" i="18"/>
  <c r="T569" i="18"/>
  <c r="AS31" i="21"/>
  <c r="X32" i="27"/>
  <c r="AC400" i="16"/>
  <c r="I400" i="16" s="1"/>
  <c r="BA33" i="21"/>
  <c r="AJ195" i="16"/>
  <c r="P195" i="16" s="1"/>
  <c r="AL196" i="16"/>
  <c r="R196" i="16" s="1"/>
  <c r="AE31" i="22"/>
  <c r="AC245" i="16"/>
  <c r="I245" i="16" s="1"/>
  <c r="AI226" i="16"/>
  <c r="O226" i="16" s="1"/>
  <c r="AD14" i="22"/>
  <c r="L46" i="22"/>
  <c r="AE9" i="22"/>
  <c r="Y243" i="16"/>
  <c r="E243" i="16" s="1"/>
  <c r="K41" i="22"/>
  <c r="AF54" i="22"/>
  <c r="AJ248" i="16"/>
  <c r="P248" i="16"/>
  <c r="AF7" i="22"/>
  <c r="AG246" i="16"/>
  <c r="M246" i="16" s="1"/>
  <c r="AS22" i="22"/>
  <c r="AF27" i="22"/>
  <c r="AK246" i="16"/>
  <c r="Q246" i="16" s="1"/>
  <c r="AT22" i="22"/>
  <c r="AJ365" i="16"/>
  <c r="P365" i="16" s="1"/>
  <c r="Z274" i="16"/>
  <c r="E274" i="16"/>
  <c r="AC278" i="16"/>
  <c r="I278" i="16" s="1"/>
  <c r="AC284" i="16"/>
  <c r="I284" i="16" s="1"/>
  <c r="AC277" i="16"/>
  <c r="I277" i="16" s="1"/>
  <c r="AC281" i="16"/>
  <c r="I281" i="16" s="1"/>
  <c r="AC280" i="16"/>
  <c r="I280" i="16" s="1"/>
  <c r="AC312" i="16"/>
  <c r="I312" i="16"/>
  <c r="AC399" i="16"/>
  <c r="I399" i="16" s="1"/>
  <c r="P31" i="22"/>
  <c r="AL109" i="16"/>
  <c r="R109" i="16"/>
  <c r="D33" i="22"/>
  <c r="AL9" i="16"/>
  <c r="R9" i="16" s="1"/>
  <c r="AD33" i="22"/>
  <c r="AL230" i="16"/>
  <c r="R230" i="16" s="1"/>
  <c r="AB160" i="16"/>
  <c r="H160" i="16" s="1"/>
  <c r="AL192" i="16"/>
  <c r="R192" i="16" s="1"/>
  <c r="AC212" i="16"/>
  <c r="I212" i="16" s="1"/>
  <c r="Z206" i="16"/>
  <c r="E206" i="16"/>
  <c r="AL247" i="16"/>
  <c r="R247" i="16" s="1"/>
  <c r="Z189" i="16"/>
  <c r="E189" i="16"/>
  <c r="AA196" i="16"/>
  <c r="G196" i="16" s="1"/>
  <c r="Z263" i="16"/>
  <c r="F263" i="16" s="1"/>
  <c r="AC366" i="16"/>
  <c r="I366" i="16" s="1"/>
  <c r="AP29" i="22"/>
  <c r="AL328" i="16"/>
  <c r="R328" i="16"/>
  <c r="AH332" i="16"/>
  <c r="N332" i="16" s="1"/>
  <c r="AP13" i="22"/>
  <c r="AI359" i="16"/>
  <c r="N359" i="16"/>
  <c r="AG364" i="16"/>
  <c r="M364" i="16" s="1"/>
  <c r="AJ362" i="16"/>
  <c r="P362" i="16" s="1"/>
  <c r="AL370" i="16"/>
  <c r="R370" i="16"/>
  <c r="AG366" i="16"/>
  <c r="M366" i="16" s="1"/>
  <c r="V28" i="22"/>
  <c r="AK162" i="16"/>
  <c r="Q162" i="16" s="1"/>
  <c r="Y28" i="22"/>
  <c r="AB196" i="16"/>
  <c r="H196" i="16"/>
  <c r="J29" i="22"/>
  <c r="Y29" i="27"/>
  <c r="N30" i="22"/>
  <c r="AL91" i="16"/>
  <c r="R91" i="16" s="1"/>
  <c r="H31" i="22"/>
  <c r="DP31" i="21"/>
  <c r="T504" i="18"/>
  <c r="DJ31" i="21"/>
  <c r="N31" i="27"/>
  <c r="J857" i="18"/>
  <c r="T216" i="18"/>
  <c r="T56" i="18"/>
  <c r="T697" i="18"/>
  <c r="M31" i="21"/>
  <c r="T408" i="18"/>
  <c r="J280" i="18"/>
  <c r="P31" i="21"/>
  <c r="AV31" i="21"/>
  <c r="CK31" i="21"/>
  <c r="J729" i="18"/>
  <c r="T31" i="27"/>
  <c r="T104" i="18"/>
  <c r="T248" i="18"/>
  <c r="T72" i="18"/>
  <c r="DW31" i="21"/>
  <c r="AE31" i="21"/>
  <c r="DI31" i="21"/>
  <c r="J8" i="18"/>
  <c r="DS31" i="21"/>
  <c r="T665" i="18"/>
  <c r="BG31" i="21"/>
  <c r="BP31" i="21"/>
  <c r="I31" i="27"/>
  <c r="D31" i="21"/>
  <c r="J31" i="27"/>
  <c r="DV31" i="21"/>
  <c r="CC31" i="21"/>
  <c r="J40" i="18"/>
  <c r="AP31" i="21"/>
  <c r="BL31" i="21"/>
  <c r="BQ31" i="21"/>
  <c r="J296" i="18"/>
  <c r="DR31" i="21"/>
  <c r="J873" i="18"/>
  <c r="BY31" i="21"/>
  <c r="T745" i="18"/>
  <c r="P31" i="27"/>
  <c r="J248" i="18"/>
  <c r="T360" i="18"/>
  <c r="T184" i="18"/>
  <c r="T280" i="18"/>
  <c r="Q31" i="27"/>
  <c r="BR31" i="21"/>
  <c r="J985" i="18"/>
  <c r="AG31" i="21"/>
  <c r="T905" i="18"/>
  <c r="BW31" i="21"/>
  <c r="V31" i="21"/>
  <c r="S31" i="27"/>
  <c r="AI31" i="21"/>
  <c r="J376" i="18"/>
  <c r="CF31" i="21"/>
  <c r="Y31" i="27"/>
  <c r="CH31" i="21"/>
  <c r="AD31" i="21"/>
  <c r="T24" i="18"/>
  <c r="J1001" i="18"/>
  <c r="AF31" i="21"/>
  <c r="AA31" i="21"/>
  <c r="CP31" i="21"/>
  <c r="CO31" i="21"/>
  <c r="J200" i="18"/>
  <c r="CZ31" i="21"/>
  <c r="AL8" i="16"/>
  <c r="R8" i="16" s="1"/>
  <c r="J313" i="18"/>
  <c r="D32" i="22"/>
  <c r="R32" i="27"/>
  <c r="Q32" i="27"/>
  <c r="E32" i="21"/>
  <c r="W32" i="21"/>
  <c r="DF32" i="21"/>
  <c r="J137" i="18"/>
  <c r="X32" i="21"/>
  <c r="J281" i="18"/>
  <c r="J265" i="18"/>
  <c r="R32" i="21"/>
  <c r="T778" i="18"/>
  <c r="J618" i="18"/>
  <c r="O39" i="22"/>
  <c r="AH39" i="22"/>
  <c r="AL39" i="22"/>
  <c r="AY71" i="4"/>
  <c r="AY40" i="22"/>
  <c r="Y125" i="16"/>
  <c r="E125" i="16" s="1"/>
  <c r="Q10" i="22"/>
  <c r="X366" i="16"/>
  <c r="D366" i="16" s="1"/>
  <c r="AS8" i="22"/>
  <c r="AO8" i="22"/>
  <c r="X332" i="16"/>
  <c r="D332" i="16" s="1"/>
  <c r="G42" i="22"/>
  <c r="V18" i="22"/>
  <c r="AI162" i="16"/>
  <c r="O162" i="16" s="1"/>
  <c r="AK397" i="16"/>
  <c r="Q397" i="16" s="1"/>
  <c r="AX25" i="22"/>
  <c r="D30" i="22"/>
  <c r="AL6" i="16"/>
  <c r="R6" i="16" s="1"/>
  <c r="O30" i="22"/>
  <c r="AC108" i="16"/>
  <c r="I108" i="16" s="1"/>
  <c r="AP30" i="22"/>
  <c r="AL329" i="16"/>
  <c r="R329" i="16" s="1"/>
  <c r="AX30" i="22"/>
  <c r="AL397" i="16"/>
  <c r="R397" i="16" s="1"/>
  <c r="AI31" i="22"/>
  <c r="AC279" i="16"/>
  <c r="I279" i="16" s="1"/>
  <c r="AL347" i="16"/>
  <c r="R347" i="16" s="1"/>
  <c r="AR31" i="22"/>
  <c r="AL331" i="16"/>
  <c r="R331" i="16" s="1"/>
  <c r="AP32" i="22"/>
  <c r="K33" i="22"/>
  <c r="AC77" i="16"/>
  <c r="I77" i="16" s="1"/>
  <c r="T683" i="18"/>
  <c r="DW33" i="21"/>
  <c r="J90" i="18"/>
  <c r="T106" i="18"/>
  <c r="BO33" i="21"/>
  <c r="J795" i="18"/>
  <c r="AJ33" i="21"/>
  <c r="T33" i="21"/>
  <c r="AL264" i="16"/>
  <c r="R264" i="16" s="1"/>
  <c r="AH33" i="22"/>
  <c r="AK33" i="22"/>
  <c r="AC298" i="16"/>
  <c r="I298" i="16" s="1"/>
  <c r="X176" i="16"/>
  <c r="D176" i="16" s="1"/>
  <c r="AQ6" i="22"/>
  <c r="X347" i="16"/>
  <c r="D347" i="16" s="1"/>
  <c r="C45" i="22"/>
  <c r="Y11" i="16"/>
  <c r="E11" i="16"/>
  <c r="AB247" i="16"/>
  <c r="H247" i="16" s="1"/>
  <c r="Z299" i="16"/>
  <c r="F299" i="16"/>
  <c r="AH345" i="16"/>
  <c r="N345" i="16" s="1"/>
  <c r="AR9" i="22"/>
  <c r="AA243" i="16"/>
  <c r="G243" i="16" s="1"/>
  <c r="AE19" i="22"/>
  <c r="I49" i="22"/>
  <c r="O63" i="22"/>
  <c r="X14" i="16"/>
  <c r="D14" i="16"/>
  <c r="C43" i="22"/>
  <c r="AE4" i="22"/>
  <c r="X243" i="16"/>
  <c r="D243" i="16" s="1"/>
  <c r="Y330" i="16"/>
  <c r="E330" i="16" s="1"/>
  <c r="AO11" i="22"/>
  <c r="AI19" i="16"/>
  <c r="N19" i="16"/>
  <c r="AL25" i="16"/>
  <c r="R25" i="16" s="1"/>
  <c r="AL23" i="16"/>
  <c r="R23" i="16" s="1"/>
  <c r="AL26" i="16"/>
  <c r="R26" i="16" s="1"/>
  <c r="AL24" i="16"/>
  <c r="R24" i="16" s="1"/>
  <c r="AL22" i="16"/>
  <c r="R22" i="16" s="1"/>
  <c r="AL73" i="16"/>
  <c r="R73" i="16" s="1"/>
  <c r="AL76" i="16"/>
  <c r="R76" i="16" s="1"/>
  <c r="AI70" i="16"/>
  <c r="N70" i="16"/>
  <c r="AL75" i="16"/>
  <c r="R75" i="16" s="1"/>
  <c r="AJ128" i="16"/>
  <c r="P128" i="16" s="1"/>
  <c r="AL127" i="16"/>
  <c r="R127" i="16" s="1"/>
  <c r="AI121" i="16"/>
  <c r="N121" i="16"/>
  <c r="AI128" i="16"/>
  <c r="O128" i="16" s="1"/>
  <c r="AI124" i="16"/>
  <c r="O124" i="16" s="1"/>
  <c r="AG127" i="16"/>
  <c r="M127" i="16" s="1"/>
  <c r="AL126" i="16"/>
  <c r="R126" i="16" s="1"/>
  <c r="AL125" i="16"/>
  <c r="R125" i="16" s="1"/>
  <c r="AG126" i="16"/>
  <c r="M126" i="16" s="1"/>
  <c r="AL298" i="16"/>
  <c r="R298" i="16" s="1"/>
  <c r="AL295" i="16"/>
  <c r="R295" i="16" s="1"/>
  <c r="AL296" i="16"/>
  <c r="R296" i="16" s="1"/>
  <c r="AI291" i="16"/>
  <c r="N291" i="16"/>
  <c r="AL297" i="16"/>
  <c r="R297" i="16" s="1"/>
  <c r="AL294" i="16"/>
  <c r="R294" i="16" s="1"/>
  <c r="AD16" i="22"/>
  <c r="AI228" i="16"/>
  <c r="O228" i="16" s="1"/>
  <c r="C48" i="22"/>
  <c r="Y14" i="16"/>
  <c r="E14" i="16" s="1"/>
  <c r="Z36" i="16"/>
  <c r="E36" i="16"/>
  <c r="AB48" i="16"/>
  <c r="H48" i="16" s="1"/>
  <c r="AC39" i="16"/>
  <c r="I39" i="16" s="1"/>
  <c r="AC40" i="16"/>
  <c r="I40" i="16" s="1"/>
  <c r="AC42" i="16"/>
  <c r="I42" i="16" s="1"/>
  <c r="AC41" i="16"/>
  <c r="I41" i="16" s="1"/>
  <c r="AL60" i="16"/>
  <c r="R60" i="16" s="1"/>
  <c r="AL56" i="16"/>
  <c r="R56" i="16" s="1"/>
  <c r="AL57" i="16"/>
  <c r="R57" i="16" s="1"/>
  <c r="AL58" i="16"/>
  <c r="R58" i="16" s="1"/>
  <c r="AL59" i="16"/>
  <c r="R59" i="16" s="1"/>
  <c r="Z87" i="16"/>
  <c r="E87" i="16"/>
  <c r="AC92" i="16"/>
  <c r="I92" i="16" s="1"/>
  <c r="AC93" i="16"/>
  <c r="I93" i="16" s="1"/>
  <c r="AC91" i="16"/>
  <c r="I91" i="16" s="1"/>
  <c r="Z393" i="16"/>
  <c r="E393" i="16"/>
  <c r="AA396" i="16"/>
  <c r="G396" i="16" s="1"/>
  <c r="Z396" i="16"/>
  <c r="F396" i="16" s="1"/>
  <c r="AA399" i="16"/>
  <c r="G399" i="16" s="1"/>
  <c r="AL280" i="16"/>
  <c r="R280" i="16" s="1"/>
  <c r="AL281" i="16"/>
  <c r="R281" i="16" s="1"/>
  <c r="AL277" i="16"/>
  <c r="R277" i="16" s="1"/>
  <c r="AL279" i="16"/>
  <c r="R279" i="16" s="1"/>
  <c r="AI274" i="16"/>
  <c r="N274" i="16"/>
  <c r="AD10" i="22"/>
  <c r="AH227" i="16"/>
  <c r="N227" i="16" s="1"/>
  <c r="AL141" i="16"/>
  <c r="R141" i="16" s="1"/>
  <c r="AK145" i="16"/>
  <c r="Q145" i="16" s="1"/>
  <c r="AL162" i="16"/>
  <c r="R162" i="16" s="1"/>
  <c r="AL160" i="16"/>
  <c r="R160" i="16" s="1"/>
  <c r="AI155" i="16"/>
  <c r="N155" i="16"/>
  <c r="AL158" i="16"/>
  <c r="R158" i="16" s="1"/>
  <c r="AL159" i="16"/>
  <c r="R159" i="16" s="1"/>
  <c r="AL161" i="16"/>
  <c r="R161" i="16" s="1"/>
  <c r="AG158" i="16"/>
  <c r="M158" i="16" s="1"/>
  <c r="AH179" i="16"/>
  <c r="N179" i="16" s="1"/>
  <c r="AI172" i="16"/>
  <c r="N172" i="16"/>
  <c r="AI189" i="16"/>
  <c r="N189" i="16"/>
  <c r="AL195" i="16"/>
  <c r="R195" i="16" s="1"/>
  <c r="AL193" i="16"/>
  <c r="R193" i="16" s="1"/>
  <c r="AG211" i="16"/>
  <c r="M211" i="16" s="1"/>
  <c r="AL213" i="16"/>
  <c r="R213" i="16" s="1"/>
  <c r="AL211" i="16"/>
  <c r="R211" i="16" s="1"/>
  <c r="AK213" i="16"/>
  <c r="Q213" i="16" s="1"/>
  <c r="AC264" i="16"/>
  <c r="I264" i="16" s="1"/>
  <c r="AC263" i="16"/>
  <c r="I263" i="16" s="1"/>
  <c r="Y263" i="16"/>
  <c r="E263" i="16" s="1"/>
  <c r="AA262" i="16"/>
  <c r="G262" i="16" s="1"/>
  <c r="AC261" i="16"/>
  <c r="I261" i="16" s="1"/>
  <c r="Y261" i="16"/>
  <c r="E261" i="16" s="1"/>
  <c r="AA260" i="16"/>
  <c r="G260" i="16" s="1"/>
  <c r="AB264" i="16"/>
  <c r="H264" i="16" s="1"/>
  <c r="AB262" i="16"/>
  <c r="H262" i="16" s="1"/>
  <c r="X260" i="16"/>
  <c r="D260" i="16" s="1"/>
  <c r="AA264" i="16"/>
  <c r="G264" i="16" s="1"/>
  <c r="AC262" i="16"/>
  <c r="I262" i="16" s="1"/>
  <c r="AA261" i="16"/>
  <c r="G261" i="16" s="1"/>
  <c r="Y260" i="16"/>
  <c r="E260" i="16" s="1"/>
  <c r="AB260" i="16"/>
  <c r="H260" i="16" s="1"/>
  <c r="Z257" i="16"/>
  <c r="E257" i="16"/>
  <c r="X261" i="16"/>
  <c r="D261" i="16" s="1"/>
  <c r="AC348" i="16"/>
  <c r="I348" i="16" s="1"/>
  <c r="AC346" i="16"/>
  <c r="I346" i="16" s="1"/>
  <c r="Z342" i="16"/>
  <c r="E342" i="16"/>
  <c r="AC347" i="16"/>
  <c r="I347" i="16" s="1"/>
  <c r="Z291" i="16"/>
  <c r="E291" i="16"/>
  <c r="AC303" i="16"/>
  <c r="I303" i="16" s="1"/>
  <c r="AC295" i="16"/>
  <c r="I295" i="16" s="1"/>
  <c r="AC296" i="16"/>
  <c r="I296" i="16" s="1"/>
  <c r="AC297" i="16"/>
  <c r="I297" i="16" s="1"/>
  <c r="AC294" i="16"/>
  <c r="I294" i="16" s="1"/>
  <c r="AL380" i="16"/>
  <c r="R380" i="16" s="1"/>
  <c r="AL382" i="16"/>
  <c r="R382" i="16" s="1"/>
  <c r="AI376" i="16"/>
  <c r="N376" i="16"/>
  <c r="AK383" i="16"/>
  <c r="Q383" i="16" s="1"/>
  <c r="AF21" i="22"/>
  <c r="AJ245" i="16"/>
  <c r="P245" i="16" s="1"/>
  <c r="X11" i="16"/>
  <c r="D11" i="16" s="1"/>
  <c r="AL43" i="16"/>
  <c r="R43" i="16" s="1"/>
  <c r="AL41" i="16"/>
  <c r="R41" i="16" s="1"/>
  <c r="AL39" i="16"/>
  <c r="R39" i="16" s="1"/>
  <c r="AL92" i="16"/>
  <c r="R92" i="16" s="1"/>
  <c r="AL90" i="16"/>
  <c r="R90" i="16" s="1"/>
  <c r="Z308" i="16"/>
  <c r="E308" i="16"/>
  <c r="AC314" i="16"/>
  <c r="I314" i="16" s="1"/>
  <c r="AC313" i="16"/>
  <c r="I313" i="16" s="1"/>
  <c r="AC311" i="16"/>
  <c r="I311" i="16" s="1"/>
  <c r="AE15" i="22"/>
  <c r="Z244" i="16"/>
  <c r="F244" i="16" s="1"/>
  <c r="Z19" i="16"/>
  <c r="E19" i="16"/>
  <c r="AC24" i="16"/>
  <c r="I24" i="16" s="1"/>
  <c r="AC73" i="16"/>
  <c r="I73" i="16" s="1"/>
  <c r="Z70" i="16"/>
  <c r="E70" i="16"/>
  <c r="AC76" i="16"/>
  <c r="I76" i="16" s="1"/>
  <c r="AC74" i="16"/>
  <c r="I74" i="16" s="1"/>
  <c r="AI308" i="16"/>
  <c r="N308" i="16"/>
  <c r="AL312" i="16"/>
  <c r="R312" i="16" s="1"/>
  <c r="AL313" i="16"/>
  <c r="R313" i="16" s="1"/>
  <c r="AI342" i="16"/>
  <c r="N342" i="16"/>
  <c r="D39" i="22"/>
  <c r="AC5" i="16"/>
  <c r="I5" i="16" s="1"/>
  <c r="J278" i="18"/>
  <c r="J294" i="18"/>
  <c r="T791" i="18"/>
  <c r="J999" i="18"/>
  <c r="M307" i="18"/>
  <c r="T150" i="18"/>
  <c r="T536" i="18"/>
  <c r="J312" i="18"/>
  <c r="J438" i="18"/>
  <c r="T743" i="18"/>
  <c r="T555" i="18"/>
  <c r="T699" i="18"/>
  <c r="C83" i="18"/>
  <c r="C275" i="18"/>
  <c r="T535" i="18"/>
  <c r="J827" i="18"/>
  <c r="AJ30" i="16"/>
  <c r="P30" i="16"/>
  <c r="F57" i="22"/>
  <c r="AI196" i="16"/>
  <c r="O196" i="16" s="1"/>
  <c r="AC125" i="16"/>
  <c r="I125" i="16"/>
  <c r="H392" i="16"/>
  <c r="AK86" i="16"/>
  <c r="R691" i="18"/>
  <c r="H162" i="18"/>
  <c r="Y402" i="16"/>
  <c r="E402" i="16" s="1"/>
  <c r="AL262" i="16"/>
  <c r="R262" i="16" s="1"/>
  <c r="H130" i="18"/>
  <c r="AH79" i="16"/>
  <c r="N79" i="16" s="1"/>
  <c r="AB261" i="16"/>
  <c r="H261" i="16" s="1"/>
  <c r="AA62" i="16"/>
  <c r="G62" i="16"/>
  <c r="J10" i="18"/>
  <c r="J6" i="18"/>
  <c r="J14" i="18"/>
  <c r="H931" i="18"/>
  <c r="R707" i="18"/>
  <c r="Q69" i="16"/>
  <c r="H354" i="18"/>
  <c r="H739" i="18"/>
  <c r="AK137" i="16"/>
  <c r="H210" i="18"/>
  <c r="H370" i="18"/>
  <c r="H995" i="18"/>
  <c r="AB69" i="16"/>
  <c r="AB256" i="16"/>
  <c r="H274" i="18"/>
  <c r="Q1" i="16"/>
  <c r="R290" i="18"/>
  <c r="R899" i="18"/>
  <c r="AK69" i="16"/>
  <c r="H82" i="18"/>
  <c r="R210" i="18"/>
  <c r="R835" i="18"/>
  <c r="AB86" i="16"/>
  <c r="Q256" i="16"/>
  <c r="R370" i="18"/>
  <c r="H306" i="18"/>
  <c r="R338" i="18"/>
  <c r="H659" i="18"/>
  <c r="AK324" i="16"/>
  <c r="R386" i="18"/>
  <c r="H18" i="16"/>
  <c r="Q358" i="16"/>
  <c r="H338" i="18"/>
  <c r="AK341" i="16"/>
  <c r="H50" i="18"/>
  <c r="AB18" i="16"/>
  <c r="AB375" i="16"/>
  <c r="R515" i="18"/>
  <c r="AK205" i="16"/>
  <c r="R803" i="18"/>
  <c r="AB52" i="16"/>
  <c r="R306" i="18"/>
  <c r="Q35" i="16"/>
  <c r="AK256" i="16"/>
  <c r="H867" i="18"/>
  <c r="AK290" i="16"/>
  <c r="H450" i="18"/>
  <c r="H86" i="16"/>
  <c r="AK358" i="16"/>
  <c r="AK171" i="16"/>
  <c r="AB273" i="16"/>
  <c r="AK239" i="16"/>
  <c r="AK18" i="16"/>
  <c r="Q103" i="16"/>
  <c r="H819" i="18"/>
  <c r="H466" i="18"/>
  <c r="R883" i="18"/>
  <c r="H579" i="18"/>
  <c r="H258" i="18"/>
  <c r="H899" i="18"/>
  <c r="R194" i="18"/>
  <c r="H273" i="16"/>
  <c r="AK103" i="16"/>
  <c r="H627" i="18"/>
  <c r="H803" i="18"/>
  <c r="H341" i="16"/>
  <c r="H675" i="18"/>
  <c r="R162" i="18"/>
  <c r="H290" i="16"/>
  <c r="H194" i="18"/>
  <c r="R995" i="18"/>
  <c r="AB120" i="16"/>
  <c r="Q290" i="16"/>
  <c r="H531" i="18"/>
  <c r="R915" i="18"/>
  <c r="H307" i="16"/>
  <c r="R563" i="18"/>
  <c r="R178" i="18"/>
  <c r="H256" i="16"/>
  <c r="R547" i="18"/>
  <c r="H851" i="18"/>
  <c r="Q120" i="16"/>
  <c r="AB307" i="16"/>
  <c r="R771" i="18"/>
  <c r="H98" i="18"/>
  <c r="R2" i="18"/>
  <c r="H963" i="18"/>
  <c r="H498" i="18"/>
  <c r="H69" i="16"/>
  <c r="H386" i="18"/>
  <c r="H691" i="18"/>
  <c r="H375" i="16"/>
  <c r="AK1" i="16"/>
  <c r="H322" i="18"/>
  <c r="AB103" i="16"/>
  <c r="H482" i="18"/>
  <c r="H239" i="16"/>
  <c r="H835" i="18"/>
  <c r="H418" i="18"/>
  <c r="AB137" i="16"/>
  <c r="R466" i="18"/>
  <c r="R963" i="18"/>
  <c r="R611" i="18"/>
  <c r="H34" i="18"/>
  <c r="H137" i="16"/>
  <c r="H178" i="18"/>
  <c r="H915" i="18"/>
  <c r="H154" i="16"/>
  <c r="Q171" i="16"/>
  <c r="H547" i="18"/>
  <c r="AK222" i="16"/>
  <c r="H205" i="16"/>
  <c r="Q52" i="16"/>
  <c r="R851" i="18"/>
  <c r="AB154" i="16"/>
  <c r="R947" i="18"/>
  <c r="Q86" i="16"/>
  <c r="H1012" i="18"/>
  <c r="H1029" i="18"/>
  <c r="H1045" i="18"/>
  <c r="R242" i="18"/>
  <c r="H611" i="18"/>
  <c r="H171" i="16"/>
  <c r="H290" i="18"/>
  <c r="H242" i="18"/>
  <c r="H120" i="16"/>
  <c r="R627" i="18"/>
  <c r="R18" i="18"/>
  <c r="Q154" i="16"/>
  <c r="AB341" i="16"/>
  <c r="Q375" i="16"/>
  <c r="H563" i="18"/>
  <c r="H103" i="16"/>
  <c r="H226" i="18"/>
  <c r="H947" i="18"/>
  <c r="H52" i="16"/>
  <c r="R531" i="18"/>
  <c r="R50" i="18"/>
  <c r="AB171" i="16"/>
  <c r="AB358" i="16"/>
  <c r="R402" i="18"/>
  <c r="R258" i="18"/>
  <c r="AK52" i="16"/>
  <c r="R579" i="18"/>
  <c r="R114" i="18"/>
  <c r="AB1" i="16"/>
  <c r="Q273" i="16"/>
  <c r="H35" i="16"/>
  <c r="R643" i="18"/>
  <c r="R595" i="18"/>
  <c r="Q188" i="16"/>
  <c r="Q137" i="16"/>
  <c r="H146" i="18"/>
  <c r="H434" i="18"/>
  <c r="H66" i="18"/>
  <c r="Q222" i="16"/>
  <c r="H358" i="16"/>
  <c r="H402" i="18"/>
  <c r="H222" i="16"/>
  <c r="R322" i="18"/>
  <c r="AK375" i="16"/>
  <c r="R34" i="18"/>
  <c r="R755" i="18"/>
  <c r="R66" i="18"/>
  <c r="R739" i="18"/>
  <c r="H883" i="18"/>
  <c r="AK392" i="16"/>
  <c r="AK35" i="16"/>
  <c r="Q324" i="16"/>
  <c r="H755" i="18"/>
  <c r="H643" i="18"/>
  <c r="R1012" i="18"/>
  <c r="R1029" i="18"/>
  <c r="I11" i="22"/>
  <c r="AS56" i="22"/>
  <c r="AB313" i="16"/>
  <c r="H313" i="16" s="1"/>
  <c r="AK19" i="22"/>
  <c r="AK24" i="22"/>
  <c r="AA371" i="16"/>
  <c r="G371" i="16"/>
  <c r="Y362" i="16"/>
  <c r="E362" i="16" s="1"/>
  <c r="AK13" i="22"/>
  <c r="O5" i="22"/>
  <c r="AH277" i="16"/>
  <c r="N277" i="16" s="1"/>
  <c r="O4" i="22"/>
  <c r="O1050" i="18"/>
  <c r="AV55" i="22"/>
  <c r="AH295" i="16"/>
  <c r="N295" i="16" s="1"/>
  <c r="AR60" i="22"/>
  <c r="AR39" i="22"/>
  <c r="AQ48" i="22"/>
  <c r="AH315" i="16"/>
  <c r="N315" i="16" s="1"/>
  <c r="AK18" i="22"/>
  <c r="AR14" i="22"/>
  <c r="AB61" i="22"/>
  <c r="G5" i="22"/>
  <c r="G4" i="22"/>
  <c r="L19" i="22"/>
  <c r="AI5" i="22"/>
  <c r="AI4" i="22"/>
  <c r="AB333" i="16"/>
  <c r="H333" i="16" s="1"/>
  <c r="N5" i="22"/>
  <c r="AO14" i="22"/>
  <c r="N4" i="22"/>
  <c r="AK201" i="16"/>
  <c r="Q201" i="16" s="1"/>
  <c r="Z53" i="22"/>
  <c r="Z62" i="22"/>
  <c r="AA297" i="16"/>
  <c r="G297" i="16" s="1"/>
  <c r="AH149" i="16"/>
  <c r="N149" i="16" s="1"/>
  <c r="C58" i="22"/>
  <c r="W42" i="22"/>
  <c r="W43" i="22"/>
  <c r="AB126" i="16"/>
  <c r="H126" i="16" s="1"/>
  <c r="AI25" i="22"/>
  <c r="AJ295" i="16"/>
  <c r="P295" i="16" s="1"/>
  <c r="AL9" i="22"/>
  <c r="R43" i="22"/>
  <c r="AU57" i="22"/>
  <c r="AB183" i="16"/>
  <c r="H183" i="16" s="1"/>
  <c r="R42" i="22"/>
  <c r="E1037" i="18"/>
  <c r="AB303" i="16"/>
  <c r="H303" i="16" s="1"/>
  <c r="T49" i="22"/>
  <c r="AK28" i="22"/>
  <c r="AC11" i="22"/>
  <c r="AH9" i="22"/>
  <c r="AJ302" i="16"/>
  <c r="P302" i="16" s="1"/>
  <c r="AR22" i="22"/>
  <c r="AR21" i="22"/>
  <c r="Z381" i="16"/>
  <c r="F381" i="16" s="1"/>
  <c r="AU62" i="22"/>
  <c r="I1040" i="18"/>
  <c r="AU45" i="22"/>
  <c r="AM25" i="22"/>
  <c r="I5" i="22"/>
  <c r="AQ52" i="22"/>
  <c r="G856" i="18"/>
  <c r="AG297" i="16"/>
  <c r="M297" i="16" s="1"/>
  <c r="AK5" i="22"/>
  <c r="AR52" i="22"/>
  <c r="AR58" i="22"/>
  <c r="AK302" i="16"/>
  <c r="Q302" i="16" s="1"/>
  <c r="AL56" i="22"/>
  <c r="AR57" i="22"/>
  <c r="AH5" i="22"/>
  <c r="AH4" i="22"/>
  <c r="AH353" i="16"/>
  <c r="N353" i="16" s="1"/>
  <c r="AR54" i="22"/>
  <c r="X44" i="22"/>
  <c r="H5" i="22"/>
  <c r="H4" i="22"/>
  <c r="AA160" i="16"/>
  <c r="G160" i="16" s="1"/>
  <c r="Y41" i="16"/>
  <c r="E41" i="16" s="1"/>
  <c r="L55" i="22"/>
  <c r="AN5" i="22"/>
  <c r="C25" i="22"/>
  <c r="AN4" i="22"/>
  <c r="AH269" i="16"/>
  <c r="N269" i="16" s="1"/>
  <c r="T44" i="22"/>
  <c r="AS50" i="22"/>
  <c r="AH264" i="16"/>
  <c r="N264" i="16" s="1"/>
  <c r="AH19" i="22"/>
  <c r="P50" i="22"/>
  <c r="D11" i="22"/>
  <c r="S10" i="22"/>
  <c r="AJ132" i="16"/>
  <c r="P132" i="16" s="1"/>
  <c r="V53" i="22"/>
  <c r="Q54" i="22"/>
  <c r="V9" i="22"/>
  <c r="AI64" i="16"/>
  <c r="O64" i="16" s="1"/>
  <c r="AJ46" i="22"/>
  <c r="D5" i="22"/>
  <c r="D4" i="22"/>
  <c r="Z388" i="16"/>
  <c r="F388" i="16" s="1"/>
  <c r="AI369" i="16"/>
  <c r="O369" i="16"/>
  <c r="AJ131" i="16"/>
  <c r="P131" i="16" s="1"/>
  <c r="AH21" i="22"/>
  <c r="AI48" i="22"/>
  <c r="S42" i="22"/>
  <c r="AC61" i="22"/>
  <c r="S43" i="22"/>
  <c r="X232" i="16"/>
  <c r="D232" i="16" s="1"/>
  <c r="AC14" i="22"/>
  <c r="AK384" i="16"/>
  <c r="Q384" i="16" s="1"/>
  <c r="AR24" i="22"/>
  <c r="AA215" i="16"/>
  <c r="G215" i="16" s="1"/>
  <c r="X59" i="22"/>
  <c r="AQ22" i="22"/>
  <c r="AA348" i="16"/>
  <c r="G348" i="16" s="1"/>
  <c r="AQ21" i="22"/>
  <c r="J5" i="22"/>
  <c r="J4" i="22"/>
  <c r="P5" i="22"/>
  <c r="P4" i="22"/>
  <c r="AA24" i="22"/>
  <c r="AL60" i="22"/>
  <c r="Y352" i="16"/>
  <c r="E352" i="16" s="1"/>
  <c r="AQ54" i="22"/>
  <c r="AK6" i="22"/>
  <c r="AB328" i="16"/>
  <c r="H328" i="16" s="1"/>
  <c r="AA42" i="22"/>
  <c r="AA43" i="22"/>
  <c r="I51" i="22"/>
  <c r="E50" i="22"/>
  <c r="I16" i="22"/>
  <c r="AS62" i="22"/>
  <c r="Z47" i="22"/>
  <c r="AS46" i="22"/>
  <c r="AS51" i="22"/>
  <c r="AK368" i="16"/>
  <c r="Q368" i="16"/>
  <c r="AT59" i="22"/>
  <c r="AT45" i="22"/>
  <c r="AS5" i="22"/>
  <c r="AU58" i="22"/>
  <c r="AA165" i="16"/>
  <c r="G165" i="16" s="1"/>
  <c r="AJ178" i="16"/>
  <c r="P178" i="16" s="1"/>
  <c r="Z336" i="16"/>
  <c r="F336" i="16" s="1"/>
  <c r="V51" i="22"/>
  <c r="V12" i="22"/>
  <c r="AI164" i="16"/>
  <c r="O164" i="16" s="1"/>
  <c r="Z58" i="22"/>
  <c r="Z43" i="22"/>
  <c r="AT56" i="22"/>
  <c r="AK198" i="16"/>
  <c r="Q198" i="16" s="1"/>
  <c r="Z42" i="22"/>
  <c r="V43" i="22"/>
  <c r="E63" i="22"/>
  <c r="E62" i="22"/>
  <c r="AB181" i="16"/>
  <c r="H181" i="16"/>
  <c r="AA81" i="16"/>
  <c r="G81" i="16" s="1"/>
  <c r="V42" i="22"/>
  <c r="AB180" i="16"/>
  <c r="H180" i="16" s="1"/>
  <c r="V45" i="22"/>
  <c r="Z77" i="16"/>
  <c r="F77" i="16" s="1"/>
  <c r="AJ218" i="16"/>
  <c r="P218" i="16" s="1"/>
  <c r="H55" i="22"/>
  <c r="AN24" i="22"/>
  <c r="AO58" i="22"/>
  <c r="AA62" i="22"/>
  <c r="Y63" i="22"/>
  <c r="AO51" i="22"/>
  <c r="Z335" i="16"/>
  <c r="F335" i="16" s="1"/>
  <c r="Y197" i="16"/>
  <c r="E197" i="16" s="1"/>
  <c r="Y44" i="22"/>
  <c r="Z330" i="16"/>
  <c r="F330" i="16" s="1"/>
  <c r="Y115" i="16"/>
  <c r="E115" i="16" s="1"/>
  <c r="Y52" i="22"/>
  <c r="AJ82" i="16"/>
  <c r="P82" i="16"/>
  <c r="AJ7" i="22"/>
  <c r="AJ5" i="22"/>
  <c r="AJ4" i="22"/>
  <c r="AJ14" i="22"/>
  <c r="AU12" i="22"/>
  <c r="AK80" i="16"/>
  <c r="Q80" i="16"/>
  <c r="AJ352" i="16"/>
  <c r="P352" i="16" s="1"/>
  <c r="AT55" i="22"/>
  <c r="AJ346" i="16"/>
  <c r="P346" i="16"/>
  <c r="AR19" i="22"/>
  <c r="AC43" i="22"/>
  <c r="AC42" i="22"/>
  <c r="AN16" i="22"/>
  <c r="AI313" i="16"/>
  <c r="O313" i="16" s="1"/>
  <c r="N48" i="22"/>
  <c r="AI96" i="16"/>
  <c r="O96" i="16" s="1"/>
  <c r="Z16" i="22"/>
  <c r="L5" i="22"/>
  <c r="L4" i="22"/>
  <c r="AJ336" i="16"/>
  <c r="P336" i="16" s="1"/>
  <c r="AH23" i="22"/>
  <c r="AI298" i="16"/>
  <c r="O298" i="16" s="1"/>
  <c r="AI14" i="22"/>
  <c r="W48" i="22"/>
  <c r="AK353" i="16"/>
  <c r="Q353" i="16" s="1"/>
  <c r="AB43" i="22"/>
  <c r="AR46" i="22"/>
  <c r="AB42" i="22"/>
  <c r="AR45" i="22"/>
  <c r="AG130" i="16"/>
  <c r="M130" i="16" s="1"/>
  <c r="W10" i="22"/>
  <c r="V46" i="22"/>
  <c r="W9" i="22"/>
  <c r="AV58" i="22"/>
  <c r="AV46" i="22"/>
  <c r="AA334" i="16"/>
  <c r="G334" i="16" s="1"/>
  <c r="AJ17" i="22"/>
  <c r="AA296" i="16"/>
  <c r="G296" i="16" s="1"/>
  <c r="AA21" i="22"/>
  <c r="AH319" i="16"/>
  <c r="N319" i="16" s="1"/>
  <c r="U43" i="22"/>
  <c r="AN56" i="22"/>
  <c r="AN55" i="22"/>
  <c r="U42" i="22"/>
  <c r="Z161" i="16"/>
  <c r="F161" i="16" s="1"/>
  <c r="U16" i="22"/>
  <c r="AJ23" i="22"/>
  <c r="Y77" i="16"/>
  <c r="E77" i="16" s="1"/>
  <c r="AA77" i="16"/>
  <c r="G77" i="16" s="1"/>
  <c r="K27" i="22"/>
  <c r="AJ25" i="16"/>
  <c r="P25" i="16" s="1"/>
  <c r="AH148" i="16"/>
  <c r="N148" i="16" s="1"/>
  <c r="BF40" i="21"/>
  <c r="AJ198" i="16"/>
  <c r="P198" i="16"/>
  <c r="AN11" i="22"/>
  <c r="AM5" i="22"/>
  <c r="AM4" i="22"/>
  <c r="AC17" i="22"/>
  <c r="X12" i="22"/>
  <c r="AC16" i="22"/>
  <c r="AH177" i="16"/>
  <c r="N177" i="16" s="1"/>
  <c r="AB146" i="16"/>
  <c r="H146" i="16" s="1"/>
  <c r="Y295" i="16"/>
  <c r="E295" i="16" s="1"/>
  <c r="T43" i="22"/>
  <c r="T42" i="22"/>
  <c r="X199" i="16"/>
  <c r="D199" i="16" s="1"/>
  <c r="H20" i="22"/>
  <c r="AI200" i="16"/>
  <c r="O200" i="16"/>
  <c r="R49" i="22"/>
  <c r="AL5" i="22"/>
  <c r="AL4" i="22"/>
  <c r="Y43" i="22"/>
  <c r="Y42" i="22"/>
  <c r="AG148" i="16"/>
  <c r="M148" i="16" s="1"/>
  <c r="P23" i="22"/>
  <c r="C21" i="22"/>
  <c r="AH57" i="16"/>
  <c r="N57" i="16" s="1"/>
  <c r="Z218" i="16"/>
  <c r="F218" i="16" s="1"/>
  <c r="AC51" i="22"/>
  <c r="I4" i="22"/>
  <c r="AK4" i="22"/>
  <c r="AS4" i="22"/>
  <c r="AI14" i="16"/>
  <c r="O14" i="16" s="1"/>
  <c r="AB97" i="16"/>
  <c r="H97" i="16" s="1"/>
  <c r="AP51" i="22"/>
  <c r="M5" i="22"/>
  <c r="AP19" i="22"/>
  <c r="AC26" i="22"/>
  <c r="E5" i="22"/>
  <c r="M28" i="22"/>
  <c r="AP59" i="22"/>
  <c r="AU25" i="22"/>
  <c r="E1052" i="18"/>
  <c r="AO56" i="22"/>
  <c r="CB35" i="21"/>
  <c r="Y26" i="16"/>
  <c r="E26" i="16" s="1"/>
  <c r="L10" i="22"/>
  <c r="AA22" i="16"/>
  <c r="G22" i="16" s="1"/>
  <c r="M63" i="22"/>
  <c r="J56" i="22"/>
  <c r="U55" i="22"/>
  <c r="U60" i="22"/>
  <c r="T52" i="22"/>
  <c r="AJ142" i="16"/>
  <c r="P142" i="16" s="1"/>
  <c r="T20" i="22"/>
  <c r="AP5" i="22"/>
  <c r="AP4" i="22"/>
  <c r="AH108" i="16"/>
  <c r="N108" i="16" s="1"/>
  <c r="L13" i="22"/>
  <c r="V56" i="22"/>
  <c r="V55" i="22"/>
  <c r="K21" i="22"/>
  <c r="K12" i="22"/>
  <c r="K11" i="22"/>
  <c r="AH90" i="16"/>
  <c r="N90" i="16" s="1"/>
  <c r="AK28" i="16"/>
  <c r="Q28" i="16" s="1"/>
  <c r="AH382" i="16"/>
  <c r="N382" i="16" s="1"/>
  <c r="K5" i="22"/>
  <c r="K4" i="22"/>
  <c r="F13" i="22"/>
  <c r="AG131" i="16"/>
  <c r="M131" i="16" s="1"/>
  <c r="O1040" i="18"/>
  <c r="G16" i="22"/>
  <c r="AB40" i="16"/>
  <c r="H40" i="16" s="1"/>
  <c r="F5" i="22"/>
  <c r="AB39" i="16"/>
  <c r="H39" i="16" s="1"/>
  <c r="F4" i="22"/>
  <c r="Y116" i="16"/>
  <c r="E116" i="16"/>
  <c r="H28" i="22"/>
  <c r="AU10" i="22"/>
  <c r="G58" i="22"/>
  <c r="Y284" i="16"/>
  <c r="E284" i="16" s="1"/>
  <c r="J12" i="22"/>
  <c r="G22" i="22"/>
  <c r="AI59" i="16"/>
  <c r="O59" i="16" s="1"/>
  <c r="AV5" i="22"/>
  <c r="AV4" i="22"/>
  <c r="Y277" i="16"/>
  <c r="E277" i="16" s="1"/>
  <c r="AI116" i="16"/>
  <c r="O116" i="16" s="1"/>
  <c r="AM58" i="22"/>
  <c r="E47" i="22"/>
  <c r="J53" i="22"/>
  <c r="AA51" i="22"/>
  <c r="AJ62" i="16"/>
  <c r="P62" i="16" s="1"/>
  <c r="W50" i="22"/>
  <c r="Z26" i="16"/>
  <c r="F26" i="16" s="1"/>
  <c r="AB56" i="16"/>
  <c r="H56" i="16" s="1"/>
  <c r="S53" i="22"/>
  <c r="Z51" i="22"/>
  <c r="T50" i="22"/>
  <c r="AA133" i="16"/>
  <c r="G133" i="16" s="1"/>
  <c r="AN28" i="22"/>
  <c r="AB141" i="16"/>
  <c r="H141" i="16" s="1"/>
  <c r="AJ148" i="16"/>
  <c r="P148" i="16"/>
  <c r="S12" i="22"/>
  <c r="Y144" i="16"/>
  <c r="E144" i="16" s="1"/>
  <c r="AK14" i="16"/>
  <c r="Q14" i="16"/>
  <c r="Q53" i="22"/>
  <c r="D50" i="22"/>
  <c r="K20" i="22"/>
  <c r="N21" i="22"/>
  <c r="AI61" i="22"/>
  <c r="AI160" i="16"/>
  <c r="O160" i="16" s="1"/>
  <c r="AV10" i="22"/>
  <c r="U14" i="22"/>
  <c r="AV53" i="22"/>
  <c r="AV42" i="22"/>
  <c r="AV60" i="22"/>
  <c r="R41" i="22"/>
  <c r="V39" i="22"/>
  <c r="V21" i="22"/>
  <c r="U63" i="22"/>
  <c r="I62" i="22"/>
  <c r="Z197" i="16"/>
  <c r="F197" i="16" s="1"/>
  <c r="AB59" i="22"/>
  <c r="AB75" i="16"/>
  <c r="H75" i="16" s="1"/>
  <c r="Q14" i="22"/>
  <c r="AK22" i="16"/>
  <c r="Q22" i="16" s="1"/>
  <c r="AB218" i="16"/>
  <c r="H218" i="16"/>
  <c r="X43" i="22"/>
  <c r="X42" i="22"/>
  <c r="AP62" i="22"/>
  <c r="X49" i="22"/>
  <c r="AH263" i="16"/>
  <c r="N263" i="16" s="1"/>
  <c r="AJ312" i="16"/>
  <c r="P312" i="16" s="1"/>
  <c r="AA26" i="22"/>
  <c r="AK261" i="16"/>
  <c r="Q261" i="16" s="1"/>
  <c r="AK260" i="16"/>
  <c r="Q260" i="16" s="1"/>
  <c r="M4" i="22"/>
  <c r="J9" i="22"/>
  <c r="T1051" i="18"/>
  <c r="J1051" i="18"/>
  <c r="T1052" i="18"/>
  <c r="J1052" i="18"/>
  <c r="AH56" i="16"/>
  <c r="N56" i="16" s="1"/>
  <c r="AK336" i="16"/>
  <c r="Q336" i="16" s="1"/>
  <c r="AP53" i="22"/>
  <c r="AI337" i="16"/>
  <c r="O337" i="16" s="1"/>
  <c r="F24" i="22"/>
  <c r="AB167" i="16"/>
  <c r="H167" i="16" s="1"/>
  <c r="AG163" i="16"/>
  <c r="M163" i="16" s="1"/>
  <c r="AG387" i="16"/>
  <c r="AH380" i="16"/>
  <c r="N380" i="16" s="1"/>
  <c r="AB284" i="16"/>
  <c r="H284" i="16" s="1"/>
  <c r="AI41" i="16"/>
  <c r="O41" i="16" s="1"/>
  <c r="H16" i="22"/>
  <c r="AJ92" i="16"/>
  <c r="P92" i="16" s="1"/>
  <c r="D63" i="22"/>
  <c r="AK314" i="16"/>
  <c r="Q314" i="16" s="1"/>
  <c r="AN27" i="22"/>
  <c r="AI24" i="16"/>
  <c r="O24" i="16" s="1"/>
  <c r="F16" i="22"/>
  <c r="AI65" i="16"/>
  <c r="O65" i="16" s="1"/>
  <c r="G46" i="22"/>
  <c r="Y46" i="16"/>
  <c r="E46" i="16" s="1"/>
  <c r="AI9" i="22"/>
  <c r="AI7" i="22"/>
  <c r="X280" i="16"/>
  <c r="D280" i="16" s="1"/>
  <c r="J17" i="22"/>
  <c r="AH59" i="16"/>
  <c r="N59" i="16" s="1"/>
  <c r="AI46" i="22"/>
  <c r="D12" i="22"/>
  <c r="AH8" i="16"/>
  <c r="N8" i="16" s="1"/>
  <c r="O48" i="22"/>
  <c r="G24" i="22"/>
  <c r="F6" i="22"/>
  <c r="AG24" i="16"/>
  <c r="M24" i="16" s="1"/>
  <c r="Z41" i="16"/>
  <c r="F41" i="16" s="1"/>
  <c r="AH26" i="16"/>
  <c r="N26" i="16" s="1"/>
  <c r="AV12" i="22"/>
  <c r="Y22" i="22"/>
  <c r="AA195" i="16"/>
  <c r="G195" i="16" s="1"/>
  <c r="AP45" i="22"/>
  <c r="AH334" i="16"/>
  <c r="N334" i="16" s="1"/>
  <c r="O50" i="22"/>
  <c r="Z113" i="16"/>
  <c r="F113" i="16" s="1"/>
  <c r="M24" i="22"/>
  <c r="AB90" i="16"/>
  <c r="H90" i="16" s="1"/>
  <c r="M25" i="22"/>
  <c r="AB91" i="16"/>
  <c r="H91" i="16" s="1"/>
  <c r="AJ63" i="16"/>
  <c r="P63" i="16" s="1"/>
  <c r="AH74" i="16"/>
  <c r="N74" i="16" s="1"/>
  <c r="E13" i="22"/>
  <c r="N27" i="22"/>
  <c r="AK93" i="16"/>
  <c r="Q93" i="16" s="1"/>
  <c r="AB380" i="16"/>
  <c r="H380" i="16" s="1"/>
  <c r="N28" i="22"/>
  <c r="AK94" i="16"/>
  <c r="Q94" i="16" s="1"/>
  <c r="AB94" i="16"/>
  <c r="H94" i="16" s="1"/>
  <c r="AB228" i="16"/>
  <c r="H228" i="16" s="1"/>
  <c r="M52" i="22"/>
  <c r="Z98" i="16"/>
  <c r="F98" i="16"/>
  <c r="AJ328" i="16"/>
  <c r="P328" i="16" s="1"/>
  <c r="X92" i="16"/>
  <c r="D92" i="16" s="1"/>
  <c r="M6" i="22"/>
  <c r="AI335" i="16"/>
  <c r="O335" i="16" s="1"/>
  <c r="D53" i="22"/>
  <c r="Z233" i="16"/>
  <c r="F233" i="16" s="1"/>
  <c r="J10" i="22"/>
  <c r="T41" i="22"/>
  <c r="AI129" i="16"/>
  <c r="O129" i="16" s="1"/>
  <c r="Y41" i="22"/>
  <c r="AK10" i="22"/>
  <c r="AT52" i="22"/>
  <c r="AI370" i="16"/>
  <c r="O370" i="16" s="1"/>
  <c r="AT53" i="22"/>
  <c r="AI371" i="16"/>
  <c r="O371" i="16" s="1"/>
  <c r="Y96" i="16"/>
  <c r="E96" i="16" s="1"/>
  <c r="M45" i="22"/>
  <c r="I47" i="22"/>
  <c r="Y64" i="16"/>
  <c r="E64" i="16" s="1"/>
  <c r="AU24" i="22"/>
  <c r="AB379" i="16"/>
  <c r="H379" i="16" s="1"/>
  <c r="G28" i="22"/>
  <c r="AB43" i="16"/>
  <c r="H43" i="16" s="1"/>
  <c r="AH313" i="16"/>
  <c r="N313" i="16" s="1"/>
  <c r="Z55" i="22"/>
  <c r="T46" i="22"/>
  <c r="I19" i="22"/>
  <c r="AA56" i="16"/>
  <c r="G56" i="16" s="1"/>
  <c r="F22" i="22"/>
  <c r="AN22" i="22"/>
  <c r="AJ314" i="16"/>
  <c r="P314" i="16" s="1"/>
  <c r="AJ318" i="16"/>
  <c r="P318" i="16" s="1"/>
  <c r="Y110" i="16"/>
  <c r="E110" i="16" s="1"/>
  <c r="O12" i="22"/>
  <c r="O23" i="22"/>
  <c r="AA111" i="16"/>
  <c r="G111" i="16" s="1"/>
  <c r="Y111" i="16"/>
  <c r="E111" i="16" s="1"/>
  <c r="O13" i="22"/>
  <c r="AK21" i="22"/>
  <c r="AH350" i="16"/>
  <c r="N350" i="16" s="1"/>
  <c r="AR44" i="22"/>
  <c r="Y175" i="16"/>
  <c r="E175" i="16" s="1"/>
  <c r="L11" i="22"/>
  <c r="AH75" i="16"/>
  <c r="N75" i="16" s="1"/>
  <c r="J13" i="22"/>
  <c r="AH60" i="16"/>
  <c r="N60" i="16" s="1"/>
  <c r="Y176" i="16"/>
  <c r="E176" i="16" s="1"/>
  <c r="R40" i="22"/>
  <c r="AH352" i="16"/>
  <c r="N352" i="16" s="1"/>
  <c r="Z277" i="16"/>
  <c r="F277" i="16" s="1"/>
  <c r="AL18" i="22"/>
  <c r="AJ264" i="16"/>
  <c r="P264" i="16" s="1"/>
  <c r="AQ50" i="22"/>
  <c r="Z351" i="16"/>
  <c r="F351" i="16" s="1"/>
  <c r="N8" i="22"/>
  <c r="AG94" i="16"/>
  <c r="M94" i="16" s="1"/>
  <c r="Q15" i="22"/>
  <c r="Z125" i="16"/>
  <c r="F125" i="16" s="1"/>
  <c r="AI194" i="16"/>
  <c r="O194" i="16" s="1"/>
  <c r="AR20" i="22"/>
  <c r="AT62" i="22"/>
  <c r="AK370" i="16"/>
  <c r="Q370" i="16" s="1"/>
  <c r="L61" i="22"/>
  <c r="F14" i="22"/>
  <c r="AI22" i="16"/>
  <c r="O22" i="16" s="1"/>
  <c r="F15" i="22"/>
  <c r="AI23" i="16"/>
  <c r="O23" i="16"/>
  <c r="I50" i="22"/>
  <c r="Z62" i="16"/>
  <c r="F62" i="16" s="1"/>
  <c r="AU52" i="22"/>
  <c r="Z387" i="16"/>
  <c r="F387" i="16" s="1"/>
  <c r="AI277" i="16"/>
  <c r="O277" i="16" s="1"/>
  <c r="D24" i="22"/>
  <c r="AK5" i="16"/>
  <c r="Q5" i="16" s="1"/>
  <c r="AG280" i="16"/>
  <c r="M280" i="16" s="1"/>
  <c r="D45" i="22"/>
  <c r="AH11" i="16"/>
  <c r="N11" i="16"/>
  <c r="K16" i="22"/>
  <c r="Z75" i="16"/>
  <c r="F75" i="16" s="1"/>
  <c r="G51" i="22"/>
  <c r="Z46" i="16"/>
  <c r="F46" i="16" s="1"/>
  <c r="U61" i="22"/>
  <c r="AB165" i="16"/>
  <c r="H165" i="16" s="1"/>
  <c r="O47" i="22"/>
  <c r="Y10" i="22"/>
  <c r="Y193" i="16"/>
  <c r="E193" i="16" s="1"/>
  <c r="X47" i="22"/>
  <c r="AH183" i="16"/>
  <c r="N183" i="16"/>
  <c r="J14" i="22"/>
  <c r="AI56" i="16"/>
  <c r="O56" i="16" s="1"/>
  <c r="AH16" i="22"/>
  <c r="AI262" i="16"/>
  <c r="O262" i="16" s="1"/>
  <c r="AH40" i="22"/>
  <c r="AG266" i="16"/>
  <c r="M266" i="16" s="1"/>
  <c r="J58" i="22"/>
  <c r="AJ65" i="16"/>
  <c r="P65" i="16" s="1"/>
  <c r="AK311" i="16"/>
  <c r="Q311" i="16" s="1"/>
  <c r="H14" i="22"/>
  <c r="AI39" i="16"/>
  <c r="O39" i="16" s="1"/>
  <c r="M20" i="22"/>
  <c r="AA91" i="16"/>
  <c r="G91" i="16" s="1"/>
  <c r="M26" i="22"/>
  <c r="AB92" i="16"/>
  <c r="H92" i="16" s="1"/>
  <c r="AJ45" i="16"/>
  <c r="P45" i="16" s="1"/>
  <c r="H53" i="22"/>
  <c r="AI48" i="16"/>
  <c r="O48" i="16" s="1"/>
  <c r="K18" i="22"/>
  <c r="W59" i="22"/>
  <c r="K57" i="22"/>
  <c r="AB30" i="16"/>
  <c r="H30" i="16" s="1"/>
  <c r="AB31" i="16"/>
  <c r="H31" i="16"/>
  <c r="AQ55" i="22"/>
  <c r="AA351" i="16"/>
  <c r="G351" i="16" s="1"/>
  <c r="AQ62" i="22"/>
  <c r="AB353" i="16"/>
  <c r="H353" i="16" s="1"/>
  <c r="V20" i="22"/>
  <c r="AJ159" i="16"/>
  <c r="P159" i="16" s="1"/>
  <c r="U19" i="22"/>
  <c r="AA158" i="16"/>
  <c r="G158" i="16" s="1"/>
  <c r="U40" i="22"/>
  <c r="X164" i="16"/>
  <c r="D164" i="16" s="1"/>
  <c r="U56" i="22"/>
  <c r="AU43" i="22"/>
  <c r="X388" i="16"/>
  <c r="AU42" i="22"/>
  <c r="X387" i="16"/>
  <c r="Z127" i="16"/>
  <c r="F127" i="16" s="1"/>
  <c r="Q17" i="22"/>
  <c r="Q60" i="22"/>
  <c r="AG195" i="16"/>
  <c r="M195" i="16" s="1"/>
  <c r="Z7" i="22"/>
  <c r="AH368" i="16"/>
  <c r="N368" i="16" s="1"/>
  <c r="AT60" i="22"/>
  <c r="AH200" i="16"/>
  <c r="N200" i="16"/>
  <c r="Z58" i="16"/>
  <c r="F58" i="16" s="1"/>
  <c r="Z28" i="16"/>
  <c r="F28" i="16" s="1"/>
  <c r="W57" i="22"/>
  <c r="AA183" i="16"/>
  <c r="G183" i="16" s="1"/>
  <c r="I14" i="22"/>
  <c r="Z56" i="16"/>
  <c r="F56" i="16" s="1"/>
  <c r="AS52" i="22"/>
  <c r="Z370" i="16"/>
  <c r="F370" i="16" s="1"/>
  <c r="K8" i="22"/>
  <c r="X77" i="16"/>
  <c r="D77" i="16" s="1"/>
  <c r="P7" i="22"/>
  <c r="AG110" i="16"/>
  <c r="M110" i="16" s="1"/>
  <c r="AA40" i="22"/>
  <c r="X215" i="16"/>
  <c r="D215" i="16" s="1"/>
  <c r="Z81" i="16"/>
  <c r="F81" i="16" s="1"/>
  <c r="X365" i="16"/>
  <c r="D365" i="16" s="1"/>
  <c r="AS7" i="22"/>
  <c r="X369" i="16"/>
  <c r="D369" i="16" s="1"/>
  <c r="AS41" i="22"/>
  <c r="J48" i="22"/>
  <c r="AH65" i="16"/>
  <c r="N65" i="16" s="1"/>
  <c r="AM6" i="22"/>
  <c r="X313" i="16"/>
  <c r="D313" i="16" s="1"/>
  <c r="J21" i="22"/>
  <c r="AJ58" i="16"/>
  <c r="P58" i="16" s="1"/>
  <c r="AV59" i="22"/>
  <c r="AB28" i="16"/>
  <c r="H28" i="16" s="1"/>
  <c r="AC40" i="22"/>
  <c r="Y286" i="16"/>
  <c r="E286" i="16" s="1"/>
  <c r="AJ262" i="16"/>
  <c r="P262" i="16" s="1"/>
  <c r="AH18" i="22"/>
  <c r="AI264" i="16"/>
  <c r="O264" i="16" s="1"/>
  <c r="AT51" i="22"/>
  <c r="J7" i="22"/>
  <c r="AG59" i="16"/>
  <c r="M59" i="16" s="1"/>
  <c r="J8" i="22"/>
  <c r="AG60" i="16"/>
  <c r="M60" i="16" s="1"/>
  <c r="D6" i="22"/>
  <c r="AG7" i="16"/>
  <c r="M7" i="16" s="1"/>
  <c r="D22" i="22"/>
  <c r="AJ8" i="16"/>
  <c r="P8" i="16" s="1"/>
  <c r="AH284" i="16"/>
  <c r="N284" i="16"/>
  <c r="J18" i="22"/>
  <c r="AI60" i="16"/>
  <c r="O60" i="16" s="1"/>
  <c r="J52" i="22"/>
  <c r="AO43" i="22"/>
  <c r="X337" i="16"/>
  <c r="V10" i="22"/>
  <c r="AH159" i="16"/>
  <c r="N159" i="16" s="1"/>
  <c r="Q55" i="22"/>
  <c r="AA130" i="16"/>
  <c r="G130" i="16" s="1"/>
  <c r="W58" i="22"/>
  <c r="AA184" i="16"/>
  <c r="G184" i="16"/>
  <c r="R57" i="22"/>
  <c r="Y12" i="22"/>
  <c r="Y195" i="16"/>
  <c r="E195" i="16" s="1"/>
  <c r="C62" i="22"/>
  <c r="AB13" i="16"/>
  <c r="H13" i="16" s="1"/>
  <c r="K9" i="22"/>
  <c r="Y73" i="16"/>
  <c r="E73" i="16" s="1"/>
  <c r="AH7" i="16"/>
  <c r="N7" i="16"/>
  <c r="O45" i="22"/>
  <c r="Y113" i="16"/>
  <c r="E113" i="16" s="1"/>
  <c r="O71" i="4"/>
  <c r="P15" i="22"/>
  <c r="AI108" i="16"/>
  <c r="O108" i="16" s="1"/>
  <c r="F18" i="22"/>
  <c r="AI26" i="16"/>
  <c r="O26" i="16" s="1"/>
  <c r="AR49" i="22"/>
  <c r="AI350" i="16"/>
  <c r="O350" i="16" s="1"/>
  <c r="AC21" i="22"/>
  <c r="AA228" i="16"/>
  <c r="G228" i="16" s="1"/>
  <c r="AC45" i="22"/>
  <c r="Y232" i="16"/>
  <c r="E232" i="16" s="1"/>
  <c r="AH146" i="16"/>
  <c r="N146" i="16" s="1"/>
  <c r="AH48" i="22"/>
  <c r="P9" i="22"/>
  <c r="AH107" i="16"/>
  <c r="N107" i="16" s="1"/>
  <c r="H24" i="22"/>
  <c r="AK39" i="16"/>
  <c r="Q39" i="16" s="1"/>
  <c r="H12" i="22"/>
  <c r="AH42" i="16"/>
  <c r="N42" i="16" s="1"/>
  <c r="G55" i="22"/>
  <c r="AA45" i="16"/>
  <c r="G45" i="16" s="1"/>
  <c r="H57" i="22"/>
  <c r="AJ47" i="16"/>
  <c r="P47" i="16" s="1"/>
  <c r="U21" i="22"/>
  <c r="AH41" i="16"/>
  <c r="N41" i="16" s="1"/>
  <c r="H11" i="22"/>
  <c r="H8" i="22"/>
  <c r="AG43" i="16"/>
  <c r="M43" i="16" s="1"/>
  <c r="X45" i="22"/>
  <c r="AH181" i="16"/>
  <c r="N181" i="16" s="1"/>
  <c r="Y167" i="16"/>
  <c r="E167" i="16"/>
  <c r="U48" i="22"/>
  <c r="H9" i="22"/>
  <c r="AH39" i="16"/>
  <c r="N39" i="16" s="1"/>
  <c r="AR59" i="22"/>
  <c r="AK350" i="16"/>
  <c r="Q350" i="16" s="1"/>
  <c r="H45" i="22"/>
  <c r="AH45" i="16"/>
  <c r="N45" i="16" s="1"/>
  <c r="C56" i="22"/>
  <c r="AA12" i="16"/>
  <c r="G12" i="16" s="1"/>
  <c r="P58" i="22"/>
  <c r="AJ116" i="16"/>
  <c r="P116" i="16"/>
  <c r="AH7" i="22"/>
  <c r="AG263" i="16"/>
  <c r="M263" i="16" s="1"/>
  <c r="AG264" i="16"/>
  <c r="M264" i="16" s="1"/>
  <c r="AH8" i="22"/>
  <c r="AL62" i="22"/>
  <c r="AJ6" i="22"/>
  <c r="AG279" i="16"/>
  <c r="M279" i="16" s="1"/>
  <c r="AM24" i="22"/>
  <c r="AB311" i="16"/>
  <c r="H311" i="16" s="1"/>
  <c r="AB312" i="16"/>
  <c r="H312" i="16" s="1"/>
  <c r="AJ27" i="22"/>
  <c r="AK280" i="16"/>
  <c r="Q280" i="16" s="1"/>
  <c r="Y385" i="16"/>
  <c r="E385" i="16"/>
  <c r="AS14" i="22"/>
  <c r="Z362" i="16"/>
  <c r="F362" i="16" s="1"/>
  <c r="AU16" i="22"/>
  <c r="AH260" i="16"/>
  <c r="N260" i="16" s="1"/>
  <c r="Y228" i="16"/>
  <c r="E228" i="16" s="1"/>
  <c r="AH46" i="22"/>
  <c r="R21" i="22"/>
  <c r="R39" i="22"/>
  <c r="AG129" i="16"/>
  <c r="M129" i="16" s="1"/>
  <c r="AU41" i="22"/>
  <c r="X386" i="16"/>
  <c r="D386" i="16" s="1"/>
  <c r="W62" i="22"/>
  <c r="AH294" i="16"/>
  <c r="N294" i="16" s="1"/>
  <c r="AL20" i="22"/>
  <c r="Q26" i="22"/>
  <c r="C10" i="22"/>
  <c r="Y6" i="16"/>
  <c r="E6" i="16" s="1"/>
  <c r="T21" i="22"/>
  <c r="AJ143" i="16"/>
  <c r="P143" i="16" s="1"/>
  <c r="Y54" i="22"/>
  <c r="AA197" i="16"/>
  <c r="G197" i="16" s="1"/>
  <c r="AT10" i="22"/>
  <c r="AH363" i="16"/>
  <c r="N363" i="16" s="1"/>
  <c r="AK23" i="22"/>
  <c r="AA298" i="16"/>
  <c r="G298" i="16" s="1"/>
  <c r="S40" i="22"/>
  <c r="X147" i="16"/>
  <c r="D147" i="16" s="1"/>
  <c r="AT42" i="22"/>
  <c r="AG370" i="16"/>
  <c r="U52" i="22"/>
  <c r="Z15" i="22"/>
  <c r="AI193" i="16"/>
  <c r="O193" i="16" s="1"/>
  <c r="AI91" i="16"/>
  <c r="O91" i="16" s="1"/>
  <c r="N15" i="22"/>
  <c r="I8" i="22"/>
  <c r="X60" i="16"/>
  <c r="D60" i="16" s="1"/>
  <c r="AO60" i="22"/>
  <c r="AB334" i="16"/>
  <c r="H334" i="16" s="1"/>
  <c r="AP6" i="22"/>
  <c r="AG330" i="16"/>
  <c r="M330" i="16" s="1"/>
  <c r="AO15" i="22"/>
  <c r="Z329" i="16"/>
  <c r="F329" i="16" s="1"/>
  <c r="M21" i="22"/>
  <c r="AA92" i="16"/>
  <c r="G92" i="16" s="1"/>
  <c r="H18" i="22"/>
  <c r="AI43" i="16"/>
  <c r="O43" i="16" s="1"/>
  <c r="G6" i="22"/>
  <c r="X41" i="16"/>
  <c r="D41" i="16" s="1"/>
  <c r="L21" i="22"/>
  <c r="AJ75" i="16"/>
  <c r="P75" i="16" s="1"/>
  <c r="L51" i="22"/>
  <c r="AI80" i="16"/>
  <c r="O80" i="16" s="1"/>
  <c r="G52" i="22"/>
  <c r="AI345" i="16"/>
  <c r="O345" i="16" s="1"/>
  <c r="AN13" i="22"/>
  <c r="AU47" i="22"/>
  <c r="Y387" i="16"/>
  <c r="E387" i="16" s="1"/>
  <c r="E22" i="22"/>
  <c r="AA25" i="16"/>
  <c r="G25" i="16" s="1"/>
  <c r="X354" i="16"/>
  <c r="AQ43" i="22"/>
  <c r="G15" i="22"/>
  <c r="Z40" i="16"/>
  <c r="F40" i="16" s="1"/>
  <c r="K17" i="22"/>
  <c r="Z76" i="16"/>
  <c r="F76" i="16" s="1"/>
  <c r="Y298" i="16"/>
  <c r="E298" i="16" s="1"/>
  <c r="F11" i="22"/>
  <c r="AH24" i="16"/>
  <c r="N24" i="16" s="1"/>
  <c r="O46" i="22"/>
  <c r="Y114" i="16"/>
  <c r="E114" i="16" s="1"/>
  <c r="AS9" i="22"/>
  <c r="AB294" i="16"/>
  <c r="H294" i="16" s="1"/>
  <c r="E1050" i="18"/>
  <c r="O503" i="18"/>
  <c r="O231" i="18"/>
  <c r="E391" i="18"/>
  <c r="AT5" i="21"/>
  <c r="E856" i="18"/>
  <c r="H5" i="27"/>
  <c r="R5" i="21"/>
  <c r="DI5" i="21"/>
  <c r="E5" i="27"/>
  <c r="E664" i="18"/>
  <c r="DP5" i="21"/>
  <c r="CQ5" i="21"/>
  <c r="E359" i="18"/>
  <c r="E327" i="18"/>
  <c r="E215" i="18"/>
  <c r="E135" i="18"/>
  <c r="BV5" i="21"/>
  <c r="E23" i="18"/>
  <c r="AS5" i="21"/>
  <c r="O680" i="18"/>
  <c r="E840" i="18"/>
  <c r="E487" i="18"/>
  <c r="E568" i="18"/>
  <c r="BI5" i="21"/>
  <c r="C5" i="21"/>
  <c r="O343" i="18"/>
  <c r="O792" i="18"/>
  <c r="E888" i="18"/>
  <c r="M5" i="21"/>
  <c r="Q5" i="21"/>
  <c r="K5" i="21"/>
  <c r="DK5" i="21"/>
  <c r="O5" i="27"/>
  <c r="O151" i="18"/>
  <c r="E167" i="18"/>
  <c r="O391" i="18"/>
  <c r="AG5" i="21"/>
  <c r="O455" i="18"/>
  <c r="DU5" i="21"/>
  <c r="W5" i="21"/>
  <c r="C5" i="22"/>
  <c r="AH5" i="21"/>
  <c r="O183" i="18"/>
  <c r="E968" i="18"/>
  <c r="DT5" i="21"/>
  <c r="O648" i="18"/>
  <c r="E952" i="18"/>
  <c r="O471" i="18"/>
  <c r="AB109" i="16"/>
  <c r="H109" i="16" s="1"/>
  <c r="O26" i="22"/>
  <c r="O21" i="22"/>
  <c r="AA109" i="16"/>
  <c r="G109" i="16" s="1"/>
  <c r="C50" i="22"/>
  <c r="Z11" i="16"/>
  <c r="F11" i="16" s="1"/>
  <c r="AM26" i="22"/>
  <c r="AI22" i="22"/>
  <c r="AA280" i="16"/>
  <c r="G280" i="16" s="1"/>
  <c r="AM40" i="22"/>
  <c r="X317" i="16"/>
  <c r="D317" i="16" s="1"/>
  <c r="AS55" i="22"/>
  <c r="AA368" i="16"/>
  <c r="G368" i="16" s="1"/>
  <c r="J45" i="22"/>
  <c r="AH62" i="16"/>
  <c r="N62" i="16" s="1"/>
  <c r="AK26" i="16"/>
  <c r="Q26" i="16" s="1"/>
  <c r="F28" i="22"/>
  <c r="AA388" i="16"/>
  <c r="G388" i="16" s="1"/>
  <c r="U4" i="22"/>
  <c r="X158" i="16"/>
  <c r="D158" i="16" s="1"/>
  <c r="AA27" i="22"/>
  <c r="AB212" i="16"/>
  <c r="H212" i="16" s="1"/>
  <c r="Z124" i="16"/>
  <c r="F124" i="16" s="1"/>
  <c r="V22" i="22"/>
  <c r="AJ161" i="16"/>
  <c r="P161" i="16" s="1"/>
  <c r="AV43" i="22"/>
  <c r="AG388" i="16"/>
  <c r="AT25" i="22"/>
  <c r="AK363" i="16"/>
  <c r="Q363" i="16" s="1"/>
  <c r="U15" i="22"/>
  <c r="Z159" i="16"/>
  <c r="F159" i="16" s="1"/>
  <c r="V17" i="22"/>
  <c r="AI161" i="16"/>
  <c r="O161" i="16" s="1"/>
  <c r="AK268" i="16"/>
  <c r="Q268" i="16" s="1"/>
  <c r="AB17" i="22"/>
  <c r="AI212" i="16"/>
  <c r="O212" i="16" s="1"/>
  <c r="AA74" i="16"/>
  <c r="G74" i="16" s="1"/>
  <c r="AJ130" i="16"/>
  <c r="P130" i="16" s="1"/>
  <c r="O56" i="22"/>
  <c r="AA114" i="16"/>
  <c r="G114" i="16" s="1"/>
  <c r="N62" i="22"/>
  <c r="AK98" i="16"/>
  <c r="Q98" i="16" s="1"/>
  <c r="X4" i="22"/>
  <c r="AG175" i="16"/>
  <c r="M175" i="16" s="1"/>
  <c r="S47" i="22"/>
  <c r="Y149" i="16"/>
  <c r="E149" i="16"/>
  <c r="Q5" i="22"/>
  <c r="X125" i="16"/>
  <c r="D125" i="16" s="1"/>
  <c r="AG317" i="16"/>
  <c r="M317" i="16"/>
  <c r="AN40" i="22"/>
  <c r="AK315" i="16"/>
  <c r="Q315" i="16" s="1"/>
  <c r="Y132" i="16"/>
  <c r="E132" i="16" s="1"/>
  <c r="Q47" i="22"/>
  <c r="Q43" i="22"/>
  <c r="AI147" i="16"/>
  <c r="O147" i="16" s="1"/>
  <c r="W46" i="22"/>
  <c r="Y182" i="16"/>
  <c r="E182" i="16" s="1"/>
  <c r="E18" i="22"/>
  <c r="M15" i="22"/>
  <c r="Z91" i="16"/>
  <c r="F91" i="16" s="1"/>
  <c r="F17" i="22"/>
  <c r="AI25" i="16"/>
  <c r="O25" i="16" s="1"/>
  <c r="AJ110" i="16"/>
  <c r="P110" i="16" s="1"/>
  <c r="P22" i="22"/>
  <c r="AA231" i="16"/>
  <c r="G231" i="16" s="1"/>
  <c r="AC54" i="22"/>
  <c r="AI62" i="16"/>
  <c r="O62" i="16" s="1"/>
  <c r="J50" i="22"/>
  <c r="Y30" i="16"/>
  <c r="E30" i="16" s="1"/>
  <c r="E48" i="22"/>
  <c r="Y31" i="16"/>
  <c r="E31" i="16" s="1"/>
  <c r="G14" i="22"/>
  <c r="Z39" i="16"/>
  <c r="F39" i="16" s="1"/>
  <c r="AI15" i="22"/>
  <c r="Z278" i="16"/>
  <c r="F278" i="16" s="1"/>
  <c r="AA42" i="16"/>
  <c r="G42" i="16" s="1"/>
  <c r="AV49" i="22"/>
  <c r="AI384" i="16"/>
  <c r="O384" i="16" s="1"/>
  <c r="AV57" i="22"/>
  <c r="AJ387" i="16"/>
  <c r="P387" i="16"/>
  <c r="Y380" i="16"/>
  <c r="E380" i="16" s="1"/>
  <c r="AK43" i="16"/>
  <c r="Q43" i="16" s="1"/>
  <c r="G13" i="22"/>
  <c r="Y43" i="16"/>
  <c r="E43" i="16" s="1"/>
  <c r="F7" i="22"/>
  <c r="AG25" i="16"/>
  <c r="M25" i="16" s="1"/>
  <c r="AK25" i="16"/>
  <c r="Q25" i="16" s="1"/>
  <c r="F27" i="22"/>
  <c r="G25" i="22"/>
  <c r="G17" i="22"/>
  <c r="Z42" i="16"/>
  <c r="F42" i="16" s="1"/>
  <c r="F52" i="22"/>
  <c r="AI30" i="16"/>
  <c r="O30" i="16" s="1"/>
  <c r="X75" i="16"/>
  <c r="D75" i="16" s="1"/>
  <c r="K6" i="22"/>
  <c r="Z79" i="16"/>
  <c r="F79" i="16" s="1"/>
  <c r="K50" i="22"/>
  <c r="AI31" i="16"/>
  <c r="O31" i="16" s="1"/>
  <c r="F53" i="22"/>
  <c r="N9" i="22"/>
  <c r="N23" i="22"/>
  <c r="AJ94" i="16"/>
  <c r="P94" i="16" s="1"/>
  <c r="D13" i="22"/>
  <c r="AH9" i="16"/>
  <c r="N9" i="16" s="1"/>
  <c r="AC57" i="22"/>
  <c r="AA234" i="16"/>
  <c r="G234" i="16" s="1"/>
  <c r="P10" i="22"/>
  <c r="Y21" i="22"/>
  <c r="AA194" i="16"/>
  <c r="G194" i="16" s="1"/>
  <c r="Y48" i="22"/>
  <c r="Y201" i="16"/>
  <c r="E201" i="16" s="1"/>
  <c r="O51" i="22"/>
  <c r="Z114" i="16"/>
  <c r="F114" i="16" s="1"/>
  <c r="Y5" i="22"/>
  <c r="X193" i="16"/>
  <c r="D193" i="16" s="1"/>
  <c r="AB164" i="16"/>
  <c r="H164" i="16" s="1"/>
  <c r="S61" i="22"/>
  <c r="AB148" i="16"/>
  <c r="H148" i="16" s="1"/>
  <c r="Y109" i="16"/>
  <c r="E109" i="16" s="1"/>
  <c r="O11" i="22"/>
  <c r="E12" i="22"/>
  <c r="Y25" i="16"/>
  <c r="E25" i="16" s="1"/>
  <c r="Y283" i="16"/>
  <c r="E283" i="16" s="1"/>
  <c r="AI45" i="22"/>
  <c r="AI41" i="22"/>
  <c r="X284" i="16"/>
  <c r="D284" i="16" s="1"/>
  <c r="AI23" i="22"/>
  <c r="AA281" i="16"/>
  <c r="G281" i="16" s="1"/>
  <c r="AU9" i="22"/>
  <c r="Y379" i="16"/>
  <c r="E379" i="16" s="1"/>
  <c r="O6" i="22"/>
  <c r="X109" i="16"/>
  <c r="D109" i="16" s="1"/>
  <c r="N12" i="22"/>
  <c r="AH93" i="16"/>
  <c r="N93" i="16" s="1"/>
  <c r="AC20" i="22"/>
  <c r="AA227" i="16"/>
  <c r="G227" i="16" s="1"/>
  <c r="M7" i="22"/>
  <c r="X93" i="16"/>
  <c r="D93" i="16" s="1"/>
  <c r="G27" i="22"/>
  <c r="AB42" i="16"/>
  <c r="H42" i="16" s="1"/>
  <c r="M10" i="22"/>
  <c r="Y91" i="16"/>
  <c r="E91" i="16" s="1"/>
  <c r="D21" i="22"/>
  <c r="AJ7" i="16"/>
  <c r="P7" i="16" s="1"/>
  <c r="AP50" i="22"/>
  <c r="AI334" i="16"/>
  <c r="O334" i="16" s="1"/>
  <c r="F9" i="22"/>
  <c r="AH22" i="16"/>
  <c r="N22" i="16" s="1"/>
  <c r="AA53" i="22"/>
  <c r="AJ23" i="16"/>
  <c r="P23" i="16" s="1"/>
  <c r="F20" i="22"/>
  <c r="F12" i="22"/>
  <c r="AH25" i="16"/>
  <c r="N25" i="16" s="1"/>
  <c r="AS6" i="22"/>
  <c r="X364" i="16"/>
  <c r="D364" i="16" s="1"/>
  <c r="U50" i="22"/>
  <c r="Z164" i="16"/>
  <c r="F164" i="16" s="1"/>
  <c r="AB53" i="22"/>
  <c r="AI218" i="16"/>
  <c r="O218" i="16" s="1"/>
  <c r="Y40" i="22"/>
  <c r="X198" i="16"/>
  <c r="D198" i="16" s="1"/>
  <c r="T39" i="22"/>
  <c r="AG146" i="16"/>
  <c r="M146" i="16" s="1"/>
  <c r="C53" i="22"/>
  <c r="Z14" i="16"/>
  <c r="F14" i="16" s="1"/>
  <c r="AB16" i="22"/>
  <c r="AI211" i="16"/>
  <c r="O211" i="16" s="1"/>
  <c r="AT17" i="22"/>
  <c r="AI365" i="16"/>
  <c r="O365" i="16" s="1"/>
  <c r="S51" i="22"/>
  <c r="Z148" i="16"/>
  <c r="F148" i="16"/>
  <c r="S60" i="22"/>
  <c r="AB147" i="16"/>
  <c r="H147" i="16" s="1"/>
  <c r="AB62" i="22"/>
  <c r="AK217" i="16"/>
  <c r="Q217" i="16" s="1"/>
  <c r="W15" i="22"/>
  <c r="Z176" i="16"/>
  <c r="F176" i="16" s="1"/>
  <c r="AA20" i="22"/>
  <c r="AA210" i="16"/>
  <c r="G210" i="16" s="1"/>
  <c r="M46" i="22"/>
  <c r="Y97" i="16"/>
  <c r="E97" i="16" s="1"/>
  <c r="K25" i="22"/>
  <c r="AB74" i="16"/>
  <c r="H74" i="16" s="1"/>
  <c r="H21" i="22"/>
  <c r="AJ41" i="16"/>
  <c r="P41" i="16" s="1"/>
  <c r="AM12" i="22"/>
  <c r="Y314" i="16"/>
  <c r="E314" i="16" s="1"/>
  <c r="AI261" i="16"/>
  <c r="O261" i="16" s="1"/>
  <c r="AH15" i="22"/>
  <c r="AI13" i="22"/>
  <c r="Y281" i="16"/>
  <c r="E281" i="16" s="1"/>
  <c r="I20" i="22"/>
  <c r="AA57" i="16"/>
  <c r="G57" i="16" s="1"/>
  <c r="K13" i="22"/>
  <c r="Z160" i="16"/>
  <c r="F160" i="16" s="1"/>
  <c r="R11" i="22"/>
  <c r="AH126" i="16"/>
  <c r="N126" i="16" s="1"/>
  <c r="U39" i="22"/>
  <c r="X163" i="16"/>
  <c r="D163" i="16" s="1"/>
  <c r="U57" i="22"/>
  <c r="AA166" i="16"/>
  <c r="G166" i="16" s="1"/>
  <c r="AA9" i="22"/>
  <c r="Y209" i="16"/>
  <c r="E209" i="16" s="1"/>
  <c r="AK92" i="16"/>
  <c r="Q92" i="16" s="1"/>
  <c r="N26" i="22"/>
  <c r="AA211" i="16"/>
  <c r="G211" i="16" s="1"/>
  <c r="O28" i="22"/>
  <c r="AB111" i="16"/>
  <c r="H111" i="16" s="1"/>
  <c r="AJ19" i="22"/>
  <c r="AJ277" i="16"/>
  <c r="P277" i="16" s="1"/>
  <c r="AS54" i="22"/>
  <c r="AA367" i="16"/>
  <c r="G367" i="16" s="1"/>
  <c r="AO48" i="22"/>
  <c r="Y337" i="16"/>
  <c r="E337" i="16" s="1"/>
  <c r="AI107" i="16"/>
  <c r="O107" i="16" s="1"/>
  <c r="P14" i="22"/>
  <c r="T5" i="22"/>
  <c r="AG142" i="16"/>
  <c r="M142" i="16" s="1"/>
  <c r="AA45" i="22"/>
  <c r="Y215" i="16"/>
  <c r="E215" i="16" s="1"/>
  <c r="R9" i="22"/>
  <c r="AH124" i="16"/>
  <c r="N124" i="16" s="1"/>
  <c r="AB26" i="22"/>
  <c r="AK211" i="16"/>
  <c r="Q211" i="16" s="1"/>
  <c r="W47" i="22"/>
  <c r="Y183" i="16"/>
  <c r="E183" i="16" s="1"/>
  <c r="AR62" i="22"/>
  <c r="AI19" i="22"/>
  <c r="AA277" i="16"/>
  <c r="G277" i="16" s="1"/>
  <c r="AT15" i="22"/>
  <c r="AI363" i="16"/>
  <c r="O363" i="16" s="1"/>
  <c r="AP57" i="22"/>
  <c r="L14" i="22"/>
  <c r="AI73" i="16"/>
  <c r="O73" i="16" s="1"/>
  <c r="AI94" i="16"/>
  <c r="O94" i="16" s="1"/>
  <c r="N18" i="22"/>
  <c r="L7" i="22"/>
  <c r="AG76" i="16"/>
  <c r="M76" i="16" s="1"/>
  <c r="Z39" i="22"/>
  <c r="AG197" i="16"/>
  <c r="M197" i="16" s="1"/>
  <c r="Z46" i="22"/>
  <c r="AH199" i="16"/>
  <c r="N199" i="16" s="1"/>
  <c r="L53" i="22"/>
  <c r="AI82" i="16"/>
  <c r="O82" i="16" s="1"/>
  <c r="X129" i="16"/>
  <c r="D129" i="16" s="1"/>
  <c r="CI35" i="21"/>
  <c r="W35" i="21"/>
  <c r="Y35" i="27"/>
  <c r="CH35" i="21"/>
  <c r="Q35" i="21"/>
  <c r="O459" i="18"/>
  <c r="O556" i="18"/>
  <c r="CW35" i="21"/>
  <c r="AT35" i="21"/>
  <c r="E491" i="18"/>
  <c r="O780" i="18"/>
  <c r="AB35" i="27"/>
  <c r="E796" i="18"/>
  <c r="Q39" i="22"/>
  <c r="AO54" i="22"/>
  <c r="AA333" i="16"/>
  <c r="G333" i="16"/>
  <c r="AJ368" i="16"/>
  <c r="P368" i="16" s="1"/>
  <c r="L60" i="22"/>
  <c r="AK79" i="16"/>
  <c r="Q79" i="16"/>
  <c r="F62" i="22"/>
  <c r="AK30" i="16"/>
  <c r="Q30" i="16"/>
  <c r="F23" i="22"/>
  <c r="AJ26" i="16"/>
  <c r="P26" i="16" s="1"/>
  <c r="O19" i="22"/>
  <c r="AA107" i="16"/>
  <c r="G107" i="16" s="1"/>
  <c r="AA108" i="16"/>
  <c r="G108" i="16" s="1"/>
  <c r="O20" i="22"/>
  <c r="AU51" i="22"/>
  <c r="Z386" i="16"/>
  <c r="F386" i="16"/>
  <c r="F48" i="22"/>
  <c r="AH31" i="16"/>
  <c r="N31" i="16" s="1"/>
  <c r="D17" i="22"/>
  <c r="AI8" i="16"/>
  <c r="O8" i="16" s="1"/>
  <c r="AK76" i="16"/>
  <c r="Q76" i="16" s="1"/>
  <c r="L27" i="22"/>
  <c r="D46" i="22"/>
  <c r="AH12" i="16"/>
  <c r="N12" i="16" s="1"/>
  <c r="AJ47" i="22"/>
  <c r="AH285" i="16"/>
  <c r="N285" i="16" s="1"/>
  <c r="O17" i="22"/>
  <c r="Z110" i="16"/>
  <c r="F110" i="16" s="1"/>
  <c r="O57" i="22"/>
  <c r="AA115" i="16"/>
  <c r="G115" i="16" s="1"/>
  <c r="V62" i="22"/>
  <c r="AK166" i="16"/>
  <c r="Q166" i="16"/>
  <c r="Z200" i="16"/>
  <c r="F200" i="16" s="1"/>
  <c r="AQ14" i="22"/>
  <c r="Z345" i="16"/>
  <c r="F345" i="16" s="1"/>
  <c r="Y192" i="16"/>
  <c r="E192" i="16" s="1"/>
  <c r="Y9" i="22"/>
  <c r="X54" i="22"/>
  <c r="AJ180" i="16"/>
  <c r="P180" i="16" s="1"/>
  <c r="AQ59" i="22"/>
  <c r="AB350" i="16"/>
  <c r="H350" i="16" s="1"/>
  <c r="AQ56" i="22"/>
  <c r="AA352" i="16"/>
  <c r="G352" i="16" s="1"/>
  <c r="AA52" i="22"/>
  <c r="Z217" i="16"/>
  <c r="F217" i="16" s="1"/>
  <c r="AA48" i="22"/>
  <c r="Y218" i="16"/>
  <c r="E218" i="16" s="1"/>
  <c r="AK262" i="16"/>
  <c r="Q262" i="16" s="1"/>
  <c r="AH26" i="22"/>
  <c r="AH17" i="22"/>
  <c r="AI263" i="16"/>
  <c r="O263" i="16" s="1"/>
  <c r="AM55" i="22"/>
  <c r="AA317" i="16"/>
  <c r="G317" i="16" s="1"/>
  <c r="J57" i="22"/>
  <c r="AJ64" i="16"/>
  <c r="P64" i="16" s="1"/>
  <c r="AN8" i="22"/>
  <c r="AG315" i="16"/>
  <c r="M315" i="16" s="1"/>
  <c r="M19" i="22"/>
  <c r="AA90" i="16"/>
  <c r="G90" i="16" s="1"/>
  <c r="M17" i="22"/>
  <c r="Z93" i="16"/>
  <c r="F93" i="16" s="1"/>
  <c r="Z96" i="16"/>
  <c r="F96" i="16" s="1"/>
  <c r="M50" i="22"/>
  <c r="AB57" i="22"/>
  <c r="AJ217" i="16"/>
  <c r="P217" i="16" s="1"/>
  <c r="E16" i="22"/>
  <c r="Z24" i="16"/>
  <c r="F24" i="16" s="1"/>
  <c r="W40" i="22"/>
  <c r="X181" i="16"/>
  <c r="D181" i="16"/>
  <c r="W60" i="22"/>
  <c r="E46" i="22"/>
  <c r="Y29" i="16"/>
  <c r="E29" i="16"/>
  <c r="AT39" i="22"/>
  <c r="AG367" i="16"/>
  <c r="M367" i="16" s="1"/>
  <c r="AJ369" i="16"/>
  <c r="P369" i="16"/>
  <c r="AT57" i="22"/>
  <c r="AJ370" i="16"/>
  <c r="P370" i="16" s="1"/>
  <c r="AP9" i="22"/>
  <c r="AH328" i="16"/>
  <c r="N328" i="16" s="1"/>
  <c r="AO39" i="22"/>
  <c r="X333" i="16"/>
  <c r="D333" i="16" s="1"/>
  <c r="AP40" i="22"/>
  <c r="AG334" i="16"/>
  <c r="M334" i="16" s="1"/>
  <c r="AP42" i="22"/>
  <c r="AG336" i="16"/>
  <c r="AO62" i="22"/>
  <c r="AB336" i="16"/>
  <c r="H336" i="16" s="1"/>
  <c r="X21" i="22"/>
  <c r="AJ177" i="16"/>
  <c r="P177" i="16" s="1"/>
  <c r="X165" i="16"/>
  <c r="D165" i="16" s="1"/>
  <c r="U41" i="22"/>
  <c r="AK182" i="16"/>
  <c r="Q182" i="16" s="1"/>
  <c r="X61" i="22"/>
  <c r="Q6" i="22"/>
  <c r="X126" i="16"/>
  <c r="D126" i="16" s="1"/>
  <c r="W16" i="22"/>
  <c r="Z177" i="16"/>
  <c r="F177" i="16" s="1"/>
  <c r="Z369" i="16"/>
  <c r="F369" i="16" s="1"/>
  <c r="W52" i="22"/>
  <c r="Z183" i="16"/>
  <c r="F183" i="16" s="1"/>
  <c r="AB370" i="16"/>
  <c r="H370" i="16"/>
  <c r="AC39" i="22"/>
  <c r="X231" i="16"/>
  <c r="D231" i="16" s="1"/>
  <c r="O55" i="22"/>
  <c r="AA113" i="16"/>
  <c r="G113" i="16" s="1"/>
  <c r="AO24" i="22"/>
  <c r="AK15" i="22"/>
  <c r="Z295" i="16"/>
  <c r="F295" i="16" s="1"/>
  <c r="AM16" i="22"/>
  <c r="Z313" i="16"/>
  <c r="F313" i="16" s="1"/>
  <c r="AK300" i="16"/>
  <c r="Q300" i="16" s="1"/>
  <c r="P62" i="22"/>
  <c r="AK115" i="16"/>
  <c r="Q115" i="16" s="1"/>
  <c r="P27" i="22"/>
  <c r="AK110" i="16"/>
  <c r="Q110" i="16" s="1"/>
  <c r="P56" i="22"/>
  <c r="AJ114" i="16"/>
  <c r="P114" i="16" s="1"/>
  <c r="Z82" i="16"/>
  <c r="F82" i="16" s="1"/>
  <c r="AG111" i="16"/>
  <c r="M111" i="16" s="1"/>
  <c r="P8" i="22"/>
  <c r="X368" i="16"/>
  <c r="D368" i="16" s="1"/>
  <c r="AS40" i="22"/>
  <c r="AH29" i="16"/>
  <c r="N29" i="16" s="1"/>
  <c r="F46" i="22"/>
  <c r="AJ8" i="22"/>
  <c r="AG281" i="16"/>
  <c r="M281" i="16" s="1"/>
  <c r="AM60" i="22"/>
  <c r="AB317" i="16"/>
  <c r="H317" i="16" s="1"/>
  <c r="M22" i="22"/>
  <c r="AA93" i="16"/>
  <c r="G93" i="16" s="1"/>
  <c r="AK345" i="16"/>
  <c r="Q345" i="16" s="1"/>
  <c r="AJ20" i="22"/>
  <c r="AJ278" i="16"/>
  <c r="P278" i="16" s="1"/>
  <c r="AG352" i="16"/>
  <c r="M352" i="16" s="1"/>
  <c r="AR41" i="22"/>
  <c r="AC15" i="22"/>
  <c r="Z227" i="16"/>
  <c r="F227" i="16" s="1"/>
  <c r="S16" i="22"/>
  <c r="Z143" i="16"/>
  <c r="F143" i="16" s="1"/>
  <c r="S46" i="22"/>
  <c r="Y285" i="16"/>
  <c r="E285" i="16" s="1"/>
  <c r="AI47" i="22"/>
  <c r="S63" i="22"/>
  <c r="AB150" i="16"/>
  <c r="H150" i="16" s="1"/>
  <c r="W49" i="22"/>
  <c r="Z180" i="16"/>
  <c r="F180" i="16" s="1"/>
  <c r="AP54" i="22"/>
  <c r="AJ333" i="16"/>
  <c r="P333" i="16" s="1"/>
  <c r="S58" i="22"/>
  <c r="AA150" i="16"/>
  <c r="G150" i="16" s="1"/>
  <c r="J19" i="22"/>
  <c r="AJ56" i="16"/>
  <c r="P56" i="16" s="1"/>
  <c r="J20" i="22"/>
  <c r="AJ57" i="16"/>
  <c r="P57" i="16" s="1"/>
  <c r="D26" i="22"/>
  <c r="AK7" i="16"/>
  <c r="Q7" i="16" s="1"/>
  <c r="D23" i="22"/>
  <c r="AJ9" i="16"/>
  <c r="P9" i="16" s="1"/>
  <c r="L15" i="22"/>
  <c r="AI74" i="16"/>
  <c r="O74" i="16" s="1"/>
  <c r="AP39" i="22"/>
  <c r="AG333" i="16"/>
  <c r="M333" i="16" s="1"/>
  <c r="AO42" i="22"/>
  <c r="X336" i="16"/>
  <c r="D62" i="22"/>
  <c r="AK13" i="16"/>
  <c r="Q13" i="16" s="1"/>
  <c r="Y20" i="22"/>
  <c r="AA193" i="16"/>
  <c r="G193" i="16" s="1"/>
  <c r="AP50" i="21"/>
  <c r="H347" i="18"/>
  <c r="S9" i="22"/>
  <c r="Y141" i="16"/>
  <c r="E141" i="16" s="1"/>
  <c r="Z27" i="22"/>
  <c r="AK195" i="16"/>
  <c r="Q195" i="16" s="1"/>
  <c r="AK11" i="16"/>
  <c r="Q11" i="16" s="1"/>
  <c r="D60" i="22"/>
  <c r="AH47" i="16"/>
  <c r="N47" i="16" s="1"/>
  <c r="H47" i="22"/>
  <c r="AI90" i="16"/>
  <c r="O90" i="16" s="1"/>
  <c r="N14" i="22"/>
  <c r="I13" i="22"/>
  <c r="Y60" i="16"/>
  <c r="E60" i="16" s="1"/>
  <c r="K46" i="22"/>
  <c r="Y80" i="16"/>
  <c r="E80" i="16" s="1"/>
  <c r="P24" i="22"/>
  <c r="AK107" i="16"/>
  <c r="Q107" i="16" s="1"/>
  <c r="AN26" i="22"/>
  <c r="AK313" i="16"/>
  <c r="Q313" i="16" s="1"/>
  <c r="AI113" i="16"/>
  <c r="O113" i="16" s="1"/>
  <c r="AJ260" i="16"/>
  <c r="P260" i="16" s="1"/>
  <c r="AC10" i="22"/>
  <c r="Y227" i="16"/>
  <c r="E227" i="16" s="1"/>
  <c r="AH13" i="22"/>
  <c r="Z367" i="16"/>
  <c r="F367" i="16" s="1"/>
  <c r="AS49" i="22"/>
  <c r="AB371" i="16"/>
  <c r="H371" i="16" s="1"/>
  <c r="AS63" i="22"/>
  <c r="C11" i="22"/>
  <c r="Y7" i="16"/>
  <c r="E7" i="16" s="1"/>
  <c r="C26" i="22"/>
  <c r="AB7" i="16"/>
  <c r="H7" i="16" s="1"/>
  <c r="AN6" i="22"/>
  <c r="AG313" i="16"/>
  <c r="M313" i="16" s="1"/>
  <c r="AJ319" i="16"/>
  <c r="P319" i="16" s="1"/>
  <c r="AN57" i="22"/>
  <c r="G11" i="22"/>
  <c r="H13" i="22"/>
  <c r="AH43" i="16"/>
  <c r="N43" i="16" s="1"/>
  <c r="AB45" i="22"/>
  <c r="AH215" i="16"/>
  <c r="N215" i="16" s="1"/>
  <c r="D47" i="22"/>
  <c r="AH13" i="16"/>
  <c r="N13" i="16" s="1"/>
  <c r="U6" i="22"/>
  <c r="X160" i="16"/>
  <c r="D160" i="16" s="1"/>
  <c r="AI46" i="16"/>
  <c r="O46" i="16" s="1"/>
  <c r="H51" i="22"/>
  <c r="I52" i="22"/>
  <c r="Z64" i="16"/>
  <c r="F64" i="16" s="1"/>
  <c r="H17" i="22"/>
  <c r="AI42" i="16"/>
  <c r="O42" i="16" s="1"/>
  <c r="P60" i="22"/>
  <c r="AK113" i="16"/>
  <c r="Q113" i="16"/>
  <c r="Z7" i="16"/>
  <c r="F7" i="16" s="1"/>
  <c r="C16" i="22"/>
  <c r="AR55" i="22"/>
  <c r="AJ351" i="16"/>
  <c r="P351" i="16" s="1"/>
  <c r="AH354" i="16"/>
  <c r="N354" i="16" s="1"/>
  <c r="AR48" i="22"/>
  <c r="AM63" i="22"/>
  <c r="AB320" i="16"/>
  <c r="H320" i="16" s="1"/>
  <c r="AR25" i="22"/>
  <c r="AK346" i="16"/>
  <c r="Q346" i="16" s="1"/>
  <c r="AL7" i="22"/>
  <c r="AA49" i="22"/>
  <c r="Z214" i="16"/>
  <c r="F214" i="16" s="1"/>
  <c r="Z353" i="16"/>
  <c r="F353" i="16" s="1"/>
  <c r="AM19" i="22"/>
  <c r="AA311" i="16"/>
  <c r="G311" i="16" s="1"/>
  <c r="M13" i="22"/>
  <c r="Y94" i="16"/>
  <c r="E94" i="16" s="1"/>
  <c r="I6" i="22"/>
  <c r="X58" i="16"/>
  <c r="D58" i="16" s="1"/>
  <c r="AJ28" i="22"/>
  <c r="AK281" i="16"/>
  <c r="Q281" i="16" s="1"/>
  <c r="R26" i="22"/>
  <c r="AK126" i="16"/>
  <c r="Q126" i="16" s="1"/>
  <c r="AO20" i="22"/>
  <c r="AA329" i="16"/>
  <c r="G329" i="16" s="1"/>
  <c r="AK55" i="22"/>
  <c r="AA300" i="16"/>
  <c r="G300" i="16" s="1"/>
  <c r="Z25" i="22"/>
  <c r="AK193" i="16"/>
  <c r="Q193" i="16" s="1"/>
  <c r="T26" i="22"/>
  <c r="AK143" i="16"/>
  <c r="Q143" i="16" s="1"/>
  <c r="R61" i="22"/>
  <c r="AK131" i="16"/>
  <c r="Q131" i="16" s="1"/>
  <c r="AC48" i="22"/>
  <c r="Y235" i="16"/>
  <c r="E235" i="16" s="1"/>
  <c r="R24" i="22"/>
  <c r="AK124" i="16"/>
  <c r="Q124" i="16" s="1"/>
  <c r="R22" i="22"/>
  <c r="AJ127" i="16"/>
  <c r="P127" i="16" s="1"/>
  <c r="AB295" i="16"/>
  <c r="H295" i="16" s="1"/>
  <c r="AK25" i="22"/>
  <c r="AB300" i="16"/>
  <c r="H300" i="16" s="1"/>
  <c r="AK60" i="22"/>
  <c r="AU56" i="22"/>
  <c r="AA386" i="16"/>
  <c r="G386" i="16" s="1"/>
  <c r="R63" i="22"/>
  <c r="AK133" i="16"/>
  <c r="Q133" i="16" s="1"/>
  <c r="AI10" i="22"/>
  <c r="Y278" i="16"/>
  <c r="E278" i="16" s="1"/>
  <c r="AB278" i="16"/>
  <c r="H278" i="16" s="1"/>
  <c r="Q27" i="22"/>
  <c r="AB127" i="16"/>
  <c r="H127" i="16" s="1"/>
  <c r="W41" i="22"/>
  <c r="X182" i="16"/>
  <c r="D182" i="16" s="1"/>
  <c r="P19" i="22"/>
  <c r="AJ107" i="16"/>
  <c r="P107" i="16" s="1"/>
  <c r="P12" i="22"/>
  <c r="AH110" i="16"/>
  <c r="N110" i="16" s="1"/>
  <c r="T22" i="22"/>
  <c r="AJ144" i="16"/>
  <c r="P144" i="16"/>
  <c r="Y55" i="22"/>
  <c r="AA198" i="16"/>
  <c r="G198" i="16" s="1"/>
  <c r="T48" i="22"/>
  <c r="AH150" i="16"/>
  <c r="N150" i="16" s="1"/>
  <c r="T47" i="22"/>
  <c r="U59" i="22"/>
  <c r="AB163" i="16"/>
  <c r="H163" i="16" s="1"/>
  <c r="AK200" i="16"/>
  <c r="Q200" i="16" s="1"/>
  <c r="AI201" i="16"/>
  <c r="O201" i="16" s="1"/>
  <c r="AT43" i="22"/>
  <c r="AG371" i="16"/>
  <c r="AB39" i="22"/>
  <c r="AG214" i="16"/>
  <c r="M214" i="16" s="1"/>
  <c r="N24" i="22"/>
  <c r="AK90" i="16"/>
  <c r="Q90" i="16" s="1"/>
  <c r="N7" i="22"/>
  <c r="AG93" i="16"/>
  <c r="M93" i="16" s="1"/>
  <c r="Z60" i="16"/>
  <c r="F60" i="16" s="1"/>
  <c r="I18" i="22"/>
  <c r="AO59" i="22"/>
  <c r="I61" i="22"/>
  <c r="AB63" i="16"/>
  <c r="H63" i="16" s="1"/>
  <c r="AH45" i="22"/>
  <c r="AH266" i="16"/>
  <c r="N266" i="16" s="1"/>
  <c r="L17" i="22"/>
  <c r="AI76" i="16"/>
  <c r="O76" i="16" s="1"/>
  <c r="AB19" i="22"/>
  <c r="AJ209" i="16"/>
  <c r="P209" i="16" s="1"/>
  <c r="G7" i="22"/>
  <c r="X42" i="16"/>
  <c r="D42" i="16" s="1"/>
  <c r="L22" i="22"/>
  <c r="AJ76" i="16"/>
  <c r="P76" i="16" s="1"/>
  <c r="AK216" i="16"/>
  <c r="Q216" i="16" s="1"/>
  <c r="G53" i="22"/>
  <c r="Z48" i="16"/>
  <c r="F48" i="16" s="1"/>
  <c r="AV15" i="22"/>
  <c r="AI380" i="16"/>
  <c r="O380" i="16" s="1"/>
  <c r="AJ12" i="22"/>
  <c r="AH280" i="16"/>
  <c r="N280" i="16" s="1"/>
  <c r="AQ19" i="22"/>
  <c r="AA345" i="16"/>
  <c r="G345" i="16" s="1"/>
  <c r="E27" i="22"/>
  <c r="AB25" i="16"/>
  <c r="H25" i="16"/>
  <c r="AR51" i="22"/>
  <c r="AI352" i="16"/>
  <c r="O352" i="16" s="1"/>
  <c r="E53" i="22"/>
  <c r="Z31" i="16"/>
  <c r="F31" i="16" s="1"/>
  <c r="AU54" i="22"/>
  <c r="AA384" i="16"/>
  <c r="G384" i="16" s="1"/>
  <c r="AI12" i="22"/>
  <c r="Y280" i="16"/>
  <c r="E280" i="16" s="1"/>
  <c r="AM13" i="22"/>
  <c r="Y315" i="16"/>
  <c r="E315" i="16" s="1"/>
  <c r="AA370" i="16"/>
  <c r="G370" i="16" s="1"/>
  <c r="AS57" i="22"/>
  <c r="U7" i="22"/>
  <c r="X161" i="16"/>
  <c r="D161" i="16" s="1"/>
  <c r="Q62" i="22"/>
  <c r="AB132" i="16"/>
  <c r="H132" i="16" s="1"/>
  <c r="AS10" i="22"/>
  <c r="Y363" i="16"/>
  <c r="E363" i="16" s="1"/>
  <c r="O25" i="22"/>
  <c r="AB108" i="16"/>
  <c r="H108" i="16" s="1"/>
  <c r="O7" i="22"/>
  <c r="X110" i="16"/>
  <c r="D110" i="16" s="1"/>
  <c r="AA8" i="16"/>
  <c r="G8" i="16" s="1"/>
  <c r="C22" i="22"/>
  <c r="C28" i="22"/>
  <c r="AB9" i="16"/>
  <c r="H9" i="16" s="1"/>
  <c r="I58" i="18"/>
  <c r="BU28" i="21"/>
  <c r="AI27" i="22"/>
  <c r="AB280" i="16"/>
  <c r="H280" i="16" s="1"/>
  <c r="AS39" i="22"/>
  <c r="X367" i="16"/>
  <c r="D367" i="16" s="1"/>
  <c r="AA369" i="16"/>
  <c r="G369" i="16" s="1"/>
  <c r="AM41" i="22"/>
  <c r="X318" i="16"/>
  <c r="D318" i="16" s="1"/>
  <c r="AJ354" i="16"/>
  <c r="P354" i="16" s="1"/>
  <c r="AI11" i="16"/>
  <c r="O11" i="16"/>
  <c r="AN20" i="22"/>
  <c r="AG182" i="16"/>
  <c r="M182" i="16" s="1"/>
  <c r="X41" i="22"/>
  <c r="R25" i="22"/>
  <c r="AK125" i="16"/>
  <c r="Q125" i="16" s="1"/>
  <c r="V15" i="22"/>
  <c r="AI159" i="16"/>
  <c r="O159" i="16" s="1"/>
  <c r="M51" i="22"/>
  <c r="Z97" i="16"/>
  <c r="F97" i="16" s="1"/>
  <c r="AJ124" i="16"/>
  <c r="P124" i="16" s="1"/>
  <c r="R19" i="22"/>
  <c r="AV6" i="22"/>
  <c r="AG381" i="16"/>
  <c r="M381" i="16" s="1"/>
  <c r="V40" i="22"/>
  <c r="AG164" i="16"/>
  <c r="M164" i="16" s="1"/>
  <c r="AI131" i="16"/>
  <c r="O131" i="16"/>
  <c r="R51" i="22"/>
  <c r="AK167" i="16"/>
  <c r="Q167" i="16" s="1"/>
  <c r="AV9" i="22"/>
  <c r="AH379" i="16"/>
  <c r="N379" i="16" s="1"/>
  <c r="AQ26" i="22"/>
  <c r="AB347" i="16"/>
  <c r="H347" i="16" s="1"/>
  <c r="AP11" i="22"/>
  <c r="AH330" i="16"/>
  <c r="N330" i="16" s="1"/>
  <c r="AI60" i="22"/>
  <c r="AB283" i="16"/>
  <c r="H283" i="16" s="1"/>
  <c r="V14" i="22"/>
  <c r="AI158" i="16"/>
  <c r="O158" i="16" s="1"/>
  <c r="O22" i="22"/>
  <c r="AA110" i="16"/>
  <c r="G110" i="16" s="1"/>
  <c r="G57" i="22"/>
  <c r="AA47" i="16"/>
  <c r="G47" i="16" s="1"/>
  <c r="H52" i="22"/>
  <c r="S11" i="22"/>
  <c r="Y143" i="16"/>
  <c r="E143" i="16" s="1"/>
  <c r="T56" i="22"/>
  <c r="S24" i="22"/>
  <c r="S44" i="22"/>
  <c r="Y146" i="16"/>
  <c r="E146" i="16" s="1"/>
  <c r="Q42" i="22"/>
  <c r="AN48" i="22"/>
  <c r="AH320" i="16"/>
  <c r="N320" i="16" s="1"/>
  <c r="Y60" i="22"/>
  <c r="AB198" i="16"/>
  <c r="H198" i="16" s="1"/>
  <c r="AC62" i="22"/>
  <c r="AB234" i="16"/>
  <c r="H234" i="16" s="1"/>
  <c r="M14" i="22"/>
  <c r="Z90" i="16"/>
  <c r="F90" i="16" s="1"/>
  <c r="S26" i="22"/>
  <c r="AB143" i="16"/>
  <c r="H143" i="16" s="1"/>
  <c r="I25" i="22"/>
  <c r="AB57" i="16"/>
  <c r="H57" i="16" s="1"/>
  <c r="L28" i="22"/>
  <c r="AK77" i="16"/>
  <c r="Q77" i="16" s="1"/>
  <c r="G45" i="22"/>
  <c r="Y45" i="16"/>
  <c r="E45" i="16" s="1"/>
  <c r="AI63" i="16"/>
  <c r="O63" i="16" s="1"/>
  <c r="J51" i="22"/>
  <c r="P52" i="22"/>
  <c r="AI115" i="16"/>
  <c r="O115" i="16" s="1"/>
  <c r="AV19" i="22"/>
  <c r="AJ379" i="16"/>
  <c r="P379" i="16" s="1"/>
  <c r="J16" i="22"/>
  <c r="AI58" i="16"/>
  <c r="O58" i="16" s="1"/>
  <c r="AV20" i="22"/>
  <c r="AJ380" i="16"/>
  <c r="P380" i="16" s="1"/>
  <c r="AV44" i="22"/>
  <c r="AH384" i="16"/>
  <c r="N384" i="16" s="1"/>
  <c r="AV56" i="22"/>
  <c r="AJ386" i="16"/>
  <c r="P386" i="16" s="1"/>
  <c r="C24" i="22"/>
  <c r="AB5" i="16"/>
  <c r="H5" i="16" s="1"/>
  <c r="AO25" i="22"/>
  <c r="AB329" i="16"/>
  <c r="H329" i="16" s="1"/>
  <c r="AT46" i="22"/>
  <c r="AH369" i="16"/>
  <c r="N369" i="16"/>
  <c r="AI294" i="16"/>
  <c r="O294" i="16" s="1"/>
  <c r="AL14" i="22"/>
  <c r="G8" i="22"/>
  <c r="X43" i="16"/>
  <c r="D43" i="16" s="1"/>
  <c r="AL28" i="22"/>
  <c r="AK298" i="16"/>
  <c r="Q298" i="16" s="1"/>
  <c r="AG301" i="16"/>
  <c r="M301" i="16" s="1"/>
  <c r="AL41" i="22"/>
  <c r="K10" i="22"/>
  <c r="Y74" i="16"/>
  <c r="E74" i="16" s="1"/>
  <c r="AV11" i="22"/>
  <c r="AH381" i="16"/>
  <c r="N381" i="16" s="1"/>
  <c r="K51" i="22"/>
  <c r="Z80" i="16"/>
  <c r="F80" i="16" s="1"/>
  <c r="AV52" i="22"/>
  <c r="AI387" i="16"/>
  <c r="O387" i="16"/>
  <c r="D19" i="22"/>
  <c r="AJ5" i="16"/>
  <c r="P5" i="16" s="1"/>
  <c r="D20" i="22"/>
  <c r="AJ6" i="16"/>
  <c r="P6" i="16" s="1"/>
  <c r="V48" i="22"/>
  <c r="AH167" i="16"/>
  <c r="N167" i="16" s="1"/>
  <c r="E1053" i="18"/>
  <c r="O1053" i="18"/>
  <c r="O1037" i="18"/>
  <c r="E1020" i="18"/>
  <c r="O1020" i="18"/>
  <c r="C8" i="22"/>
  <c r="BP8" i="21"/>
  <c r="AK8" i="21"/>
  <c r="AG8" i="21"/>
  <c r="L8" i="27"/>
  <c r="U8" i="21"/>
  <c r="AI8" i="21"/>
  <c r="Q8" i="21"/>
  <c r="DQ8" i="21"/>
  <c r="O202" i="18"/>
  <c r="E346" i="18"/>
  <c r="AZ8" i="21"/>
  <c r="E58" i="18"/>
  <c r="G8" i="21"/>
  <c r="O282" i="18"/>
  <c r="E394" i="18"/>
  <c r="S8" i="21"/>
  <c r="O523" i="18"/>
  <c r="E795" i="18"/>
  <c r="DH8" i="21"/>
  <c r="AF8" i="21"/>
  <c r="O8" i="27"/>
  <c r="E731" i="18"/>
  <c r="X8" i="27"/>
  <c r="BI8" i="21"/>
  <c r="E138" i="18"/>
  <c r="E298" i="18"/>
  <c r="O827" i="18"/>
  <c r="AT8" i="21"/>
  <c r="E426" i="18"/>
  <c r="O42" i="18"/>
  <c r="DL8" i="21"/>
  <c r="Y8" i="21"/>
  <c r="BD8" i="21"/>
  <c r="X9" i="16"/>
  <c r="D9" i="16" s="1"/>
  <c r="AN8" i="21"/>
  <c r="H8" i="27"/>
  <c r="E410" i="18"/>
  <c r="BG8" i="21"/>
  <c r="E8" i="21"/>
  <c r="M8" i="21"/>
  <c r="O122" i="18"/>
  <c r="O154" i="18"/>
  <c r="F8" i="27"/>
  <c r="E987" i="18"/>
  <c r="DX8" i="21"/>
  <c r="E635" i="18"/>
  <c r="E106" i="18"/>
  <c r="O859" i="18"/>
  <c r="O971" i="18"/>
  <c r="E619" i="18"/>
  <c r="E811" i="18"/>
  <c r="O603" i="18"/>
  <c r="BX8" i="21"/>
  <c r="BC8" i="21"/>
  <c r="E26" i="18"/>
  <c r="DE8" i="21"/>
  <c r="N8" i="27"/>
  <c r="AY8" i="21"/>
  <c r="E667" i="18"/>
  <c r="O539" i="18"/>
  <c r="O667" i="18"/>
  <c r="AC8" i="21"/>
  <c r="E202" i="18"/>
  <c r="DI8" i="21"/>
  <c r="O795" i="18"/>
  <c r="E699" i="18"/>
  <c r="E923" i="18"/>
  <c r="O651" i="18"/>
  <c r="E843" i="18"/>
  <c r="E1003" i="18"/>
  <c r="DB8" i="21"/>
  <c r="CS8" i="21"/>
  <c r="V8" i="21"/>
  <c r="E122" i="18"/>
  <c r="CL8" i="21"/>
  <c r="E571" i="18"/>
  <c r="AA8" i="21"/>
  <c r="DK8" i="21"/>
  <c r="F8" i="21"/>
  <c r="DG8" i="21"/>
  <c r="AX8" i="21"/>
  <c r="BJ8" i="21"/>
  <c r="DW8" i="21"/>
  <c r="CV8" i="21"/>
  <c r="E506" i="18"/>
  <c r="O811" i="18"/>
  <c r="E154" i="18"/>
  <c r="CO8" i="21"/>
  <c r="O250" i="18"/>
  <c r="AH8" i="21"/>
  <c r="DS8" i="21"/>
  <c r="AJ8" i="21"/>
  <c r="E603" i="18"/>
  <c r="O843" i="18"/>
  <c r="CF8" i="21"/>
  <c r="DF8" i="21"/>
  <c r="DT8" i="21"/>
  <c r="AU8" i="21"/>
  <c r="E490" i="18"/>
  <c r="O74" i="18"/>
  <c r="M8" i="27"/>
  <c r="E875" i="18"/>
  <c r="O699" i="18"/>
  <c r="BQ8" i="21"/>
  <c r="O298" i="18"/>
  <c r="T8" i="27"/>
  <c r="O907" i="18"/>
  <c r="E458" i="18"/>
  <c r="J8" i="27"/>
  <c r="O875" i="18"/>
  <c r="O923" i="18"/>
  <c r="O731" i="18"/>
  <c r="CX8" i="21"/>
  <c r="O779" i="18"/>
  <c r="E42" i="18"/>
  <c r="CK8" i="21"/>
  <c r="O26" i="18"/>
  <c r="AW8" i="21"/>
  <c r="O106" i="18"/>
  <c r="E523" i="18"/>
  <c r="E282" i="18"/>
  <c r="O314" i="18"/>
  <c r="D8" i="21"/>
  <c r="J8" i="21"/>
  <c r="O490" i="18"/>
  <c r="I8" i="21"/>
  <c r="CD8" i="21"/>
  <c r="P8" i="21"/>
  <c r="O587" i="18"/>
  <c r="G8" i="27"/>
  <c r="O378" i="18"/>
  <c r="DJ8" i="21"/>
  <c r="BK8" i="21"/>
  <c r="O58" i="18"/>
  <c r="E555" i="18"/>
  <c r="E218" i="18"/>
  <c r="E186" i="18"/>
  <c r="BL8" i="21"/>
  <c r="BH8" i="21"/>
  <c r="W8" i="21"/>
  <c r="R8" i="27"/>
  <c r="R8" i="21"/>
  <c r="BW8" i="21"/>
  <c r="BF8" i="21"/>
  <c r="CW8" i="21"/>
  <c r="AP8" i="21"/>
  <c r="E939" i="18"/>
  <c r="E314" i="18"/>
  <c r="E763" i="18"/>
  <c r="Y8" i="27"/>
  <c r="E330" i="18"/>
  <c r="AD8" i="21"/>
  <c r="O266" i="18"/>
  <c r="P8" i="27"/>
  <c r="CN8" i="21"/>
  <c r="CU8" i="21"/>
  <c r="Z8" i="21"/>
  <c r="E250" i="18"/>
  <c r="BA8" i="21"/>
  <c r="E955" i="18"/>
  <c r="O234" i="18"/>
  <c r="O955" i="18"/>
  <c r="CP8" i="21"/>
  <c r="O170" i="18"/>
  <c r="O1003" i="18"/>
  <c r="AR8" i="21"/>
  <c r="O330" i="18"/>
  <c r="E170" i="18"/>
  <c r="V8" i="27"/>
  <c r="O506" i="18"/>
  <c r="E234" i="18"/>
  <c r="O458" i="18"/>
  <c r="CB8" i="21"/>
  <c r="O410" i="18"/>
  <c r="CR8" i="21"/>
  <c r="BU8" i="21"/>
  <c r="E587" i="18"/>
  <c r="DD8" i="21"/>
  <c r="BE8" i="21"/>
  <c r="AB8" i="21"/>
  <c r="O747" i="18"/>
  <c r="N8" i="21"/>
  <c r="C8" i="27"/>
  <c r="E10" i="18"/>
  <c r="I8" i="27"/>
  <c r="AB8" i="27"/>
  <c r="O571" i="18"/>
  <c r="E683" i="18"/>
  <c r="E442" i="18"/>
  <c r="E859" i="18"/>
  <c r="CJ8" i="21"/>
  <c r="X8" i="21"/>
  <c r="O346" i="18"/>
  <c r="AV8" i="21"/>
  <c r="E747" i="18"/>
  <c r="S8" i="27"/>
  <c r="AL8" i="21"/>
  <c r="E827" i="18"/>
  <c r="BM8" i="21"/>
  <c r="O939" i="18"/>
  <c r="H8" i="21"/>
  <c r="E715" i="18"/>
  <c r="T8" i="21"/>
  <c r="BB8" i="21"/>
  <c r="E474" i="18"/>
  <c r="O394" i="18"/>
  <c r="E362" i="18"/>
  <c r="DM8" i="21"/>
  <c r="AP44" i="22"/>
  <c r="AH333" i="16"/>
  <c r="N333" i="16"/>
  <c r="T6" i="22"/>
  <c r="AG143" i="16"/>
  <c r="M143" i="16" s="1"/>
  <c r="Y50" i="22"/>
  <c r="Z198" i="16"/>
  <c r="F198" i="16" s="1"/>
  <c r="N52" i="22"/>
  <c r="AI98" i="16"/>
  <c r="O98" i="16" s="1"/>
  <c r="J26" i="22"/>
  <c r="AK58" i="16"/>
  <c r="Q58" i="16" s="1"/>
  <c r="U54" i="22"/>
  <c r="AA163" i="16"/>
  <c r="G163" i="16" s="1"/>
  <c r="S57" i="22"/>
  <c r="AA149" i="16"/>
  <c r="G149" i="16" s="1"/>
  <c r="L9" i="22"/>
  <c r="AH73" i="16"/>
  <c r="N73" i="16" s="1"/>
  <c r="AV21" i="22"/>
  <c r="AJ381" i="16"/>
  <c r="P381" i="16" s="1"/>
  <c r="AO47" i="22"/>
  <c r="Y336" i="16"/>
  <c r="E336" i="16" s="1"/>
  <c r="O24" i="22"/>
  <c r="AB107" i="16"/>
  <c r="H107" i="16" s="1"/>
  <c r="Y23" i="16"/>
  <c r="E23" i="16" s="1"/>
  <c r="E10" i="22"/>
  <c r="E8" i="22"/>
  <c r="X26" i="16"/>
  <c r="D26" i="16" s="1"/>
  <c r="AU60" i="22"/>
  <c r="AB385" i="16"/>
  <c r="H385" i="16" s="1"/>
  <c r="AC19" i="22"/>
  <c r="AA226" i="16"/>
  <c r="G226" i="16" s="1"/>
  <c r="AB23" i="16"/>
  <c r="H23" i="16" s="1"/>
  <c r="E25" i="22"/>
  <c r="AC27" i="22"/>
  <c r="AB229" i="16"/>
  <c r="H229" i="16" s="1"/>
  <c r="Z29" i="16"/>
  <c r="F29" i="16" s="1"/>
  <c r="E51" i="22"/>
  <c r="H25" i="22"/>
  <c r="AK40" i="16"/>
  <c r="Q40" i="16" s="1"/>
  <c r="M9" i="22"/>
  <c r="Y90" i="16"/>
  <c r="E90" i="16" s="1"/>
  <c r="AG8" i="16"/>
  <c r="M8" i="16" s="1"/>
  <c r="D7" i="22"/>
  <c r="AL12" i="22"/>
  <c r="AH297" i="16"/>
  <c r="N297" i="16" s="1"/>
  <c r="M62" i="22"/>
  <c r="AB98" i="16"/>
  <c r="H98" i="16" s="1"/>
  <c r="D52" i="22"/>
  <c r="AI13" i="16"/>
  <c r="O13" i="16" s="1"/>
  <c r="AA47" i="22"/>
  <c r="Y217" i="16"/>
  <c r="E217" i="16" s="1"/>
  <c r="AC52" i="22"/>
  <c r="Z234" i="16"/>
  <c r="F234" i="16" s="1"/>
  <c r="P11" i="22"/>
  <c r="AH109" i="16"/>
  <c r="N109" i="16" s="1"/>
  <c r="AJ111" i="16"/>
  <c r="P111" i="16" s="1"/>
  <c r="Y7" i="22"/>
  <c r="X195" i="16"/>
  <c r="D195" i="16" s="1"/>
  <c r="AT58" i="22"/>
  <c r="AJ371" i="16"/>
  <c r="P371" i="16" s="1"/>
  <c r="C55" i="22"/>
  <c r="AA11" i="16"/>
  <c r="G11" i="16" s="1"/>
  <c r="Z130" i="16"/>
  <c r="F130" i="16" s="1"/>
  <c r="Q50" i="22"/>
  <c r="C52" i="22"/>
  <c r="Z13" i="16"/>
  <c r="F13" i="16" s="1"/>
  <c r="H58" i="22"/>
  <c r="AJ48" i="16"/>
  <c r="P48" i="16" s="1"/>
  <c r="S15" i="22"/>
  <c r="Z142" i="16"/>
  <c r="F142" i="16" s="1"/>
  <c r="AT11" i="22"/>
  <c r="AH364" i="16"/>
  <c r="N364" i="16" s="1"/>
  <c r="AB55" i="22"/>
  <c r="AJ215" i="16"/>
  <c r="P215" i="16" s="1"/>
  <c r="AB56" i="22"/>
  <c r="AJ216" i="16"/>
  <c r="P216" i="16" s="1"/>
  <c r="AK58" i="22"/>
  <c r="AA303" i="16"/>
  <c r="G303" i="16" s="1"/>
  <c r="K55" i="22"/>
  <c r="AA79" i="16"/>
  <c r="G79" i="16" s="1"/>
  <c r="AB21" i="22"/>
  <c r="AJ211" i="16"/>
  <c r="P211" i="16" s="1"/>
  <c r="AA80" i="16"/>
  <c r="G80" i="16" s="1"/>
  <c r="K56" i="22"/>
  <c r="AH6" i="22"/>
  <c r="AG262" i="16"/>
  <c r="M262" i="16" s="1"/>
  <c r="AM7" i="22"/>
  <c r="X314" i="16"/>
  <c r="D314" i="16" s="1"/>
  <c r="M27" i="22"/>
  <c r="AB93" i="16"/>
  <c r="H93" i="16" s="1"/>
  <c r="AR17" i="22"/>
  <c r="AI348" i="16"/>
  <c r="O348" i="16" s="1"/>
  <c r="AL16" i="22"/>
  <c r="AI296" i="16"/>
  <c r="O296" i="16" s="1"/>
  <c r="W45" i="22"/>
  <c r="Y181" i="16"/>
  <c r="E181" i="16" s="1"/>
  <c r="AS48" i="22"/>
  <c r="Y371" i="16"/>
  <c r="E371" i="16" s="1"/>
  <c r="F10" i="22"/>
  <c r="AH23" i="16"/>
  <c r="N23" i="16" s="1"/>
  <c r="I12" i="22"/>
  <c r="Y59" i="16"/>
  <c r="E59" i="16" s="1"/>
  <c r="Y79" i="16"/>
  <c r="E79" i="16" s="1"/>
  <c r="K45" i="22"/>
  <c r="U17" i="22"/>
  <c r="AN21" i="22"/>
  <c r="AJ313" i="16"/>
  <c r="P313" i="16" s="1"/>
  <c r="AH130" i="16"/>
  <c r="N130" i="16" s="1"/>
  <c r="R45" i="22"/>
  <c r="AJ41" i="22"/>
  <c r="AG284" i="16"/>
  <c r="M284" i="16" s="1"/>
  <c r="AA10" i="22"/>
  <c r="Y210" i="16"/>
  <c r="E210" i="16" s="1"/>
  <c r="N20" i="22"/>
  <c r="AJ91" i="16"/>
  <c r="P91" i="16" s="1"/>
  <c r="AA22" i="22"/>
  <c r="AA212" i="16"/>
  <c r="G212" i="16" s="1"/>
  <c r="AA59" i="22"/>
  <c r="AB214" i="16"/>
  <c r="H214" i="16" s="1"/>
  <c r="AK20" i="22"/>
  <c r="AA295" i="16"/>
  <c r="G295" i="16" s="1"/>
  <c r="AN23" i="22"/>
  <c r="AJ315" i="16"/>
  <c r="P315" i="16" s="1"/>
  <c r="Y370" i="16"/>
  <c r="E370" i="16" s="1"/>
  <c r="AS47" i="22"/>
  <c r="D15" i="22"/>
  <c r="AI6" i="16"/>
  <c r="O6" i="16" s="1"/>
  <c r="X7" i="22"/>
  <c r="AG178" i="16"/>
  <c r="M178" i="16" s="1"/>
  <c r="AL24" i="22"/>
  <c r="AK294" i="16"/>
  <c r="Q294" i="16" s="1"/>
  <c r="AB27" i="22"/>
  <c r="AK212" i="16"/>
  <c r="Q212" i="16" s="1"/>
  <c r="AB41" i="22"/>
  <c r="AG216" i="16"/>
  <c r="M216" i="16" s="1"/>
  <c r="Y184" i="16"/>
  <c r="E184" i="16" s="1"/>
  <c r="AL21" i="22"/>
  <c r="AJ296" i="16"/>
  <c r="P296" i="16" s="1"/>
  <c r="AM20" i="22"/>
  <c r="AA312" i="16"/>
  <c r="G312" i="16" s="1"/>
  <c r="AQ44" i="22"/>
  <c r="Y350" i="16"/>
  <c r="E350" i="16" s="1"/>
  <c r="AU48" i="22"/>
  <c r="Y388" i="16"/>
  <c r="E388" i="16"/>
  <c r="Q41" i="22"/>
  <c r="X131" i="16"/>
  <c r="D131" i="16" s="1"/>
  <c r="E429" i="18"/>
  <c r="AE37" i="21"/>
  <c r="P37" i="27"/>
  <c r="CX37" i="21"/>
  <c r="M37" i="21"/>
  <c r="DW37" i="21"/>
  <c r="BX37" i="21"/>
  <c r="O45" i="18"/>
  <c r="E750" i="18"/>
  <c r="E269" i="18"/>
  <c r="O461" i="18"/>
  <c r="O61" i="18"/>
  <c r="E670" i="18"/>
  <c r="CP37" i="21"/>
  <c r="E830" i="18"/>
  <c r="J37" i="27"/>
  <c r="AM37" i="21"/>
  <c r="O670" i="18"/>
  <c r="AD37" i="21"/>
  <c r="O477" i="18"/>
  <c r="DK37" i="21"/>
  <c r="BY37" i="21"/>
  <c r="E221" i="18"/>
  <c r="O269" i="18"/>
  <c r="O1006" i="18"/>
  <c r="E141" i="18"/>
  <c r="E109" i="18"/>
  <c r="O509" i="18"/>
  <c r="O718" i="18"/>
  <c r="I37" i="21"/>
  <c r="E926" i="18"/>
  <c r="C37" i="21"/>
  <c r="E1006" i="18"/>
  <c r="E766" i="18"/>
  <c r="BS37" i="21"/>
  <c r="O974" i="18"/>
  <c r="O590" i="18"/>
  <c r="E125" i="18"/>
  <c r="O558" i="18"/>
  <c r="Z17" i="22"/>
  <c r="AI195" i="16"/>
  <c r="O195" i="16" s="1"/>
  <c r="O1022" i="18"/>
  <c r="K36" i="27"/>
  <c r="E220" i="18"/>
  <c r="CP36" i="21"/>
  <c r="X130" i="16"/>
  <c r="D130" i="16" s="1"/>
  <c r="O973" i="18"/>
  <c r="CO36" i="21"/>
  <c r="DS36" i="21"/>
  <c r="CL36" i="21"/>
  <c r="Q40" i="22"/>
  <c r="R36" i="21"/>
  <c r="BX36" i="21"/>
  <c r="O508" i="18"/>
  <c r="O284" i="18"/>
  <c r="BV36" i="21"/>
  <c r="E396" i="18"/>
  <c r="I36" i="21"/>
  <c r="Q36" i="21"/>
  <c r="Z36" i="21"/>
  <c r="O108" i="18"/>
  <c r="AB36" i="21"/>
  <c r="Q36" i="27"/>
  <c r="T36" i="21"/>
  <c r="E557" i="18"/>
  <c r="BR36" i="21"/>
  <c r="H36" i="21"/>
  <c r="W36" i="27"/>
  <c r="DU36" i="21"/>
  <c r="DC36" i="21"/>
  <c r="O332" i="18"/>
  <c r="O861" i="18"/>
  <c r="DI36" i="21"/>
  <c r="D36" i="21"/>
  <c r="AZ36" i="21"/>
  <c r="AO36" i="21"/>
  <c r="R36" i="27"/>
  <c r="O637" i="18"/>
  <c r="E685" i="18"/>
  <c r="AJ36" i="21"/>
  <c r="CK36" i="21"/>
  <c r="N47" i="22"/>
  <c r="AH98" i="16"/>
  <c r="N98" i="16" s="1"/>
  <c r="AV14" i="22"/>
  <c r="AI379" i="16"/>
  <c r="O379" i="16" s="1"/>
  <c r="AT40" i="22"/>
  <c r="AG368" i="16"/>
  <c r="M368" i="16" s="1"/>
  <c r="AS53" i="22"/>
  <c r="Z371" i="16"/>
  <c r="F371" i="16" s="1"/>
  <c r="AO22" i="22"/>
  <c r="AA331" i="16"/>
  <c r="G331" i="16" s="1"/>
  <c r="V59" i="22"/>
  <c r="AK163" i="16"/>
  <c r="Q163" i="16"/>
  <c r="AR56" i="22"/>
  <c r="AN45" i="22"/>
  <c r="AH317" i="16"/>
  <c r="N317" i="16"/>
  <c r="F63" i="22"/>
  <c r="AK31" i="16"/>
  <c r="Q31" i="16" s="1"/>
  <c r="O9" i="22"/>
  <c r="Y107" i="16"/>
  <c r="E107" i="16" s="1"/>
  <c r="AU11" i="22"/>
  <c r="Y381" i="16"/>
  <c r="E381" i="16" s="1"/>
  <c r="Y62" i="16"/>
  <c r="E62" i="16" s="1"/>
  <c r="I45" i="22"/>
  <c r="I71" i="4"/>
  <c r="I46" i="22"/>
  <c r="Y63" i="16"/>
  <c r="E63" i="16"/>
  <c r="O53" i="22"/>
  <c r="Z116" i="16"/>
  <c r="F116" i="16" s="1"/>
  <c r="AJ15" i="22"/>
  <c r="AI278" i="16"/>
  <c r="O278" i="16" s="1"/>
  <c r="D25" i="22"/>
  <c r="AK6" i="16"/>
  <c r="Q6" i="16" s="1"/>
  <c r="L8" i="22"/>
  <c r="AG77" i="16"/>
  <c r="M77" i="16" s="1"/>
  <c r="AJ48" i="22"/>
  <c r="AH286" i="16"/>
  <c r="N286" i="16" s="1"/>
  <c r="AB15" i="22"/>
  <c r="AI210" i="16"/>
  <c r="O210" i="16" s="1"/>
  <c r="C18" i="22"/>
  <c r="Z9" i="16"/>
  <c r="F9" i="16" s="1"/>
  <c r="DE18" i="21"/>
  <c r="AK96" i="16"/>
  <c r="Q96" i="16" s="1"/>
  <c r="N60" i="22"/>
  <c r="Y28" i="16"/>
  <c r="E28" i="16" s="1"/>
  <c r="E45" i="22"/>
  <c r="E71" i="4"/>
  <c r="AA11" i="22"/>
  <c r="Y211" i="16"/>
  <c r="E211" i="16" s="1"/>
  <c r="AO16" i="22"/>
  <c r="AQ45" i="22"/>
  <c r="Y351" i="16"/>
  <c r="E351" i="16"/>
  <c r="X60" i="22"/>
  <c r="AB217" i="16"/>
  <c r="H217" i="16" s="1"/>
  <c r="J25" i="22"/>
  <c r="AK57" i="16"/>
  <c r="Q57" i="16" s="1"/>
  <c r="AM27" i="22"/>
  <c r="AB314" i="16"/>
  <c r="H314" i="16" s="1"/>
  <c r="AM18" i="22"/>
  <c r="Z315" i="16"/>
  <c r="F315" i="16" s="1"/>
  <c r="AN15" i="22"/>
  <c r="AI312" i="16"/>
  <c r="O312" i="16" s="1"/>
  <c r="AN25" i="22"/>
  <c r="AK312" i="16"/>
  <c r="Q312" i="16" s="1"/>
  <c r="M18" i="22"/>
  <c r="Z94" i="16"/>
  <c r="F94" i="16" s="1"/>
  <c r="AB25" i="22"/>
  <c r="AK210" i="16"/>
  <c r="Q210" i="16" s="1"/>
  <c r="H56" i="22"/>
  <c r="AJ46" i="16"/>
  <c r="P46" i="16"/>
  <c r="AB58" i="22"/>
  <c r="E17" i="22"/>
  <c r="Z25" i="16"/>
  <c r="F25" i="16" s="1"/>
  <c r="W39" i="22"/>
  <c r="X180" i="16"/>
  <c r="D180" i="16" s="1"/>
  <c r="V41" i="22"/>
  <c r="AG165" i="16"/>
  <c r="M165" i="16" s="1"/>
  <c r="W56" i="22"/>
  <c r="AA182" i="16"/>
  <c r="G182" i="16" s="1"/>
  <c r="K48" i="22"/>
  <c r="Y82" i="16"/>
  <c r="E82" i="16" s="1"/>
  <c r="AH198" i="16"/>
  <c r="N198" i="16" s="1"/>
  <c r="Z60" i="22"/>
  <c r="AQ61" i="22"/>
  <c r="AB352" i="16"/>
  <c r="H352" i="16" s="1"/>
  <c r="AT48" i="22"/>
  <c r="AH371" i="16"/>
  <c r="N371" i="16" s="1"/>
  <c r="AH329" i="16"/>
  <c r="N329" i="16" s="1"/>
  <c r="AP10" i="22"/>
  <c r="V50" i="22"/>
  <c r="AP41" i="22"/>
  <c r="AG335" i="16"/>
  <c r="M335" i="16" s="1"/>
  <c r="AO53" i="22"/>
  <c r="Z337" i="16"/>
  <c r="F337" i="16" s="1"/>
  <c r="AP43" i="22"/>
  <c r="AG337" i="16"/>
  <c r="AU39" i="22"/>
  <c r="X384" i="16"/>
  <c r="D384" i="16" s="1"/>
  <c r="AU50" i="22"/>
  <c r="Z385" i="16"/>
  <c r="F385" i="16" s="1"/>
  <c r="X52" i="22"/>
  <c r="AI183" i="16"/>
  <c r="O183" i="16" s="1"/>
  <c r="X53" i="22"/>
  <c r="AI184" i="16"/>
  <c r="O184" i="16"/>
  <c r="Q7" i="22"/>
  <c r="X127" i="16"/>
  <c r="D127" i="16" s="1"/>
  <c r="Z6" i="22"/>
  <c r="AG194" i="16"/>
  <c r="M194" i="16" s="1"/>
  <c r="W17" i="22"/>
  <c r="Z178" i="16"/>
  <c r="F178" i="16" s="1"/>
  <c r="AT50" i="22"/>
  <c r="AI368" i="16"/>
  <c r="O368" i="16" s="1"/>
  <c r="AH201" i="16"/>
  <c r="N201" i="16" s="1"/>
  <c r="Z48" i="22"/>
  <c r="S49" i="22"/>
  <c r="Z146" i="16"/>
  <c r="F146" i="16" s="1"/>
  <c r="T40" i="22"/>
  <c r="AG147" i="16"/>
  <c r="M147" i="16" s="1"/>
  <c r="AA41" i="22"/>
  <c r="X216" i="16"/>
  <c r="D216" i="16" s="1"/>
  <c r="O52" i="22"/>
  <c r="Z115" i="16"/>
  <c r="F115" i="16" s="1"/>
  <c r="AN17" i="22"/>
  <c r="AI314" i="16"/>
  <c r="O314" i="16" s="1"/>
  <c r="AK108" i="16"/>
  <c r="Q108" i="16" s="1"/>
  <c r="P25" i="22"/>
  <c r="AM8" i="22"/>
  <c r="X315" i="16"/>
  <c r="D315" i="16" s="1"/>
  <c r="AB369" i="16"/>
  <c r="H369" i="16" s="1"/>
  <c r="AS61" i="22"/>
  <c r="Z73" i="16"/>
  <c r="F73" i="16" s="1"/>
  <c r="K14" i="22"/>
  <c r="P16" i="22"/>
  <c r="AI109" i="16"/>
  <c r="O109" i="16" s="1"/>
  <c r="P6" i="22"/>
  <c r="AG109" i="16"/>
  <c r="M109" i="16" s="1"/>
  <c r="AJ113" i="16"/>
  <c r="P113" i="16" s="1"/>
  <c r="P55" i="22"/>
  <c r="AA57" i="22"/>
  <c r="AA217" i="16"/>
  <c r="G217" i="16" s="1"/>
  <c r="F50" i="22"/>
  <c r="AI28" i="16"/>
  <c r="O28" i="16" s="1"/>
  <c r="J23" i="22"/>
  <c r="AJ60" i="16"/>
  <c r="P60" i="16"/>
  <c r="AH28" i="16"/>
  <c r="N28" i="16" s="1"/>
  <c r="F45" i="22"/>
  <c r="F71" i="4"/>
  <c r="P51" i="22"/>
  <c r="AI114" i="16"/>
  <c r="O114" i="16" s="1"/>
  <c r="X9" i="22"/>
  <c r="AH175" i="16"/>
  <c r="N175" i="16" s="1"/>
  <c r="AA54" i="22"/>
  <c r="AA214" i="16"/>
  <c r="G214" i="16" s="1"/>
  <c r="AJ57" i="22"/>
  <c r="AJ285" i="16"/>
  <c r="P285" i="16" s="1"/>
  <c r="F19" i="22"/>
  <c r="AJ22" i="16"/>
  <c r="P22" i="16"/>
  <c r="L25" i="22"/>
  <c r="AK74" i="16"/>
  <c r="Q74" i="16" s="1"/>
  <c r="H23" i="22"/>
  <c r="AJ43" i="16"/>
  <c r="P43" i="16" s="1"/>
  <c r="AG354" i="16"/>
  <c r="AR43" i="22"/>
  <c r="AI26" i="22"/>
  <c r="AB279" i="16"/>
  <c r="H279" i="16" s="1"/>
  <c r="S17" i="22"/>
  <c r="Z144" i="16"/>
  <c r="F144" i="16" s="1"/>
  <c r="AI62" i="22"/>
  <c r="AB285" i="16"/>
  <c r="H285" i="16" s="1"/>
  <c r="AU15" i="22"/>
  <c r="Z380" i="16"/>
  <c r="F380" i="16" s="1"/>
  <c r="AI20" i="22"/>
  <c r="AA278" i="16"/>
  <c r="G278" i="16" s="1"/>
  <c r="R56" i="22"/>
  <c r="AU53" i="22"/>
  <c r="D27" i="22"/>
  <c r="AK8" i="16"/>
  <c r="Q8" i="16" s="1"/>
  <c r="J28" i="22"/>
  <c r="AK60" i="16"/>
  <c r="Q60" i="16" s="1"/>
  <c r="AJ16" i="22"/>
  <c r="AI279" i="16"/>
  <c r="O279" i="16" s="1"/>
  <c r="L50" i="22"/>
  <c r="AI79" i="16"/>
  <c r="O79" i="16" s="1"/>
  <c r="AV41" i="22"/>
  <c r="AG386" i="16"/>
  <c r="M386" i="16" s="1"/>
  <c r="AH158" i="16"/>
  <c r="N158" i="16" s="1"/>
  <c r="W11" i="22"/>
  <c r="Y177" i="16"/>
  <c r="E177" i="16" s="1"/>
  <c r="Y56" i="22"/>
  <c r="AA199" i="16"/>
  <c r="G199" i="16" s="1"/>
  <c r="AI167" i="16"/>
  <c r="O167" i="16" s="1"/>
  <c r="Z26" i="22"/>
  <c r="AK194" i="16"/>
  <c r="Q194" i="16" s="1"/>
  <c r="T25" i="22"/>
  <c r="AK142" i="16"/>
  <c r="Q142" i="16" s="1"/>
  <c r="AK12" i="16"/>
  <c r="Q12" i="16" s="1"/>
  <c r="D61" i="22"/>
  <c r="C63" i="22"/>
  <c r="AB14" i="16"/>
  <c r="H14" i="16" s="1"/>
  <c r="AH91" i="16"/>
  <c r="N91" i="16" s="1"/>
  <c r="N10" i="22"/>
  <c r="O16" i="22"/>
  <c r="Z109" i="16"/>
  <c r="F109" i="16" s="1"/>
  <c r="G48" i="22"/>
  <c r="Y48" i="16"/>
  <c r="E48" i="16" s="1"/>
  <c r="F25" i="22"/>
  <c r="AK23" i="16"/>
  <c r="Q23" i="16" s="1"/>
  <c r="N17" i="22"/>
  <c r="AI93" i="16"/>
  <c r="O93" i="16" s="1"/>
  <c r="N51" i="22"/>
  <c r="AI97" i="16"/>
  <c r="O97" i="16" s="1"/>
  <c r="AA229" i="16"/>
  <c r="G229" i="16" s="1"/>
  <c r="AC22" i="22"/>
  <c r="AS11" i="22"/>
  <c r="Y364" i="16"/>
  <c r="E364" i="16" s="1"/>
  <c r="AC59" i="22"/>
  <c r="AB231" i="16"/>
  <c r="H231" i="16" s="1"/>
  <c r="AC60" i="22"/>
  <c r="AB232" i="16"/>
  <c r="H232" i="16" s="1"/>
  <c r="AH47" i="22"/>
  <c r="T62" i="22"/>
  <c r="AK149" i="16"/>
  <c r="Q149" i="16" s="1"/>
  <c r="O1036" i="18"/>
  <c r="C7" i="22"/>
  <c r="X8" i="16"/>
  <c r="D8" i="16" s="1"/>
  <c r="CS7" i="21"/>
  <c r="V7" i="21"/>
  <c r="O329" i="18"/>
  <c r="AM7" i="21"/>
  <c r="I7" i="21"/>
  <c r="BD7" i="21"/>
  <c r="X7" i="21"/>
  <c r="E425" i="18"/>
  <c r="DQ7" i="21"/>
  <c r="E185" i="18"/>
  <c r="AI7" i="21"/>
  <c r="T7" i="27"/>
  <c r="O409" i="18"/>
  <c r="O938" i="18"/>
  <c r="BJ7" i="21"/>
  <c r="DO7" i="21"/>
  <c r="O522" i="18"/>
  <c r="E970" i="18"/>
  <c r="D7" i="21"/>
  <c r="O201" i="18"/>
  <c r="DD7" i="21"/>
  <c r="BK7" i="21"/>
  <c r="E7" i="27"/>
  <c r="E329" i="18"/>
  <c r="O954" i="18"/>
  <c r="E826" i="18"/>
  <c r="E7" i="21"/>
  <c r="H7" i="21"/>
  <c r="CI7" i="21"/>
  <c r="BX7" i="21"/>
  <c r="E89" i="18"/>
  <c r="O393" i="18"/>
  <c r="E602" i="18"/>
  <c r="AB7" i="27"/>
  <c r="O666" i="18"/>
  <c r="E169" i="18"/>
  <c r="CV7" i="21"/>
  <c r="O602" i="18"/>
  <c r="O7" i="21"/>
  <c r="CP7" i="21"/>
  <c r="DJ7" i="21"/>
  <c r="CA7" i="21"/>
  <c r="O473" i="18"/>
  <c r="BF7" i="21"/>
  <c r="O249" i="18"/>
  <c r="DS7" i="21"/>
  <c r="AG7" i="21"/>
  <c r="AH7" i="21"/>
  <c r="O233" i="18"/>
  <c r="O7" i="27"/>
  <c r="DF7" i="21"/>
  <c r="P28" i="22"/>
  <c r="AK111" i="16"/>
  <c r="Q111" i="16" s="1"/>
  <c r="AN58" i="22"/>
  <c r="AJ320" i="16"/>
  <c r="P320" i="16" s="1"/>
  <c r="D10" i="22"/>
  <c r="AH6" i="16"/>
  <c r="N6" i="16" s="1"/>
  <c r="D28" i="22"/>
  <c r="AK9" i="16"/>
  <c r="Q9" i="16" s="1"/>
  <c r="AB46" i="22"/>
  <c r="AH216" i="16"/>
  <c r="N216" i="16" s="1"/>
  <c r="X19" i="22"/>
  <c r="AJ175" i="16"/>
  <c r="P175" i="16" s="1"/>
  <c r="I9" i="22"/>
  <c r="Y56" i="16"/>
  <c r="E56" i="16" s="1"/>
  <c r="I10" i="22"/>
  <c r="Y57" i="16"/>
  <c r="E57" i="16" s="1"/>
  <c r="X40" i="22"/>
  <c r="AG181" i="16"/>
  <c r="M181" i="16" s="1"/>
  <c r="H50" i="22"/>
  <c r="AI45" i="16"/>
  <c r="O45" i="16" s="1"/>
  <c r="U47" i="22"/>
  <c r="Y166" i="16"/>
  <c r="E166" i="16" s="1"/>
  <c r="AM14" i="22"/>
  <c r="Z311" i="16"/>
  <c r="F311" i="16" s="1"/>
  <c r="C19" i="22"/>
  <c r="AA5" i="16"/>
  <c r="G5" i="16" s="1"/>
  <c r="C20" i="22"/>
  <c r="AA6" i="16"/>
  <c r="G6" i="16" s="1"/>
  <c r="AJ350" i="16"/>
  <c r="P350" i="16" s="1"/>
  <c r="H46" i="22"/>
  <c r="AH46" i="16"/>
  <c r="N46" i="16" s="1"/>
  <c r="P57" i="22"/>
  <c r="AJ115" i="16"/>
  <c r="P115" i="16"/>
  <c r="AR47" i="22"/>
  <c r="AH28" i="22"/>
  <c r="AK264" i="16"/>
  <c r="Q264" i="16" s="1"/>
  <c r="AJ301" i="16"/>
  <c r="P301" i="16" s="1"/>
  <c r="AI353" i="16"/>
  <c r="O353" i="16" s="1"/>
  <c r="Z294" i="16"/>
  <c r="F294" i="16" s="1"/>
  <c r="AK14" i="22"/>
  <c r="Z50" i="22"/>
  <c r="AI198" i="16"/>
  <c r="O198" i="16" s="1"/>
  <c r="AM11" i="22"/>
  <c r="Y313" i="16"/>
  <c r="E313" i="16" s="1"/>
  <c r="G20" i="22"/>
  <c r="AA40" i="16"/>
  <c r="G40" i="16" s="1"/>
  <c r="I7" i="22"/>
  <c r="X59" i="16"/>
  <c r="D59" i="16" s="1"/>
  <c r="G47" i="22"/>
  <c r="Y47" i="16"/>
  <c r="E47" i="16" s="1"/>
  <c r="AB387" i="16"/>
  <c r="H387" i="16"/>
  <c r="AO19" i="22"/>
  <c r="AA328" i="16"/>
  <c r="G328" i="16" s="1"/>
  <c r="AS15" i="22"/>
  <c r="AU17" i="22"/>
  <c r="Z382" i="16"/>
  <c r="F382" i="16" s="1"/>
  <c r="Z24" i="22"/>
  <c r="AK192" i="16"/>
  <c r="Q192" i="16" s="1"/>
  <c r="AC12" i="22"/>
  <c r="Y229" i="16"/>
  <c r="E229" i="16" s="1"/>
  <c r="AK197" i="16"/>
  <c r="Q197" i="16" s="1"/>
  <c r="Z59" i="22"/>
  <c r="AK266" i="16"/>
  <c r="Q266" i="16" s="1"/>
  <c r="AH60" i="22"/>
  <c r="R53" i="22"/>
  <c r="AI133" i="16"/>
  <c r="O133" i="16" s="1"/>
  <c r="AA175" i="16"/>
  <c r="G175" i="16" s="1"/>
  <c r="W19" i="22"/>
  <c r="W20" i="22"/>
  <c r="AA176" i="16"/>
  <c r="G176" i="16" s="1"/>
  <c r="AK26" i="22"/>
  <c r="AB296" i="16"/>
  <c r="H296" i="16" s="1"/>
  <c r="AU40" i="22"/>
  <c r="X385" i="16"/>
  <c r="D385" i="16" s="1"/>
  <c r="AL19" i="22"/>
  <c r="AJ294" i="16"/>
  <c r="P294" i="16" s="1"/>
  <c r="W21" i="22"/>
  <c r="AA177" i="16"/>
  <c r="G177" i="16" s="1"/>
  <c r="AQ39" i="22"/>
  <c r="X350" i="16"/>
  <c r="D350" i="16" s="1"/>
  <c r="AB131" i="16"/>
  <c r="H131" i="16" s="1"/>
  <c r="Q61" i="22"/>
  <c r="P20" i="22"/>
  <c r="AJ108" i="16"/>
  <c r="P108" i="16" s="1"/>
  <c r="Y198" i="16"/>
  <c r="E198" i="16" s="1"/>
  <c r="C23" i="22"/>
  <c r="R26" i="18"/>
  <c r="AA9" i="16"/>
  <c r="G9" i="16" s="1"/>
  <c r="R426" i="18"/>
  <c r="R42" i="18"/>
  <c r="H843" i="18"/>
  <c r="H699" i="18"/>
  <c r="CT23" i="21"/>
  <c r="G23" i="21"/>
  <c r="AC23" i="21"/>
  <c r="H122" i="18"/>
  <c r="BM23" i="21"/>
  <c r="AG23" i="21"/>
  <c r="AA23" i="21"/>
  <c r="CY23" i="21"/>
  <c r="H859" i="18"/>
  <c r="BJ23" i="21"/>
  <c r="Y61" i="22"/>
  <c r="AB199" i="16"/>
  <c r="H199" i="16" s="1"/>
  <c r="P63" i="22"/>
  <c r="AK116" i="16"/>
  <c r="Q116" i="16"/>
  <c r="AK11" i="22"/>
  <c r="Y296" i="16"/>
  <c r="E296" i="16" s="1"/>
  <c r="S50" i="22"/>
  <c r="Z147" i="16"/>
  <c r="F147" i="16" s="1"/>
  <c r="AT41" i="22"/>
  <c r="AG369" i="16"/>
  <c r="M369" i="16" s="1"/>
  <c r="Z63" i="22"/>
  <c r="N25" i="22"/>
  <c r="AK91" i="16"/>
  <c r="Q91" i="16" s="1"/>
  <c r="I28" i="22"/>
  <c r="AB60" i="16"/>
  <c r="H60" i="16" s="1"/>
  <c r="AO40" i="22"/>
  <c r="X334" i="16"/>
  <c r="D334" i="16" s="1"/>
  <c r="N63" i="22"/>
  <c r="AI8" i="22"/>
  <c r="X281" i="16"/>
  <c r="D281" i="16" s="1"/>
  <c r="E14" i="22"/>
  <c r="Z22" i="16"/>
  <c r="F22" i="16" s="1"/>
  <c r="M16" i="22"/>
  <c r="Z92" i="16"/>
  <c r="F92" i="16" s="1"/>
  <c r="G23" i="22"/>
  <c r="AA43" i="16"/>
  <c r="G43" i="16" s="1"/>
  <c r="AB49" i="22"/>
  <c r="AI214" i="16"/>
  <c r="O214" i="16" s="1"/>
  <c r="AB60" i="22"/>
  <c r="AK215" i="16"/>
  <c r="Q215" i="16" s="1"/>
  <c r="L62" i="22"/>
  <c r="AK81" i="16"/>
  <c r="Q81" i="16" s="1"/>
  <c r="AI11" i="22"/>
  <c r="Y279" i="16"/>
  <c r="E279" i="16" s="1"/>
  <c r="AT16" i="22"/>
  <c r="AI364" i="16"/>
  <c r="O364" i="16" s="1"/>
  <c r="AO44" i="22"/>
  <c r="Y333" i="16"/>
  <c r="E333" i="16" s="1"/>
  <c r="E28" i="22"/>
  <c r="AB26" i="16"/>
  <c r="H26" i="16" s="1"/>
  <c r="AQ25" i="22"/>
  <c r="AB346" i="16"/>
  <c r="H346" i="16" s="1"/>
  <c r="AR40" i="22"/>
  <c r="AG351" i="16"/>
  <c r="M351" i="16" s="1"/>
  <c r="AQ41" i="22"/>
  <c r="X352" i="16"/>
  <c r="D352" i="16"/>
  <c r="AQ42" i="22"/>
  <c r="X353" i="16"/>
  <c r="E9" i="22"/>
  <c r="Y22" i="16"/>
  <c r="E22" i="16" s="1"/>
  <c r="M11" i="22"/>
  <c r="Y92" i="16"/>
  <c r="E92" i="16" s="1"/>
  <c r="U5" i="22"/>
  <c r="X159" i="16"/>
  <c r="D159" i="16" s="1"/>
  <c r="H6" i="22"/>
  <c r="AG41" i="16"/>
  <c r="M41" i="16" s="1"/>
  <c r="AK352" i="16"/>
  <c r="Q352" i="16" s="1"/>
  <c r="AR61" i="22"/>
  <c r="AC63" i="22"/>
  <c r="AB235" i="16"/>
  <c r="H235" i="16" s="1"/>
  <c r="AS58" i="22"/>
  <c r="E1049" i="18"/>
  <c r="O1033" i="18"/>
  <c r="O1049" i="18"/>
  <c r="E1033" i="18"/>
  <c r="O1016" i="18"/>
  <c r="E1016" i="18"/>
  <c r="CM4" i="21"/>
  <c r="O198" i="18"/>
  <c r="O887" i="18"/>
  <c r="E118" i="18"/>
  <c r="CT4" i="21"/>
  <c r="E743" i="18"/>
  <c r="E647" i="18"/>
  <c r="DV4" i="21"/>
  <c r="BS4" i="21"/>
  <c r="C4" i="22"/>
  <c r="E4" i="27"/>
  <c r="CJ4" i="21"/>
  <c r="E326" i="18"/>
  <c r="H4" i="21"/>
  <c r="BA4" i="21"/>
  <c r="CK4" i="21"/>
  <c r="DX4" i="21"/>
  <c r="AO4" i="21"/>
  <c r="E951" i="18"/>
  <c r="O182" i="18"/>
  <c r="CL4" i="21"/>
  <c r="DR4" i="21"/>
  <c r="AA4" i="27"/>
  <c r="E214" i="18"/>
  <c r="E727" i="18"/>
  <c r="CY4" i="21"/>
  <c r="BX4" i="21"/>
  <c r="O294" i="18"/>
  <c r="AV4" i="21"/>
  <c r="E406" i="18"/>
  <c r="AL4" i="21"/>
  <c r="R4" i="27"/>
  <c r="O727" i="18"/>
  <c r="O967" i="18"/>
  <c r="E935" i="18"/>
  <c r="BZ4" i="21"/>
  <c r="BH4" i="21"/>
  <c r="O214" i="18"/>
  <c r="E519" i="18"/>
  <c r="O807" i="18"/>
  <c r="BT4" i="21"/>
  <c r="N4" i="21"/>
  <c r="E390" i="18"/>
  <c r="AS4" i="21"/>
  <c r="CX4" i="21"/>
  <c r="CR4" i="21"/>
  <c r="AI4" i="21"/>
  <c r="O759" i="18"/>
  <c r="BF4" i="21"/>
  <c r="E919" i="18"/>
  <c r="O230" i="18"/>
  <c r="CW4" i="21"/>
  <c r="DC4" i="21"/>
  <c r="O999" i="18"/>
  <c r="DK4" i="21"/>
  <c r="O86" i="18"/>
  <c r="O70" i="18"/>
  <c r="CZ4" i="21"/>
  <c r="CV4" i="21"/>
  <c r="X4" i="27"/>
  <c r="CG4" i="21"/>
  <c r="E166" i="18"/>
  <c r="E775" i="18"/>
  <c r="DT4" i="21"/>
  <c r="DE4" i="21"/>
  <c r="O855" i="18"/>
  <c r="CC4" i="21"/>
  <c r="AK4" i="21"/>
  <c r="S4" i="21"/>
  <c r="E358" i="18"/>
  <c r="E4" i="21"/>
  <c r="AY4" i="21"/>
  <c r="E310" i="18"/>
  <c r="E599" i="18"/>
  <c r="CE4" i="21"/>
  <c r="AQ4" i="21"/>
  <c r="O775" i="18"/>
  <c r="E999" i="18"/>
  <c r="BM4" i="21"/>
  <c r="DS4" i="21"/>
  <c r="BN4" i="21"/>
  <c r="I4" i="27"/>
  <c r="DN4" i="21"/>
  <c r="O519" i="18"/>
  <c r="D4" i="21"/>
  <c r="DB4" i="21"/>
  <c r="CQ4" i="21"/>
  <c r="E278" i="18"/>
  <c r="V4" i="27"/>
  <c r="M4" i="27"/>
  <c r="O599" i="18"/>
  <c r="E262" i="18"/>
  <c r="CI4" i="21"/>
  <c r="C4" i="27"/>
  <c r="W4" i="21"/>
  <c r="E903" i="18"/>
  <c r="AG4" i="21"/>
  <c r="BU4" i="21"/>
  <c r="Y4" i="27"/>
  <c r="E615" i="18"/>
  <c r="O262" i="18"/>
  <c r="J4" i="27"/>
  <c r="E230" i="18"/>
  <c r="V4" i="21"/>
  <c r="E246" i="18"/>
  <c r="E807" i="18"/>
  <c r="E454" i="18"/>
  <c r="O4" i="27"/>
  <c r="E887" i="18"/>
  <c r="E486" i="18"/>
  <c r="W4" i="27"/>
  <c r="E535" i="18"/>
  <c r="AM4" i="21"/>
  <c r="E102" i="18"/>
  <c r="DH4" i="21"/>
  <c r="CB4" i="21"/>
  <c r="O631" i="18"/>
  <c r="AC4" i="21"/>
  <c r="O4" i="21"/>
  <c r="AW4" i="21"/>
  <c r="AA4" i="21"/>
  <c r="E567" i="18"/>
  <c r="E631" i="18"/>
  <c r="D4" i="27"/>
  <c r="O470" i="18"/>
  <c r="Q4" i="21"/>
  <c r="O278" i="18"/>
  <c r="BI4" i="21"/>
  <c r="O823" i="18"/>
  <c r="O118" i="18"/>
  <c r="T4" i="21"/>
  <c r="U4" i="21"/>
  <c r="E86" i="18"/>
  <c r="K4" i="27"/>
  <c r="Z4" i="27"/>
  <c r="G4" i="21"/>
  <c r="E663" i="18"/>
  <c r="DG4" i="21"/>
  <c r="CP4" i="21"/>
  <c r="E759" i="18"/>
  <c r="BW4" i="21"/>
  <c r="BR4" i="21"/>
  <c r="DA4" i="21"/>
  <c r="O903" i="18"/>
  <c r="AX4" i="21"/>
  <c r="E438" i="18"/>
  <c r="U4" i="27"/>
  <c r="CS4" i="21"/>
  <c r="X4" i="21"/>
  <c r="L4" i="21"/>
  <c r="O583" i="18"/>
  <c r="DU4" i="21"/>
  <c r="K4" i="21"/>
  <c r="O695" i="18"/>
  <c r="E374" i="18"/>
  <c r="DL4" i="21"/>
  <c r="P4" i="21"/>
  <c r="O374" i="18"/>
  <c r="DF4" i="21"/>
  <c r="O919" i="18"/>
  <c r="BD4" i="21"/>
  <c r="O743" i="18"/>
  <c r="AT4" i="21"/>
  <c r="P4" i="27"/>
  <c r="O150" i="18"/>
  <c r="F4" i="21"/>
  <c r="O486" i="18"/>
  <c r="O390" i="18"/>
  <c r="S4" i="27"/>
  <c r="O358" i="18"/>
  <c r="BB4" i="21"/>
  <c r="O791" i="18"/>
  <c r="E791" i="18"/>
  <c r="O22" i="18"/>
  <c r="AJ4" i="21"/>
  <c r="BG4" i="21"/>
  <c r="CF4" i="21"/>
  <c r="E70" i="18"/>
  <c r="R4" i="21"/>
  <c r="CU4" i="21"/>
  <c r="O615" i="18"/>
  <c r="O551" i="18"/>
  <c r="E294" i="18"/>
  <c r="O871" i="18"/>
  <c r="N4" i="27"/>
  <c r="G4" i="27"/>
  <c r="DP4" i="21"/>
  <c r="E38" i="18"/>
  <c r="L4" i="27"/>
  <c r="CH4" i="21"/>
  <c r="AR4" i="21"/>
  <c r="AP4" i="21"/>
  <c r="E54" i="18"/>
  <c r="O567" i="18"/>
  <c r="O502" i="18"/>
  <c r="O935" i="18"/>
  <c r="O438" i="18"/>
  <c r="Q4" i="27"/>
  <c r="BQ4" i="21"/>
  <c r="BP4" i="21"/>
  <c r="AU4" i="21"/>
  <c r="E551" i="18"/>
  <c r="O38" i="18"/>
  <c r="DO4" i="21"/>
  <c r="E823" i="18"/>
  <c r="AZ4" i="21"/>
  <c r="BK4" i="21"/>
  <c r="O647" i="18"/>
  <c r="BY4" i="21"/>
  <c r="DI4" i="21"/>
  <c r="E502" i="18"/>
  <c r="E6" i="18"/>
  <c r="Z4" i="21"/>
  <c r="O342" i="18"/>
  <c r="E422" i="18"/>
  <c r="O326" i="18"/>
  <c r="CN4" i="21"/>
  <c r="Y4" i="21"/>
  <c r="E855" i="18"/>
  <c r="DQ4" i="21"/>
  <c r="AN4" i="21"/>
  <c r="AF4" i="21"/>
  <c r="O839" i="18"/>
  <c r="E182" i="18"/>
  <c r="E839" i="18"/>
  <c r="DM4" i="21"/>
  <c r="O246" i="18"/>
  <c r="E22" i="18"/>
  <c r="CO4" i="21"/>
  <c r="J4" i="21"/>
  <c r="O166" i="18"/>
  <c r="E150" i="18"/>
  <c r="BC4" i="21"/>
  <c r="BO4" i="21"/>
  <c r="E711" i="18"/>
  <c r="E871" i="18"/>
  <c r="E583" i="18"/>
  <c r="O310" i="18"/>
  <c r="E198" i="18"/>
  <c r="BE4" i="21"/>
  <c r="E134" i="18"/>
  <c r="AB4" i="21"/>
  <c r="BJ4" i="21"/>
  <c r="DW4" i="21"/>
  <c r="O134" i="18"/>
  <c r="BV4" i="21"/>
  <c r="O102" i="18"/>
  <c r="H4" i="27"/>
  <c r="AH4" i="21"/>
  <c r="O951" i="18"/>
  <c r="E967" i="18"/>
  <c r="E679" i="18"/>
  <c r="DD4" i="21"/>
  <c r="I4" i="21"/>
  <c r="E470" i="18"/>
  <c r="O663" i="18"/>
  <c r="AB4" i="27"/>
  <c r="F4" i="27"/>
  <c r="O983" i="18"/>
  <c r="T4" i="27"/>
  <c r="O711" i="18"/>
  <c r="O535" i="18"/>
  <c r="AD4" i="21"/>
  <c r="O454" i="18"/>
  <c r="BL4" i="21"/>
  <c r="C4" i="21"/>
  <c r="CD4" i="21"/>
  <c r="O54" i="18"/>
  <c r="O406" i="18"/>
  <c r="E342" i="18"/>
  <c r="O679" i="18"/>
  <c r="E695" i="18"/>
  <c r="DJ4" i="21"/>
  <c r="E983" i="18"/>
  <c r="M4" i="21"/>
  <c r="CA4" i="21"/>
  <c r="AE4" i="21"/>
  <c r="O422" i="18"/>
  <c r="E1051" i="18"/>
  <c r="O1051" i="18"/>
  <c r="E1035" i="18"/>
  <c r="E1018" i="18"/>
  <c r="O1018" i="18"/>
  <c r="E6" i="21"/>
  <c r="W6" i="21"/>
  <c r="C6" i="27"/>
  <c r="BB6" i="21"/>
  <c r="O793" i="18"/>
  <c r="BV6" i="21"/>
  <c r="E168" i="18"/>
  <c r="BH6" i="21"/>
  <c r="E601" i="18"/>
  <c r="AZ6" i="21"/>
  <c r="O264" i="18"/>
  <c r="E697" i="18"/>
  <c r="O873" i="18"/>
  <c r="X6" i="21"/>
  <c r="E40" i="18"/>
  <c r="CT6" i="21"/>
  <c r="E537" i="18"/>
  <c r="AO6" i="21"/>
  <c r="AC6" i="21"/>
  <c r="O72" i="18"/>
  <c r="I6" i="27"/>
  <c r="E585" i="18"/>
  <c r="E953" i="18"/>
  <c r="AM6" i="21"/>
  <c r="Q6" i="27"/>
  <c r="E793" i="18"/>
  <c r="E344" i="18"/>
  <c r="G6" i="21"/>
  <c r="O472" i="18"/>
  <c r="AS6" i="21"/>
  <c r="O328" i="18"/>
  <c r="DN6" i="21"/>
  <c r="O40" i="18"/>
  <c r="BM6" i="21"/>
  <c r="O665" i="18"/>
  <c r="CL6" i="21"/>
  <c r="E232" i="18"/>
  <c r="E665" i="18"/>
  <c r="CQ6" i="21"/>
  <c r="DE6" i="21"/>
  <c r="AE6" i="21"/>
  <c r="L6" i="27"/>
  <c r="G6" i="27"/>
  <c r="F6" i="27"/>
  <c r="V6" i="27"/>
  <c r="H6" i="21"/>
  <c r="O761" i="18"/>
  <c r="C6" i="21"/>
  <c r="E777" i="18"/>
  <c r="E280" i="18"/>
  <c r="BN6" i="21"/>
  <c r="E408" i="18"/>
  <c r="DI6" i="21"/>
  <c r="O585" i="18"/>
  <c r="O248" i="18"/>
  <c r="DP6" i="21"/>
  <c r="O745" i="18"/>
  <c r="CX6" i="21"/>
  <c r="BF6" i="21"/>
  <c r="O985" i="18"/>
  <c r="O184" i="18"/>
  <c r="O6" i="21"/>
  <c r="E296" i="18"/>
  <c r="O136" i="18"/>
  <c r="O1001" i="18"/>
  <c r="CM6" i="21"/>
  <c r="AK6" i="21"/>
  <c r="BA6" i="21"/>
  <c r="AD6" i="21"/>
  <c r="DT6" i="21"/>
  <c r="O713" i="18"/>
  <c r="CR6" i="21"/>
  <c r="U6" i="21"/>
  <c r="DR6" i="21"/>
  <c r="AN6" i="21"/>
  <c r="AV6" i="21"/>
  <c r="E424" i="18"/>
  <c r="BK6" i="21"/>
  <c r="BJ6" i="21"/>
  <c r="E521" i="18"/>
  <c r="O120" i="18"/>
  <c r="AB6" i="21"/>
  <c r="E216" i="18"/>
  <c r="R6" i="27"/>
  <c r="BW6" i="21"/>
  <c r="BC6" i="21"/>
  <c r="O521" i="18"/>
  <c r="CN6" i="21"/>
  <c r="Z6" i="27"/>
  <c r="DS6" i="21"/>
  <c r="DV6" i="21"/>
  <c r="P6" i="27"/>
  <c r="Y6" i="21"/>
  <c r="BX6" i="21"/>
  <c r="E873" i="18"/>
  <c r="AY6" i="21"/>
  <c r="O953" i="18"/>
  <c r="BG6" i="21"/>
  <c r="O857" i="18"/>
  <c r="O280" i="18"/>
  <c r="O456" i="18"/>
  <c r="CS6" i="21"/>
  <c r="T6" i="27"/>
  <c r="E184" i="18"/>
  <c r="DQ6" i="21"/>
  <c r="BI6" i="21"/>
  <c r="Y6" i="27"/>
  <c r="S6" i="21"/>
  <c r="CK6" i="21"/>
  <c r="CU6" i="21"/>
  <c r="E328" i="18"/>
  <c r="AR6" i="21"/>
  <c r="Z6" i="21"/>
  <c r="DO6" i="21"/>
  <c r="E72" i="18"/>
  <c r="O697" i="18"/>
  <c r="CW6" i="21"/>
  <c r="E553" i="18"/>
  <c r="O152" i="18"/>
  <c r="O440" i="18"/>
  <c r="E825" i="18"/>
  <c r="I6" i="21"/>
  <c r="E633" i="18"/>
  <c r="O777" i="18"/>
  <c r="BZ6" i="21"/>
  <c r="DA6" i="21"/>
  <c r="E6" i="27"/>
  <c r="O841" i="18"/>
  <c r="E152" i="18"/>
  <c r="O537" i="18"/>
  <c r="O56" i="18"/>
  <c r="O392" i="18"/>
  <c r="E248" i="18"/>
  <c r="CV6" i="21"/>
  <c r="E472" i="18"/>
  <c r="O601" i="18"/>
  <c r="E841" i="18"/>
  <c r="O488" i="18"/>
  <c r="DK6" i="21"/>
  <c r="H6" i="27"/>
  <c r="BP6" i="21"/>
  <c r="E857" i="18"/>
  <c r="O905" i="18"/>
  <c r="E617" i="18"/>
  <c r="DL6" i="21"/>
  <c r="CE6" i="21"/>
  <c r="CG6" i="21"/>
  <c r="O376" i="18"/>
  <c r="CZ6" i="21"/>
  <c r="E681" i="18"/>
  <c r="AG6" i="21"/>
  <c r="E376" i="18"/>
  <c r="E104" i="18"/>
  <c r="O408" i="18"/>
  <c r="E969" i="18"/>
  <c r="BR6" i="21"/>
  <c r="CB6" i="21"/>
  <c r="E392" i="18"/>
  <c r="E985" i="18"/>
  <c r="E24" i="18"/>
  <c r="AB6" i="27"/>
  <c r="E456" i="18"/>
  <c r="AQ6" i="21"/>
  <c r="O889" i="18"/>
  <c r="O633" i="18"/>
  <c r="O569" i="18"/>
  <c r="AL6" i="21"/>
  <c r="CA6" i="21"/>
  <c r="DJ6" i="21"/>
  <c r="CY6" i="21"/>
  <c r="E745" i="18"/>
  <c r="BS6" i="21"/>
  <c r="O6" i="27"/>
  <c r="O104" i="18"/>
  <c r="M6" i="21"/>
  <c r="E504" i="18"/>
  <c r="O232" i="18"/>
  <c r="M6" i="27"/>
  <c r="BU6" i="21"/>
  <c r="BQ6" i="21"/>
  <c r="E120" i="18"/>
  <c r="AW6" i="21"/>
  <c r="DX6" i="21"/>
  <c r="E905" i="18"/>
  <c r="R6" i="21"/>
  <c r="DF6" i="21"/>
  <c r="E200" i="18"/>
  <c r="BL6" i="21"/>
  <c r="Q6" i="21"/>
  <c r="CJ6" i="21"/>
  <c r="DU6" i="21"/>
  <c r="AU6" i="21"/>
  <c r="DB6" i="21"/>
  <c r="C6" i="22"/>
  <c r="O216" i="18"/>
  <c r="J6" i="21"/>
  <c r="DD6" i="21"/>
  <c r="AH6" i="21"/>
  <c r="O681" i="18"/>
  <c r="E440" i="18"/>
  <c r="F6" i="21"/>
  <c r="E1001" i="18"/>
  <c r="CI6" i="21"/>
  <c r="L6" i="21"/>
  <c r="P6" i="21"/>
  <c r="O296" i="18"/>
  <c r="BD6" i="21"/>
  <c r="DG6" i="21"/>
  <c r="CH6" i="21"/>
  <c r="AX6" i="21"/>
  <c r="K6" i="27"/>
  <c r="E809" i="18"/>
  <c r="O937" i="18"/>
  <c r="CC6" i="21"/>
  <c r="V6" i="21"/>
  <c r="DM6" i="21"/>
  <c r="O88" i="18"/>
  <c r="E136" i="18"/>
  <c r="E488" i="18"/>
  <c r="N6" i="21"/>
  <c r="E264" i="18"/>
  <c r="E937" i="18"/>
  <c r="CO6" i="21"/>
  <c r="AA6" i="27"/>
  <c r="O24" i="18"/>
  <c r="D6" i="21"/>
  <c r="O360" i="18"/>
  <c r="O168" i="18"/>
  <c r="O809" i="18"/>
  <c r="T6" i="21"/>
  <c r="O200" i="18"/>
  <c r="O344" i="18"/>
  <c r="W6" i="27"/>
  <c r="O424" i="18"/>
  <c r="U6" i="27"/>
  <c r="AP6" i="21"/>
  <c r="O825" i="18"/>
  <c r="O553" i="18"/>
  <c r="S6" i="27"/>
  <c r="DW6" i="21"/>
  <c r="E889" i="18"/>
  <c r="BE6" i="21"/>
  <c r="O921" i="18"/>
  <c r="O312" i="18"/>
  <c r="O649" i="18"/>
  <c r="BY6" i="21"/>
  <c r="BO6" i="21"/>
  <c r="AF6" i="21"/>
  <c r="E88" i="18"/>
  <c r="D6" i="27"/>
  <c r="CF6" i="21"/>
  <c r="AI6" i="21"/>
  <c r="E56" i="18"/>
  <c r="O729" i="18"/>
  <c r="O969" i="18"/>
  <c r="DH6" i="21"/>
  <c r="E713" i="18"/>
  <c r="AT6" i="21"/>
  <c r="X6" i="27"/>
  <c r="E312" i="18"/>
  <c r="O504" i="18"/>
  <c r="E360" i="18"/>
  <c r="AA6" i="21"/>
  <c r="X7" i="16"/>
  <c r="D7" i="16" s="1"/>
  <c r="E921" i="18"/>
  <c r="E8" i="18"/>
  <c r="O8" i="22"/>
  <c r="X111" i="16"/>
  <c r="D111" i="16"/>
  <c r="C17" i="22"/>
  <c r="Z8" i="16"/>
  <c r="F8" i="16" s="1"/>
  <c r="C51" i="22"/>
  <c r="Z12" i="16"/>
  <c r="F12" i="16" s="1"/>
  <c r="AM23" i="22"/>
  <c r="AA315" i="16"/>
  <c r="G315" i="16" s="1"/>
  <c r="AS59" i="22"/>
  <c r="AB367" i="16"/>
  <c r="H367" i="16" s="1"/>
  <c r="AM61" i="22"/>
  <c r="AB318" i="16"/>
  <c r="H318" i="16" s="1"/>
  <c r="X371" i="16"/>
  <c r="AS43" i="22"/>
  <c r="AK367" i="16"/>
  <c r="Q367" i="16" s="1"/>
  <c r="AH351" i="16"/>
  <c r="N351" i="16" s="1"/>
  <c r="AH311" i="16"/>
  <c r="N311" i="16" s="1"/>
  <c r="AN9" i="22"/>
  <c r="AI181" i="16"/>
  <c r="O181" i="16" s="1"/>
  <c r="X50" i="22"/>
  <c r="AP61" i="22"/>
  <c r="AK335" i="16"/>
  <c r="Q335" i="16" s="1"/>
  <c r="AJ311" i="16"/>
  <c r="P311" i="16" s="1"/>
  <c r="AN19" i="22"/>
  <c r="AN10" i="22"/>
  <c r="AH312" i="16"/>
  <c r="N312" i="16" s="1"/>
  <c r="AH11" i="22"/>
  <c r="AH262" i="16"/>
  <c r="N262" i="16" s="1"/>
  <c r="AP52" i="22"/>
  <c r="AI336" i="16"/>
  <c r="O336" i="16" s="1"/>
  <c r="AI110" i="16"/>
  <c r="O110" i="16" s="1"/>
  <c r="P17" i="22"/>
  <c r="L16" i="22"/>
  <c r="AI75" i="16"/>
  <c r="O75" i="16" s="1"/>
  <c r="Y49" i="22"/>
  <c r="AB29" i="16"/>
  <c r="H29" i="16" s="1"/>
  <c r="E61" i="22"/>
  <c r="AJ125" i="16"/>
  <c r="P125" i="16" s="1"/>
  <c r="R20" i="22"/>
  <c r="AV7" i="22"/>
  <c r="AG382" i="16"/>
  <c r="M382" i="16" s="1"/>
  <c r="V49" i="22"/>
  <c r="AI163" i="16"/>
  <c r="O163" i="16" s="1"/>
  <c r="AV61" i="22"/>
  <c r="AK386" i="16"/>
  <c r="Q386" i="16" s="1"/>
  <c r="AI388" i="16"/>
  <c r="O388" i="16" s="1"/>
  <c r="AQ27" i="22"/>
  <c r="AB348" i="16"/>
  <c r="H348" i="16" s="1"/>
  <c r="AP12" i="22"/>
  <c r="AH331" i="16"/>
  <c r="N331" i="16" s="1"/>
  <c r="AK269" i="16"/>
  <c r="Q269" i="16" s="1"/>
  <c r="AH63" i="22"/>
  <c r="K19" i="22"/>
  <c r="AA73" i="16"/>
  <c r="G73" i="16" s="1"/>
  <c r="G18" i="22"/>
  <c r="Z43" i="16"/>
  <c r="F43" i="16" s="1"/>
  <c r="C61" i="22"/>
  <c r="AB12" i="16"/>
  <c r="H12" i="16" s="1"/>
  <c r="S910" i="18"/>
  <c r="S493" i="18"/>
  <c r="S542" i="18"/>
  <c r="S702" i="18"/>
  <c r="I109" i="18"/>
  <c r="C57" i="27"/>
  <c r="I654" i="18"/>
  <c r="I862" i="18"/>
  <c r="CQ57" i="21"/>
  <c r="Z133" i="16"/>
  <c r="F133" i="16" s="1"/>
  <c r="U58" i="22"/>
  <c r="AA167" i="16"/>
  <c r="G167" i="16" s="1"/>
  <c r="X5" i="22"/>
  <c r="AG176" i="16"/>
  <c r="M176" i="16" s="1"/>
  <c r="X62" i="22"/>
  <c r="AK183" i="16"/>
  <c r="Q183" i="16"/>
  <c r="S25" i="22"/>
  <c r="AB142" i="16"/>
  <c r="H142" i="16" s="1"/>
  <c r="S45" i="22"/>
  <c r="Y147" i="16"/>
  <c r="E147" i="16" s="1"/>
  <c r="AN41" i="22"/>
  <c r="AG318" i="16"/>
  <c r="M318" i="16" s="1"/>
  <c r="S54" i="22"/>
  <c r="AA146" i="16"/>
  <c r="G146" i="16" s="1"/>
  <c r="U45" i="22"/>
  <c r="Y164" i="16"/>
  <c r="E164" i="16" s="1"/>
  <c r="AA61" i="22"/>
  <c r="AB216" i="16"/>
  <c r="H216" i="16" s="1"/>
  <c r="R47" i="22"/>
  <c r="AH132" i="16"/>
  <c r="N132" i="16" s="1"/>
  <c r="AK184" i="16"/>
  <c r="Q184" i="16" s="1"/>
  <c r="X63" i="22"/>
  <c r="T4" i="22"/>
  <c r="AG141" i="16"/>
  <c r="M141" i="16" s="1"/>
  <c r="X6" i="22"/>
  <c r="AG177" i="16"/>
  <c r="M177" i="16" s="1"/>
  <c r="P21" i="22"/>
  <c r="AJ109" i="16"/>
  <c r="P109" i="16" s="1"/>
  <c r="L23" i="22"/>
  <c r="AJ77" i="16"/>
  <c r="P77" i="16" s="1"/>
  <c r="Z216" i="16"/>
  <c r="F216" i="16" s="1"/>
  <c r="AJ55" i="22"/>
  <c r="AJ283" i="16"/>
  <c r="P283" i="16" s="1"/>
  <c r="AJ56" i="22"/>
  <c r="AJ284" i="16"/>
  <c r="P284" i="16"/>
  <c r="AM57" i="22"/>
  <c r="AA319" i="16"/>
  <c r="G319" i="16" s="1"/>
  <c r="G10" i="22"/>
  <c r="Y40" i="16"/>
  <c r="E40" i="16" s="1"/>
  <c r="AI6" i="22"/>
  <c r="X279" i="16"/>
  <c r="D279" i="16" s="1"/>
  <c r="G21" i="22"/>
  <c r="AA41" i="16"/>
  <c r="G41" i="16" s="1"/>
  <c r="J11" i="22"/>
  <c r="AH58" i="16"/>
  <c r="N58" i="16" s="1"/>
  <c r="AV45" i="22"/>
  <c r="AH385" i="16"/>
  <c r="N385" i="16" s="1"/>
  <c r="J47" i="22"/>
  <c r="AH64" i="16"/>
  <c r="N64" i="16" s="1"/>
  <c r="AJ11" i="22"/>
  <c r="AH279" i="16"/>
  <c r="N279" i="16"/>
  <c r="AK27" i="22"/>
  <c r="AB297" i="16"/>
  <c r="H297" i="16" s="1"/>
  <c r="AP47" i="22"/>
  <c r="AH336" i="16"/>
  <c r="N336" i="16" s="1"/>
  <c r="AK24" i="16"/>
  <c r="Q24" i="16" s="1"/>
  <c r="F26" i="22"/>
  <c r="AI295" i="16"/>
  <c r="O295" i="16" s="1"/>
  <c r="AL15" i="22"/>
  <c r="G50" i="22"/>
  <c r="Z45" i="16"/>
  <c r="F45" i="16" s="1"/>
  <c r="AI29" i="16"/>
  <c r="O29" i="16" s="1"/>
  <c r="F51" i="22"/>
  <c r="F8" i="22"/>
  <c r="AG26" i="16"/>
  <c r="M26" i="16" s="1"/>
  <c r="K7" i="22"/>
  <c r="X76" i="16"/>
  <c r="D76" i="16" s="1"/>
  <c r="F61" i="22"/>
  <c r="AK29" i="16"/>
  <c r="Q29" i="16" s="1"/>
  <c r="AV62" i="22"/>
  <c r="AK387" i="16"/>
  <c r="Q387" i="16" s="1"/>
  <c r="Y75" i="16"/>
  <c r="E75" i="16" s="1"/>
  <c r="AJ165" i="16"/>
  <c r="P165" i="16" s="1"/>
  <c r="T19" i="22"/>
  <c r="AJ141" i="16"/>
  <c r="P141" i="16" s="1"/>
  <c r="T7" i="22"/>
  <c r="AG144" i="16"/>
  <c r="M144" i="16" s="1"/>
  <c r="Y51" i="22"/>
  <c r="Z199" i="16"/>
  <c r="F199" i="16" s="1"/>
  <c r="T53" i="22"/>
  <c r="AI150" i="16"/>
  <c r="O150" i="16" s="1"/>
  <c r="N53" i="22"/>
  <c r="AI99" i="16"/>
  <c r="O99" i="16" s="1"/>
  <c r="J27" i="22"/>
  <c r="AK59" i="16"/>
  <c r="Q59" i="16" s="1"/>
  <c r="AH63" i="16"/>
  <c r="N63" i="16" s="1"/>
  <c r="J46" i="22"/>
  <c r="AA164" i="16"/>
  <c r="G164" i="16" s="1"/>
  <c r="Y58" i="22"/>
  <c r="AA201" i="16"/>
  <c r="G201" i="16"/>
  <c r="L20" i="22"/>
  <c r="AJ74" i="16"/>
  <c r="P74" i="16" s="1"/>
  <c r="AV22" i="22"/>
  <c r="AJ382" i="16"/>
  <c r="P382" i="16" s="1"/>
  <c r="AI40" i="22"/>
  <c r="X283" i="16"/>
  <c r="D283" i="16" s="1"/>
  <c r="AO46" i="22"/>
  <c r="Y335" i="16"/>
  <c r="E335" i="16" s="1"/>
  <c r="AA116" i="16"/>
  <c r="G116" i="16" s="1"/>
  <c r="O58" i="22"/>
  <c r="AP7" i="22"/>
  <c r="AG331" i="16"/>
  <c r="M331" i="16" s="1"/>
  <c r="E11" i="22"/>
  <c r="Y24" i="16"/>
  <c r="E24" i="16" s="1"/>
  <c r="N13" i="22"/>
  <c r="AH94" i="16"/>
  <c r="N94" i="16" s="1"/>
  <c r="AH337" i="16"/>
  <c r="N337" i="16" s="1"/>
  <c r="AP48" i="22"/>
  <c r="E21" i="22"/>
  <c r="AA24" i="16"/>
  <c r="G24" i="16" s="1"/>
  <c r="E6" i="22"/>
  <c r="X24" i="16"/>
  <c r="D24" i="16" s="1"/>
  <c r="M8" i="22"/>
  <c r="X94" i="16"/>
  <c r="D94" i="16" s="1"/>
  <c r="Z99" i="16"/>
  <c r="F99" i="16" s="1"/>
  <c r="M53" i="22"/>
  <c r="D48" i="22"/>
  <c r="AH14" i="16"/>
  <c r="N14" i="16" s="1"/>
  <c r="AL44" i="21"/>
  <c r="F992" i="18"/>
  <c r="F960" i="18"/>
  <c r="E44" i="27"/>
  <c r="DV44" i="21"/>
  <c r="P175" i="18"/>
  <c r="AP20" i="22"/>
  <c r="AJ329" i="16"/>
  <c r="P329" i="16" s="1"/>
  <c r="D8" i="22"/>
  <c r="AG9" i="16"/>
  <c r="M9" i="16" s="1"/>
  <c r="AH298" i="16"/>
  <c r="N298" i="16" s="1"/>
  <c r="AL13" i="22"/>
  <c r="AP60" i="22"/>
  <c r="AK334" i="16"/>
  <c r="Q334" i="16" s="1"/>
  <c r="AK303" i="16"/>
  <c r="Q303" i="16" s="1"/>
  <c r="AL63" i="22"/>
  <c r="AA46" i="22"/>
  <c r="Y216" i="16"/>
  <c r="E216" i="16" s="1"/>
  <c r="Y39" i="22"/>
  <c r="X197" i="16"/>
  <c r="D197" i="16" s="1"/>
  <c r="J22" i="22"/>
  <c r="AJ59" i="16"/>
  <c r="P59" i="16" s="1"/>
  <c r="F1053" i="18"/>
  <c r="P1053" i="18"/>
  <c r="P1037" i="18"/>
  <c r="F1037" i="18"/>
  <c r="F1020" i="18"/>
  <c r="P1020" i="18"/>
  <c r="P619" i="18"/>
  <c r="C13" i="22"/>
  <c r="CB13" i="21"/>
  <c r="Y9" i="16"/>
  <c r="E9" i="16" s="1"/>
  <c r="DE13" i="21"/>
  <c r="P314" i="18"/>
  <c r="P555" i="18"/>
  <c r="F442" i="18"/>
  <c r="P859" i="18"/>
  <c r="F250" i="18"/>
  <c r="P523" i="18"/>
  <c r="N13" i="21"/>
  <c r="AB13" i="21"/>
  <c r="AI13" i="21"/>
  <c r="DR13" i="21"/>
  <c r="F843" i="18"/>
  <c r="AA13" i="27"/>
  <c r="BW13" i="21"/>
  <c r="BJ13" i="21"/>
  <c r="AS13" i="21"/>
  <c r="I13" i="27"/>
  <c r="E13" i="21"/>
  <c r="F138" i="18"/>
  <c r="DP13" i="21"/>
  <c r="F635" i="18"/>
  <c r="AF13" i="21"/>
  <c r="N13" i="27"/>
  <c r="F458" i="18"/>
  <c r="BR13" i="21"/>
  <c r="CH13" i="21"/>
  <c r="P170" i="18"/>
  <c r="F523" i="18"/>
  <c r="BP13" i="21"/>
  <c r="DW13" i="21"/>
  <c r="AZ13" i="21"/>
  <c r="F795" i="18"/>
  <c r="F266" i="18"/>
  <c r="F811" i="18"/>
  <c r="P587" i="18"/>
  <c r="AQ13" i="21"/>
  <c r="P667" i="18"/>
  <c r="F747" i="18"/>
  <c r="AO13" i="21"/>
  <c r="CL13" i="21"/>
  <c r="AK13" i="21"/>
  <c r="F186" i="18"/>
  <c r="X13" i="27"/>
  <c r="P1003" i="18"/>
  <c r="P394" i="18"/>
  <c r="CT13" i="21"/>
  <c r="BL13" i="21"/>
  <c r="AR13" i="21"/>
  <c r="DO13" i="21"/>
  <c r="F506" i="18"/>
  <c r="P971" i="18"/>
  <c r="F10" i="18"/>
  <c r="BN13" i="21"/>
  <c r="DN13" i="21"/>
  <c r="AL13" i="21"/>
  <c r="F346" i="18"/>
  <c r="DB13" i="21"/>
  <c r="AX13" i="21"/>
  <c r="E13" i="27"/>
  <c r="P715" i="18"/>
  <c r="P635" i="18"/>
  <c r="P346" i="18"/>
  <c r="F474" i="18"/>
  <c r="F74" i="18"/>
  <c r="P218" i="18"/>
  <c r="AU13" i="21"/>
  <c r="Z13" i="21"/>
  <c r="F731" i="18"/>
  <c r="CI13" i="21"/>
  <c r="AT13" i="21"/>
  <c r="AH13" i="21"/>
  <c r="AW13" i="21"/>
  <c r="C13" i="21"/>
  <c r="P106" i="18"/>
  <c r="P763" i="18"/>
  <c r="C13" i="27"/>
  <c r="F154" i="18"/>
  <c r="F314" i="18"/>
  <c r="BD13" i="21"/>
  <c r="AD13" i="21"/>
  <c r="P779" i="18"/>
  <c r="K13" i="27"/>
  <c r="V13" i="27"/>
  <c r="F90" i="18"/>
  <c r="AP13" i="21"/>
  <c r="BV13" i="21"/>
  <c r="P42" i="18"/>
  <c r="CD13" i="21"/>
  <c r="DL13" i="21"/>
  <c r="DV13" i="21"/>
  <c r="CA13" i="21"/>
  <c r="P74" i="18"/>
  <c r="AN13" i="21"/>
  <c r="F202" i="18"/>
  <c r="AJ13" i="21"/>
  <c r="CM13" i="21"/>
  <c r="P490" i="18"/>
  <c r="DU13" i="21"/>
  <c r="F907" i="18"/>
  <c r="CQ13" i="21"/>
  <c r="F362" i="18"/>
  <c r="P202" i="18"/>
  <c r="V13" i="21"/>
  <c r="CZ13" i="21"/>
  <c r="P442" i="18"/>
  <c r="P651" i="18"/>
  <c r="DJ13" i="21"/>
  <c r="P843" i="18"/>
  <c r="BZ13" i="21"/>
  <c r="CC13" i="21"/>
  <c r="AB13" i="27"/>
  <c r="G13" i="27"/>
  <c r="P58" i="18"/>
  <c r="P506" i="18"/>
  <c r="CX13" i="21"/>
  <c r="F410" i="18"/>
  <c r="DX13" i="21"/>
  <c r="P266" i="18"/>
  <c r="BY13" i="21"/>
  <c r="J13" i="27"/>
  <c r="T13" i="21"/>
  <c r="F683" i="18"/>
  <c r="DK13" i="21"/>
  <c r="BT13" i="21"/>
  <c r="AG13" i="21"/>
  <c r="P13" i="27"/>
  <c r="CP13" i="21"/>
  <c r="CG13" i="21"/>
  <c r="P362" i="18"/>
  <c r="U13" i="27"/>
  <c r="DA13" i="21"/>
  <c r="D13" i="27"/>
  <c r="BI13" i="21"/>
  <c r="P731" i="18"/>
  <c r="AV13" i="21"/>
  <c r="F715" i="18"/>
  <c r="P250" i="18"/>
  <c r="F571" i="18"/>
  <c r="P378" i="18"/>
  <c r="DD13" i="21"/>
  <c r="BM13" i="21"/>
  <c r="BA13" i="21"/>
  <c r="L13" i="21"/>
  <c r="F13" i="21"/>
  <c r="F170" i="18"/>
  <c r="DM13" i="21"/>
  <c r="F218" i="18"/>
  <c r="BH13" i="21"/>
  <c r="CU13" i="21"/>
  <c r="F987" i="18"/>
  <c r="O13" i="27"/>
  <c r="F859" i="18"/>
  <c r="P13" i="21"/>
  <c r="P330" i="18"/>
  <c r="M13" i="21"/>
  <c r="F330" i="18"/>
  <c r="S13" i="21"/>
  <c r="Y13" i="21"/>
  <c r="P186" i="18"/>
  <c r="F667" i="18"/>
  <c r="W13" i="27"/>
  <c r="K13" i="21"/>
  <c r="CE13" i="21"/>
  <c r="P955" i="18"/>
  <c r="CF13" i="21"/>
  <c r="DS13" i="21"/>
  <c r="F555" i="18"/>
  <c r="AA13" i="21"/>
  <c r="BE13" i="21"/>
  <c r="Y13" i="27"/>
  <c r="P891" i="18"/>
  <c r="P410" i="18"/>
  <c r="F587" i="18"/>
  <c r="F426" i="18"/>
  <c r="BO13" i="21"/>
  <c r="F122" i="18"/>
  <c r="F699" i="18"/>
  <c r="H13" i="27"/>
  <c r="F875" i="18"/>
  <c r="H13" i="21"/>
  <c r="P138" i="18"/>
  <c r="BB13" i="21"/>
  <c r="F490" i="18"/>
  <c r="F378" i="18"/>
  <c r="P426" i="18"/>
  <c r="M13" i="27"/>
  <c r="P90" i="18"/>
  <c r="CV13" i="21"/>
  <c r="I13" i="21"/>
  <c r="P987" i="18"/>
  <c r="X13" i="21"/>
  <c r="DG13" i="21"/>
  <c r="P699" i="18"/>
  <c r="F779" i="18"/>
  <c r="O13" i="21"/>
  <c r="F603" i="18"/>
  <c r="DF13" i="21"/>
  <c r="F651" i="18"/>
  <c r="P122" i="18"/>
  <c r="P571" i="18"/>
  <c r="R13" i="21"/>
  <c r="DI13" i="21"/>
  <c r="P282" i="18"/>
  <c r="P795" i="18"/>
  <c r="J13" i="21"/>
  <c r="AY13" i="21"/>
  <c r="DC13" i="21"/>
  <c r="CN13" i="21"/>
  <c r="AM13" i="21"/>
  <c r="F763" i="18"/>
  <c r="P939" i="18"/>
  <c r="F1003" i="18"/>
  <c r="DH13" i="21"/>
  <c r="F939" i="18"/>
  <c r="F42" i="18"/>
  <c r="T13" i="27"/>
  <c r="F891" i="18"/>
  <c r="CS13" i="21"/>
  <c r="F106" i="18"/>
  <c r="F827" i="18"/>
  <c r="F394" i="18"/>
  <c r="F26" i="18"/>
  <c r="W13" i="21"/>
  <c r="P539" i="18"/>
  <c r="R13" i="27"/>
  <c r="F539" i="18"/>
  <c r="CR13" i="21"/>
  <c r="Q13" i="21"/>
  <c r="BS13" i="21"/>
  <c r="F13" i="27"/>
  <c r="P923" i="18"/>
  <c r="P234" i="18"/>
  <c r="P458" i="18"/>
  <c r="CW13" i="21"/>
  <c r="BX13" i="21"/>
  <c r="AC13" i="21"/>
  <c r="P747" i="18"/>
  <c r="BK13" i="21"/>
  <c r="P811" i="18"/>
  <c r="CJ13" i="21"/>
  <c r="BF13" i="21"/>
  <c r="G13" i="21"/>
  <c r="DT13" i="21"/>
  <c r="F619" i="18"/>
  <c r="BG13" i="21"/>
  <c r="P827" i="18"/>
  <c r="F923" i="18"/>
  <c r="P26" i="18"/>
  <c r="P474" i="18"/>
  <c r="P603" i="18"/>
  <c r="P907" i="18"/>
  <c r="U13" i="21"/>
  <c r="F955" i="18"/>
  <c r="P154" i="18"/>
  <c r="BC13" i="21"/>
  <c r="P875" i="18"/>
  <c r="CK13" i="21"/>
  <c r="Z13" i="27"/>
  <c r="L13" i="27"/>
  <c r="P683" i="18"/>
  <c r="AE13" i="21"/>
  <c r="F298" i="18"/>
  <c r="DQ13" i="21"/>
  <c r="F282" i="18"/>
  <c r="BQ13" i="21"/>
  <c r="P298" i="18"/>
  <c r="D13" i="21"/>
  <c r="Q13" i="27"/>
  <c r="F234" i="18"/>
  <c r="F58" i="18"/>
  <c r="CO13" i="21"/>
  <c r="S13" i="27"/>
  <c r="BU13" i="21"/>
  <c r="CY13" i="21"/>
  <c r="AL8" i="22"/>
  <c r="AG298" i="16"/>
  <c r="M298" i="16" s="1"/>
  <c r="Q51" i="22"/>
  <c r="Z131" i="16"/>
  <c r="F131" i="16" s="1"/>
  <c r="H19" i="22"/>
  <c r="AJ39" i="16"/>
  <c r="P39" i="16" s="1"/>
  <c r="Q1038" i="18"/>
  <c r="AA45" i="27"/>
  <c r="Q892" i="18"/>
  <c r="Q908" i="18"/>
  <c r="Q668" i="18"/>
  <c r="BW45" i="21"/>
  <c r="G956" i="18"/>
  <c r="DR45" i="21"/>
  <c r="S45" i="27"/>
  <c r="AJ45" i="21"/>
  <c r="T45" i="27"/>
  <c r="F45" i="21"/>
  <c r="Q123" i="18"/>
  <c r="Q395" i="18"/>
  <c r="DW45" i="21"/>
  <c r="Q171" i="18"/>
  <c r="CQ45" i="21"/>
  <c r="DL45" i="21"/>
  <c r="Y57" i="22"/>
  <c r="AA200" i="16"/>
  <c r="G200" i="16" s="1"/>
  <c r="AK9" i="22"/>
  <c r="Y294" i="16"/>
  <c r="E294" i="16" s="1"/>
  <c r="AT12" i="22"/>
  <c r="AH365" i="16"/>
  <c r="N365" i="16" s="1"/>
  <c r="AK61" i="22"/>
  <c r="AB301" i="16"/>
  <c r="H301" i="16" s="1"/>
  <c r="AK57" i="22"/>
  <c r="AA302" i="16"/>
  <c r="G302" i="16" s="1"/>
  <c r="AA19" i="22"/>
  <c r="AA209" i="16"/>
  <c r="G209" i="16" s="1"/>
  <c r="Z229" i="16"/>
  <c r="F229" i="16" s="1"/>
  <c r="AB22" i="22"/>
  <c r="AJ212" i="16"/>
  <c r="P212" i="16" s="1"/>
  <c r="I48" i="22"/>
  <c r="Y65" i="16"/>
  <c r="E65" i="16" s="1"/>
  <c r="G19" i="22"/>
  <c r="AA39" i="16"/>
  <c r="G39" i="16" s="1"/>
  <c r="H26" i="22"/>
  <c r="AK41" i="16"/>
  <c r="Q41" i="16" s="1"/>
  <c r="AA94" i="16"/>
  <c r="G94" i="16" s="1"/>
  <c r="M23" i="22"/>
  <c r="X10" i="22"/>
  <c r="AH176" i="16"/>
  <c r="N176" i="16" s="1"/>
  <c r="AV54" i="22"/>
  <c r="AJ384" i="16"/>
  <c r="P384" i="16" s="1"/>
  <c r="Y231" i="16"/>
  <c r="E231" i="16" s="1"/>
  <c r="AC44" i="22"/>
  <c r="AQ57" i="22"/>
  <c r="AA353" i="16"/>
  <c r="G353" i="16" s="1"/>
  <c r="F21" i="22"/>
  <c r="AJ24" i="16"/>
  <c r="P24" i="16" s="1"/>
  <c r="AB58" i="16"/>
  <c r="H58" i="16" s="1"/>
  <c r="I26" i="22"/>
  <c r="AJ13" i="22"/>
  <c r="AH281" i="16"/>
  <c r="N281" i="16" s="1"/>
  <c r="AJ40" i="22"/>
  <c r="AG283" i="16"/>
  <c r="M283" i="16" s="1"/>
  <c r="R12" i="22"/>
  <c r="AH127" i="16"/>
  <c r="N127" i="16" s="1"/>
  <c r="AJ18" i="22"/>
  <c r="AI281" i="16"/>
  <c r="O281" i="16" s="1"/>
  <c r="U46" i="22"/>
  <c r="Y165" i="16"/>
  <c r="E165" i="16" s="1"/>
  <c r="AJ129" i="16"/>
  <c r="P129" i="16" s="1"/>
  <c r="R54" i="22"/>
  <c r="N19" i="22"/>
  <c r="AJ90" i="16"/>
  <c r="P90" i="16" s="1"/>
  <c r="O27" i="22"/>
  <c r="AB110" i="16"/>
  <c r="H110" i="16" s="1"/>
  <c r="N11" i="22"/>
  <c r="AH92" i="16"/>
  <c r="N92" i="16" s="1"/>
  <c r="N61" i="22"/>
  <c r="AK97" i="16"/>
  <c r="Q97" i="16" s="1"/>
  <c r="AR16" i="22"/>
  <c r="AI347" i="16"/>
  <c r="O347" i="16" s="1"/>
  <c r="AN18" i="22"/>
  <c r="AI315" i="16"/>
  <c r="O315" i="16" s="1"/>
  <c r="Z4" i="22"/>
  <c r="AG192" i="16"/>
  <c r="M192" i="16" s="1"/>
  <c r="Y8" i="16"/>
  <c r="E8" i="16" s="1"/>
  <c r="C12" i="22"/>
  <c r="Y6" i="22"/>
  <c r="X194" i="16"/>
  <c r="D194" i="16" s="1"/>
  <c r="AL25" i="22"/>
  <c r="AK295" i="16"/>
  <c r="Q295" i="16" s="1"/>
  <c r="AH296" i="16"/>
  <c r="N296" i="16" s="1"/>
  <c r="AL11" i="22"/>
  <c r="R60" i="22"/>
  <c r="AK130" i="16"/>
  <c r="Q130" i="16" s="1"/>
  <c r="AL61" i="22"/>
  <c r="AK301" i="16"/>
  <c r="Q301" i="16" s="1"/>
  <c r="AK354" i="16"/>
  <c r="Q354" i="16" s="1"/>
  <c r="AH22" i="22"/>
  <c r="AJ263" i="16"/>
  <c r="P263" i="16" s="1"/>
  <c r="AM17" i="22"/>
  <c r="Z314" i="16"/>
  <c r="F314" i="16" s="1"/>
  <c r="AT54" i="22"/>
  <c r="AJ367" i="16"/>
  <c r="P367" i="16" s="1"/>
  <c r="AP58" i="22"/>
  <c r="AJ337" i="16"/>
  <c r="P337" i="16" s="1"/>
  <c r="L6" i="22"/>
  <c r="AG75" i="16"/>
  <c r="M75" i="16" s="1"/>
  <c r="Q45" i="22"/>
  <c r="Y130" i="16"/>
  <c r="E130" i="16" s="1"/>
  <c r="P1054" i="18"/>
  <c r="F1021" i="18"/>
  <c r="F1038" i="18"/>
  <c r="Q44" i="22"/>
  <c r="Y129" i="16"/>
  <c r="E129" i="16" s="1"/>
  <c r="F75" i="18"/>
  <c r="F411" i="18"/>
  <c r="CT40" i="21"/>
  <c r="CY40" i="21"/>
  <c r="P379" i="18"/>
  <c r="CX40" i="21"/>
  <c r="P411" i="18"/>
  <c r="BP40" i="21"/>
  <c r="AW40" i="21"/>
  <c r="BB40" i="21"/>
  <c r="P780" i="18"/>
  <c r="BO40" i="21"/>
  <c r="F219" i="18"/>
  <c r="O40" i="27"/>
  <c r="K40" i="21"/>
  <c r="F956" i="18"/>
  <c r="X40" i="27"/>
  <c r="F107" i="18"/>
  <c r="CS40" i="21"/>
  <c r="F203" i="18"/>
  <c r="L40" i="27"/>
  <c r="F860" i="18"/>
  <c r="H40" i="21"/>
  <c r="S40" i="27"/>
  <c r="BX40" i="21"/>
  <c r="F11" i="18"/>
  <c r="K40" i="27"/>
  <c r="AF40" i="21"/>
  <c r="F251" i="18"/>
  <c r="C40" i="21"/>
  <c r="F507" i="18"/>
  <c r="F155" i="18"/>
  <c r="P40" i="21"/>
  <c r="BJ40" i="21"/>
  <c r="P604" i="18"/>
  <c r="P107" i="18"/>
  <c r="CI40" i="21"/>
  <c r="CP40" i="21"/>
  <c r="BD40" i="21"/>
  <c r="P588" i="18"/>
  <c r="BI40" i="21"/>
  <c r="P155" i="18"/>
  <c r="U40" i="27"/>
  <c r="F812" i="18"/>
  <c r="P732" i="18"/>
  <c r="P540" i="18"/>
  <c r="P860" i="18"/>
  <c r="CV40" i="21"/>
  <c r="I40" i="27"/>
  <c r="P556" i="18"/>
  <c r="DC40" i="21"/>
  <c r="CF40" i="21"/>
  <c r="M40" i="21"/>
  <c r="CD40" i="21"/>
  <c r="F27" i="18"/>
  <c r="F700" i="18"/>
  <c r="P395" i="18"/>
  <c r="DI40" i="21"/>
  <c r="P347" i="18"/>
  <c r="F491" i="18"/>
  <c r="P892" i="18"/>
  <c r="D40" i="27"/>
  <c r="N40" i="21"/>
  <c r="AQ40" i="21"/>
  <c r="G40" i="27"/>
  <c r="F139" i="18"/>
  <c r="CO40" i="21"/>
  <c r="Z40" i="21"/>
  <c r="DS40" i="21"/>
  <c r="C40" i="27"/>
  <c r="F540" i="18"/>
  <c r="DD40" i="21"/>
  <c r="BQ40" i="21"/>
  <c r="U40" i="21"/>
  <c r="AT40" i="21"/>
  <c r="Z40" i="27"/>
  <c r="F748" i="18"/>
  <c r="AM40" i="21"/>
  <c r="P652" i="18"/>
  <c r="CJ40" i="21"/>
  <c r="X40" i="21"/>
  <c r="F940" i="18"/>
  <c r="J40" i="21"/>
  <c r="J40" i="27"/>
  <c r="F572" i="18"/>
  <c r="BK40" i="21"/>
  <c r="BC40" i="21"/>
  <c r="CA40" i="21"/>
  <c r="P443" i="18"/>
  <c r="BS40" i="21"/>
  <c r="F267" i="18"/>
  <c r="F315" i="18"/>
  <c r="AB40" i="27"/>
  <c r="F235" i="18"/>
  <c r="P620" i="18"/>
  <c r="AB40" i="21"/>
  <c r="DU40" i="21"/>
  <c r="F892" i="18"/>
  <c r="AP40" i="21"/>
  <c r="F780" i="18"/>
  <c r="DE40" i="21"/>
  <c r="P956" i="18"/>
  <c r="R40" i="21"/>
  <c r="AA40" i="27"/>
  <c r="L52" i="22"/>
  <c r="AI81" i="16"/>
  <c r="O81" i="16" s="1"/>
  <c r="AM15" i="22"/>
  <c r="Z312" i="16"/>
  <c r="F312" i="16" s="1"/>
  <c r="AC41" i="22"/>
  <c r="X233" i="16"/>
  <c r="D233" i="16" s="1"/>
  <c r="S52" i="22"/>
  <c r="Z149" i="16"/>
  <c r="F149" i="16" s="1"/>
  <c r="AO21" i="22"/>
  <c r="AA330" i="16"/>
  <c r="G330" i="16" s="1"/>
  <c r="V60" i="22"/>
  <c r="AK164" i="16"/>
  <c r="Q164" i="16" s="1"/>
  <c r="AT63" i="22"/>
  <c r="AK371" i="16"/>
  <c r="Q371" i="16" s="1"/>
  <c r="AN46" i="22"/>
  <c r="AH318" i="16"/>
  <c r="N318" i="16" s="1"/>
  <c r="O10" i="22"/>
  <c r="Y108" i="16"/>
  <c r="E108" i="16" s="1"/>
  <c r="AA58" i="16"/>
  <c r="G58" i="16" s="1"/>
  <c r="I21" i="22"/>
  <c r="I22" i="22"/>
  <c r="AA59" i="16"/>
  <c r="G59" i="16" s="1"/>
  <c r="AU44" i="22"/>
  <c r="Y384" i="16"/>
  <c r="E384" i="16" s="1"/>
  <c r="F47" i="22"/>
  <c r="AH30" i="16"/>
  <c r="N30" i="16" s="1"/>
  <c r="D16" i="22"/>
  <c r="AI7" i="16"/>
  <c r="O7" i="16" s="1"/>
  <c r="L26" i="22"/>
  <c r="AK75" i="16"/>
  <c r="Q75" i="16" s="1"/>
  <c r="AI77" i="16"/>
  <c r="O77" i="16" s="1"/>
  <c r="L18" i="22"/>
  <c r="L57" i="22"/>
  <c r="AJ81" i="16"/>
  <c r="P81" i="16" s="1"/>
  <c r="D14" i="22"/>
  <c r="AI5" i="16"/>
  <c r="O5" i="16" s="1"/>
  <c r="Z54" i="22"/>
  <c r="AJ197" i="16"/>
  <c r="P197" i="16" s="1"/>
  <c r="AA216" i="16"/>
  <c r="G216" i="16" s="1"/>
  <c r="AA56" i="22"/>
  <c r="T55" i="22"/>
  <c r="AJ147" i="16"/>
  <c r="P147" i="16" s="1"/>
  <c r="N46" i="22"/>
  <c r="AH97" i="16"/>
  <c r="N97" i="16"/>
  <c r="AA12" i="22"/>
  <c r="Y212" i="16"/>
  <c r="E212" i="16" s="1"/>
  <c r="AO17" i="22"/>
  <c r="Z331" i="16"/>
  <c r="F331" i="16" s="1"/>
  <c r="AO50" i="22"/>
  <c r="Z334" i="16"/>
  <c r="F334" i="16"/>
  <c r="X46" i="22"/>
  <c r="AH182" i="16"/>
  <c r="N182" i="16" s="1"/>
  <c r="Y53" i="22"/>
  <c r="Z201" i="16"/>
  <c r="F201" i="16" s="1"/>
  <c r="J24" i="22"/>
  <c r="AK56" i="16"/>
  <c r="Q56" i="16" s="1"/>
  <c r="J15" i="22"/>
  <c r="AI57" i="16"/>
  <c r="O57" i="16" s="1"/>
  <c r="AM28" i="22"/>
  <c r="AB315" i="16"/>
  <c r="H315" i="16" s="1"/>
  <c r="AM56" i="22"/>
  <c r="AA318" i="16"/>
  <c r="G318" i="16" s="1"/>
  <c r="AN14" i="22"/>
  <c r="AI311" i="16"/>
  <c r="O311" i="16" s="1"/>
  <c r="H15" i="22"/>
  <c r="AI40" i="16"/>
  <c r="O40" i="16" s="1"/>
  <c r="AB24" i="22"/>
  <c r="AK209" i="16"/>
  <c r="Q209" i="16"/>
  <c r="AK42" i="16"/>
  <c r="Q42" i="16" s="1"/>
  <c r="H27" i="22"/>
  <c r="AB51" i="22"/>
  <c r="AI216" i="16"/>
  <c r="O216" i="16" s="1"/>
  <c r="AB52" i="22"/>
  <c r="AI217" i="16"/>
  <c r="O217" i="16" s="1"/>
  <c r="V44" i="22"/>
  <c r="AH163" i="16"/>
  <c r="N163" i="16" s="1"/>
  <c r="V54" i="22"/>
  <c r="AJ163" i="16"/>
  <c r="P163" i="16" s="1"/>
  <c r="Y81" i="16"/>
  <c r="E81" i="16" s="1"/>
  <c r="K47" i="22"/>
  <c r="K58" i="22"/>
  <c r="AA82" i="16"/>
  <c r="G82" i="16" s="1"/>
  <c r="Z44" i="22"/>
  <c r="AH197" i="16"/>
  <c r="N197" i="16"/>
  <c r="AG198" i="16"/>
  <c r="M198" i="16" s="1"/>
  <c r="Z40" i="22"/>
  <c r="Z41" i="22"/>
  <c r="AG199" i="16"/>
  <c r="M199" i="16" s="1"/>
  <c r="AH370" i="16"/>
  <c r="N370" i="16" s="1"/>
  <c r="AT47" i="22"/>
  <c r="V19" i="22"/>
  <c r="AJ158" i="16"/>
  <c r="P158" i="16" s="1"/>
  <c r="V11" i="22"/>
  <c r="AH160" i="16"/>
  <c r="N160" i="16" s="1"/>
  <c r="AO61" i="22"/>
  <c r="AB335" i="16"/>
  <c r="H335" i="16" s="1"/>
  <c r="AP63" i="22"/>
  <c r="AK337" i="16"/>
  <c r="Q337" i="16"/>
  <c r="U20" i="22"/>
  <c r="AA159" i="16"/>
  <c r="G159" i="16" s="1"/>
  <c r="AU49" i="22"/>
  <c r="Z384" i="16"/>
  <c r="F384" i="16" s="1"/>
  <c r="AU59" i="22"/>
  <c r="AB384" i="16"/>
  <c r="H384" i="16" s="1"/>
  <c r="AJ183" i="16"/>
  <c r="P183" i="16"/>
  <c r="X57" i="22"/>
  <c r="AU63" i="22"/>
  <c r="AB388" i="16"/>
  <c r="H388" i="16" s="1"/>
  <c r="Q16" i="22"/>
  <c r="Z126" i="16"/>
  <c r="F126" i="16" s="1"/>
  <c r="AB129" i="16"/>
  <c r="H129" i="16" s="1"/>
  <c r="Q59" i="22"/>
  <c r="I860" i="18"/>
  <c r="DD55" i="21"/>
  <c r="S684" i="18"/>
  <c r="Z14" i="22"/>
  <c r="AI192" i="16"/>
  <c r="O192" i="16" s="1"/>
  <c r="W44" i="22"/>
  <c r="Y180" i="16"/>
  <c r="E180" i="16" s="1"/>
  <c r="AT49" i="22"/>
  <c r="AI367" i="16"/>
  <c r="O367" i="16" s="1"/>
  <c r="Z61" i="22"/>
  <c r="W53" i="22"/>
  <c r="Z184" i="16"/>
  <c r="F184" i="16" s="1"/>
  <c r="E15" i="22"/>
  <c r="Z23" i="16"/>
  <c r="F23" i="16" s="1"/>
  <c r="O18" i="22"/>
  <c r="Z111" i="16"/>
  <c r="F111" i="16" s="1"/>
  <c r="Z63" i="16"/>
  <c r="F63" i="16" s="1"/>
  <c r="AL27" i="22"/>
  <c r="AK297" i="16"/>
  <c r="Q297" i="16" s="1"/>
  <c r="AN7" i="22"/>
  <c r="AG314" i="16"/>
  <c r="M314" i="16" s="1"/>
  <c r="AO49" i="22"/>
  <c r="Z333" i="16"/>
  <c r="F333" i="16" s="1"/>
  <c r="AQ63" i="22"/>
  <c r="AB354" i="16"/>
  <c r="H354" i="16" s="1"/>
  <c r="K15" i="22"/>
  <c r="Z74" i="16"/>
  <c r="F74" i="16" s="1"/>
  <c r="AB210" i="16"/>
  <c r="H210" i="16" s="1"/>
  <c r="AA25" i="22"/>
  <c r="P26" i="22"/>
  <c r="AK109" i="16"/>
  <c r="Q109" i="16" s="1"/>
  <c r="AA39" i="22"/>
  <c r="X214" i="16"/>
  <c r="D214" i="16" s="1"/>
  <c r="AA71" i="4"/>
  <c r="AA58" i="22"/>
  <c r="AA218" i="16"/>
  <c r="G218" i="16" s="1"/>
  <c r="AG58" i="16"/>
  <c r="M58" i="16" s="1"/>
  <c r="J6" i="22"/>
  <c r="AA347" i="16"/>
  <c r="G347" i="16" s="1"/>
  <c r="AQ49" i="22"/>
  <c r="Z350" i="16"/>
  <c r="F350" i="16" s="1"/>
  <c r="AS44" i="22"/>
  <c r="Y367" i="16"/>
  <c r="E367" i="16" s="1"/>
  <c r="AQ47" i="22"/>
  <c r="Y353" i="16"/>
  <c r="E353" i="16"/>
  <c r="AM10" i="22"/>
  <c r="Y312" i="16"/>
  <c r="E312" i="16" s="1"/>
  <c r="AA44" i="22"/>
  <c r="Y214" i="16"/>
  <c r="E214" i="16" s="1"/>
  <c r="X48" i="22"/>
  <c r="AH184" i="16"/>
  <c r="N184" i="16" s="1"/>
  <c r="AV40" i="22"/>
  <c r="AG385" i="16"/>
  <c r="M385" i="16"/>
  <c r="AJ26" i="22"/>
  <c r="AK279" i="16"/>
  <c r="Q279" i="16" s="1"/>
  <c r="AG353" i="16"/>
  <c r="AR42" i="22"/>
  <c r="AC24" i="22"/>
  <c r="AB226" i="16"/>
  <c r="H226" i="16" s="1"/>
  <c r="S27" i="22"/>
  <c r="AB144" i="16"/>
  <c r="H144" i="16" s="1"/>
  <c r="Z281" i="16"/>
  <c r="F281" i="16" s="1"/>
  <c r="AI18" i="22"/>
  <c r="X148" i="16"/>
  <c r="D148" i="16"/>
  <c r="S41" i="22"/>
  <c r="AT14" i="22"/>
  <c r="AI362" i="16"/>
  <c r="O362" i="16" s="1"/>
  <c r="AI17" i="22"/>
  <c r="Z280" i="16"/>
  <c r="F280" i="16" s="1"/>
  <c r="AJ334" i="16"/>
  <c r="P334" i="16" s="1"/>
  <c r="AP55" i="22"/>
  <c r="Q52" i="22"/>
  <c r="Z132" i="16"/>
  <c r="F132" i="16" s="1"/>
  <c r="AJ24" i="22"/>
  <c r="AK277" i="16"/>
  <c r="Q277" i="16" s="1"/>
  <c r="AJ25" i="22"/>
  <c r="AK278" i="16"/>
  <c r="Q278" i="16" s="1"/>
  <c r="AJ21" i="22"/>
  <c r="AJ279" i="16"/>
  <c r="P279" i="16" s="1"/>
  <c r="AH283" i="16"/>
  <c r="N283" i="16" s="1"/>
  <c r="AK17" i="22"/>
  <c r="Z297" i="16"/>
  <c r="F297" i="16" s="1"/>
  <c r="AI12" i="16"/>
  <c r="O12" i="16" s="1"/>
  <c r="D51" i="22"/>
  <c r="AO63" i="22"/>
  <c r="AB337" i="16"/>
  <c r="H337" i="16" s="1"/>
  <c r="Y19" i="22"/>
  <c r="AA192" i="16"/>
  <c r="G192" i="16" s="1"/>
  <c r="Y178" i="16"/>
  <c r="E178" i="16" s="1"/>
  <c r="W12" i="22"/>
  <c r="AI132" i="16"/>
  <c r="O132" i="16"/>
  <c r="R52" i="22"/>
  <c r="AB133" i="16"/>
  <c r="H133" i="16" s="1"/>
  <c r="Q63" i="22"/>
  <c r="T24" i="22"/>
  <c r="AK141" i="16"/>
  <c r="Q141" i="16" s="1"/>
  <c r="Y11" i="22"/>
  <c r="Y194" i="16"/>
  <c r="E194" i="16" s="1"/>
  <c r="H48" i="22"/>
  <c r="AH48" i="16"/>
  <c r="N48" i="16" s="1"/>
  <c r="G12" i="22"/>
  <c r="Y42" i="16"/>
  <c r="E42" i="16" s="1"/>
  <c r="I15" i="22"/>
  <c r="Z57" i="16"/>
  <c r="F57" i="16" s="1"/>
  <c r="D18" i="22"/>
  <c r="AI9" i="16"/>
  <c r="O9" i="16" s="1"/>
  <c r="G1033" i="18"/>
  <c r="C14" i="22"/>
  <c r="Z5" i="16"/>
  <c r="F5" i="16" s="1"/>
  <c r="V14" i="21"/>
  <c r="CI14" i="21"/>
  <c r="DW14" i="21"/>
  <c r="Q86" i="18"/>
  <c r="AM14" i="21"/>
  <c r="DI14" i="21"/>
  <c r="Q358" i="18"/>
  <c r="BX14" i="21"/>
  <c r="BO14" i="21"/>
  <c r="G182" i="18"/>
  <c r="G70" i="18"/>
  <c r="BI14" i="21"/>
  <c r="U14" i="27"/>
  <c r="CO14" i="21"/>
  <c r="Q54" i="18"/>
  <c r="CB14" i="21"/>
  <c r="Y14" i="27"/>
  <c r="CE14" i="21"/>
  <c r="E14" i="27"/>
  <c r="Q22" i="18"/>
  <c r="Q615" i="18"/>
  <c r="BB14" i="21"/>
  <c r="AP14" i="21"/>
  <c r="G791" i="18"/>
  <c r="G390" i="18"/>
  <c r="G166" i="18"/>
  <c r="Q855" i="18"/>
  <c r="Q230" i="18"/>
  <c r="O14" i="21"/>
  <c r="DL14" i="21"/>
  <c r="DF14" i="21"/>
  <c r="S14" i="27"/>
  <c r="DU14" i="21"/>
  <c r="DB14" i="21"/>
  <c r="BU14" i="21"/>
  <c r="F14" i="21"/>
  <c r="AK14" i="21"/>
  <c r="Q214" i="18"/>
  <c r="CK14" i="21"/>
  <c r="C27" i="22"/>
  <c r="AB8" i="16"/>
  <c r="H8" i="16" s="1"/>
  <c r="Z279" i="16"/>
  <c r="F279" i="16" s="1"/>
  <c r="AI16" i="22"/>
  <c r="AQ53" i="22"/>
  <c r="Z354" i="16"/>
  <c r="F354" i="16" s="1"/>
  <c r="AC9" i="22"/>
  <c r="Y226" i="16"/>
  <c r="E226" i="16" s="1"/>
  <c r="Y365" i="16"/>
  <c r="E365" i="16" s="1"/>
  <c r="AS12" i="22"/>
  <c r="Z368" i="16"/>
  <c r="F368" i="16" s="1"/>
  <c r="AC55" i="22"/>
  <c r="AA232" i="16"/>
  <c r="G232" i="16" s="1"/>
  <c r="T61" i="22"/>
  <c r="AK148" i="16"/>
  <c r="Q148" i="16" s="1"/>
  <c r="T58" i="22"/>
  <c r="AJ150" i="16"/>
  <c r="P150" i="16" s="1"/>
  <c r="L24" i="22"/>
  <c r="AK73" i="16"/>
  <c r="Q73" i="16" s="1"/>
  <c r="L12" i="22"/>
  <c r="AH76" i="16"/>
  <c r="N76" i="16" s="1"/>
  <c r="AJ80" i="16"/>
  <c r="P80" i="16" s="1"/>
  <c r="L56" i="22"/>
  <c r="D9" i="22"/>
  <c r="AH5" i="16"/>
  <c r="N5" i="16" s="1"/>
  <c r="G26" i="22"/>
  <c r="AB41" i="16"/>
  <c r="H41" i="16" s="1"/>
  <c r="AB54" i="22"/>
  <c r="AJ214" i="16"/>
  <c r="P214" i="16" s="1"/>
  <c r="G56" i="22"/>
  <c r="AA46" i="16"/>
  <c r="G46" i="16" s="1"/>
  <c r="X20" i="22"/>
  <c r="AJ176" i="16"/>
  <c r="P176" i="16" s="1"/>
  <c r="U22" i="22"/>
  <c r="AA161" i="16"/>
  <c r="G161" i="16" s="1"/>
  <c r="H7" i="22"/>
  <c r="AG42" i="16"/>
  <c r="M42" i="16" s="1"/>
  <c r="I23" i="22"/>
  <c r="AA60" i="16"/>
  <c r="G60" i="16" s="1"/>
  <c r="X39" i="22"/>
  <c r="AG180" i="16"/>
  <c r="M180" i="16" s="1"/>
  <c r="I53" i="22"/>
  <c r="Z65" i="16"/>
  <c r="F65" i="16" s="1"/>
  <c r="Q1034" i="18"/>
  <c r="G1017" i="18"/>
  <c r="C15" i="22"/>
  <c r="Z6" i="16"/>
  <c r="F6" i="16" s="1"/>
  <c r="DM15" i="21"/>
  <c r="G119" i="18"/>
  <c r="G776" i="18"/>
  <c r="BL15" i="21"/>
  <c r="Q343" i="18"/>
  <c r="G327" i="18"/>
  <c r="Q712" i="18"/>
  <c r="BN15" i="21"/>
  <c r="Q616" i="18"/>
  <c r="G487" i="18"/>
  <c r="Q536" i="18"/>
  <c r="G584" i="18"/>
  <c r="AH15" i="21"/>
  <c r="H15" i="27"/>
  <c r="AF15" i="21"/>
  <c r="Q375" i="18"/>
  <c r="DX15" i="21"/>
  <c r="Q808" i="18"/>
  <c r="P15" i="27"/>
  <c r="CN15" i="21"/>
  <c r="Q295" i="18"/>
  <c r="DP15" i="21"/>
  <c r="DE15" i="21"/>
  <c r="T15" i="27"/>
  <c r="DQ15" i="21"/>
  <c r="AB15" i="27"/>
  <c r="BD15" i="21"/>
  <c r="G15" i="21"/>
  <c r="Q952" i="18"/>
  <c r="G744" i="18"/>
  <c r="C15" i="21"/>
  <c r="BI15" i="21"/>
  <c r="J15" i="27"/>
  <c r="G824" i="18"/>
  <c r="Q327" i="18"/>
  <c r="CC15" i="21"/>
  <c r="BM15" i="21"/>
  <c r="G648" i="18"/>
  <c r="G15" i="27"/>
  <c r="P15" i="21"/>
  <c r="Q423" i="18"/>
  <c r="BT15" i="21"/>
  <c r="Q728" i="18"/>
  <c r="G311" i="18"/>
  <c r="M15" i="21"/>
  <c r="CS15" i="21"/>
  <c r="W15" i="21"/>
  <c r="G135" i="18"/>
  <c r="G455" i="18"/>
  <c r="G167" i="18"/>
  <c r="DL15" i="21"/>
  <c r="Q135" i="18"/>
  <c r="AI15" i="21"/>
  <c r="G39" i="18"/>
  <c r="U15" i="21"/>
  <c r="Q840" i="18"/>
  <c r="CE15" i="21"/>
  <c r="X15" i="21"/>
  <c r="BQ15" i="21"/>
  <c r="CF15" i="21"/>
  <c r="CW15" i="21"/>
  <c r="CP15" i="21"/>
  <c r="G568" i="18"/>
  <c r="G712" i="18"/>
  <c r="G103" i="18"/>
  <c r="S15" i="21"/>
  <c r="AG15" i="21"/>
  <c r="BE15" i="21"/>
  <c r="T15" i="21"/>
  <c r="Q1000" i="18"/>
  <c r="CO15" i="21"/>
  <c r="L15" i="21"/>
  <c r="Q584" i="18"/>
  <c r="BC15" i="21"/>
  <c r="Q888" i="18"/>
  <c r="DK15" i="21"/>
  <c r="Q744" i="18"/>
  <c r="G375" i="18"/>
  <c r="H10" i="22"/>
  <c r="AH40" i="16"/>
  <c r="N40" i="16" s="1"/>
  <c r="AM21" i="22"/>
  <c r="AA313" i="16"/>
  <c r="G313" i="16" s="1"/>
  <c r="P18" i="22"/>
  <c r="AI111" i="16"/>
  <c r="O111" i="16" s="1"/>
  <c r="P61" i="22"/>
  <c r="AK114" i="16"/>
  <c r="Q114" i="16" s="1"/>
  <c r="AM62" i="22"/>
  <c r="AB319" i="16"/>
  <c r="H319" i="16"/>
  <c r="AL26" i="22"/>
  <c r="AK296" i="16"/>
  <c r="Q296" i="16" s="1"/>
  <c r="AL6" i="22"/>
  <c r="AG296" i="16"/>
  <c r="M296" i="16" s="1"/>
  <c r="AL55" i="22"/>
  <c r="AJ300" i="16"/>
  <c r="P300" i="16" s="1"/>
  <c r="AH61" i="22"/>
  <c r="AK267" i="16"/>
  <c r="Q267" i="16" s="1"/>
  <c r="AR53" i="22"/>
  <c r="AI354" i="16"/>
  <c r="O354" i="16" s="1"/>
  <c r="AR15" i="22"/>
  <c r="AI346" i="16"/>
  <c r="O346" i="16" s="1"/>
  <c r="W51" i="22"/>
  <c r="Z182" i="16"/>
  <c r="F182" i="16" s="1"/>
  <c r="G9" i="22"/>
  <c r="Y39" i="16"/>
  <c r="E39" i="16" s="1"/>
  <c r="AH278" i="16"/>
  <c r="N278" i="16" s="1"/>
  <c r="AJ10" i="22"/>
  <c r="M12" i="22"/>
  <c r="Y93" i="16"/>
  <c r="E93" i="16" s="1"/>
  <c r="AJ22" i="22"/>
  <c r="AJ280" i="16"/>
  <c r="P280" i="16" s="1"/>
  <c r="M60" i="22"/>
  <c r="AB96" i="16"/>
  <c r="H96" i="16" s="1"/>
  <c r="I63" i="22"/>
  <c r="AB65" i="16"/>
  <c r="H65" i="16" s="1"/>
  <c r="R27" i="22"/>
  <c r="AK127" i="16"/>
  <c r="Q127" i="16" s="1"/>
  <c r="AB125" i="16"/>
  <c r="H125" i="16" s="1"/>
  <c r="Q25" i="22"/>
  <c r="AL58" i="22"/>
  <c r="AJ303" i="16"/>
  <c r="P303" i="16" s="1"/>
  <c r="R10" i="22"/>
  <c r="AH125" i="16"/>
  <c r="N125" i="16" s="1"/>
  <c r="T27" i="22"/>
  <c r="AK144" i="16"/>
  <c r="Q144" i="16" s="1"/>
  <c r="AV50" i="22"/>
  <c r="AI385" i="16"/>
  <c r="O385" i="16" s="1"/>
  <c r="AV51" i="22"/>
  <c r="AI386" i="16"/>
  <c r="O386" i="16" s="1"/>
  <c r="AV47" i="22"/>
  <c r="AH387" i="16"/>
  <c r="N387" i="16"/>
  <c r="W55" i="22"/>
  <c r="AA181" i="16"/>
  <c r="G181" i="16" s="1"/>
  <c r="AK8" i="22"/>
  <c r="X298" i="16"/>
  <c r="D298" i="16" s="1"/>
  <c r="AK7" i="22"/>
  <c r="X297" i="16"/>
  <c r="D297" i="16" s="1"/>
  <c r="W61" i="22"/>
  <c r="AB182" i="16"/>
  <c r="H182" i="16" s="1"/>
  <c r="R58" i="22"/>
  <c r="AJ133" i="16"/>
  <c r="P133" i="16" s="1"/>
  <c r="AI24" i="22"/>
  <c r="AB277" i="16"/>
  <c r="H277" i="16" s="1"/>
  <c r="W22" i="22"/>
  <c r="AA178" i="16"/>
  <c r="G178" i="16" s="1"/>
  <c r="AQ40" i="22"/>
  <c r="X351" i="16"/>
  <c r="D351" i="16" s="1"/>
  <c r="C9" i="22"/>
  <c r="Y5" i="16"/>
  <c r="E5" i="16" s="1"/>
  <c r="P13" i="22"/>
  <c r="AH111" i="16"/>
  <c r="N111" i="16" s="1"/>
  <c r="T59" i="22"/>
  <c r="AK146" i="16"/>
  <c r="Q146" i="16" s="1"/>
  <c r="Y46" i="22"/>
  <c r="Y199" i="16"/>
  <c r="E199" i="16" s="1"/>
  <c r="AK147" i="16"/>
  <c r="Q147" i="16" s="1"/>
  <c r="T60" i="22"/>
  <c r="AT9" i="22"/>
  <c r="AH362" i="16"/>
  <c r="N362" i="16" s="1"/>
  <c r="AK12" i="22"/>
  <c r="Y297" i="16"/>
  <c r="E297" i="16" s="1"/>
  <c r="X146" i="16"/>
  <c r="D146" i="16" s="1"/>
  <c r="U51" i="22"/>
  <c r="Z165" i="16"/>
  <c r="F165" i="16" s="1"/>
  <c r="AK369" i="16"/>
  <c r="Q369" i="16"/>
  <c r="AT61" i="22"/>
  <c r="AB40" i="22"/>
  <c r="AG215" i="16"/>
  <c r="M215" i="16"/>
  <c r="AJ200" i="16"/>
  <c r="P200" i="16" s="1"/>
  <c r="Z57" i="22"/>
  <c r="N6" i="22"/>
  <c r="AG92" i="16"/>
  <c r="M92" i="16" s="1"/>
  <c r="Z59" i="16"/>
  <c r="F59" i="16" s="1"/>
  <c r="I17" i="22"/>
  <c r="AB59" i="16"/>
  <c r="H59" i="16" s="1"/>
  <c r="I27" i="22"/>
  <c r="AO41" i="22"/>
  <c r="X335" i="16"/>
  <c r="D335" i="16" s="1"/>
  <c r="AU14" i="22"/>
  <c r="Z379" i="16"/>
  <c r="F379" i="16" s="1"/>
  <c r="AB48" i="22"/>
  <c r="AH218" i="16"/>
  <c r="N218" i="16"/>
  <c r="AA23" i="16"/>
  <c r="G23" i="16" s="1"/>
  <c r="E20" i="22"/>
  <c r="AJ42" i="16"/>
  <c r="P42" i="16" s="1"/>
  <c r="H22" i="22"/>
  <c r="AB20" i="22"/>
  <c r="AJ210" i="16"/>
  <c r="P210" i="16" s="1"/>
  <c r="AB50" i="22"/>
  <c r="AI215" i="16"/>
  <c r="O215" i="16"/>
  <c r="L63" i="22"/>
  <c r="AK82" i="16"/>
  <c r="Q82" i="16"/>
  <c r="AM9" i="22"/>
  <c r="Y311" i="16"/>
  <c r="E311" i="16" s="1"/>
  <c r="AH10" i="22"/>
  <c r="AH261" i="16"/>
  <c r="N261" i="16" s="1"/>
  <c r="AL17" i="22"/>
  <c r="AI297" i="16"/>
  <c r="O297" i="16" s="1"/>
  <c r="AP46" i="22"/>
  <c r="AH335" i="16"/>
  <c r="N335" i="16"/>
  <c r="AQ24" i="22"/>
  <c r="AB345" i="16"/>
  <c r="H345" i="16" s="1"/>
  <c r="AQ20" i="22"/>
  <c r="AA346" i="16"/>
  <c r="G346" i="16" s="1"/>
  <c r="E23" i="22"/>
  <c r="AA26" i="16"/>
  <c r="G26" i="16" s="1"/>
  <c r="E52" i="22"/>
  <c r="Z30" i="16"/>
  <c r="F30" i="16" s="1"/>
  <c r="AH14" i="22"/>
  <c r="AI260" i="16"/>
  <c r="O260" i="16" s="1"/>
  <c r="N16" i="22"/>
  <c r="AI92" i="16"/>
  <c r="O92" i="16" s="1"/>
  <c r="AP56" i="22"/>
  <c r="AJ335" i="16"/>
  <c r="P335" i="16"/>
  <c r="U44" i="22"/>
  <c r="Y163" i="16"/>
  <c r="E163" i="16" s="1"/>
  <c r="AN12" i="22"/>
  <c r="AH314" i="16"/>
  <c r="N314" i="16" s="1"/>
  <c r="AO45" i="22"/>
  <c r="Y334" i="16"/>
  <c r="E334" i="16" s="1"/>
  <c r="I60" i="22"/>
  <c r="AB62" i="16"/>
  <c r="H62" i="16" s="1"/>
  <c r="AH133" i="16"/>
  <c r="N133" i="16" s="1"/>
  <c r="R48" i="22"/>
  <c r="O14" i="22"/>
  <c r="Z107" i="16"/>
  <c r="F107" i="16" s="1"/>
  <c r="O15" i="22"/>
  <c r="Z108" i="16"/>
  <c r="F108" i="16" s="1"/>
  <c r="AK16" i="22"/>
  <c r="Z296" i="16"/>
  <c r="F296" i="16" s="1"/>
  <c r="AK41" i="22"/>
  <c r="X301" i="16"/>
  <c r="D301" i="16"/>
  <c r="AK40" i="22"/>
  <c r="X300" i="16"/>
  <c r="D300" i="16" s="1"/>
  <c r="AS60" i="22"/>
  <c r="AB368" i="16"/>
  <c r="H368" i="16" s="1"/>
  <c r="AI21" i="22"/>
  <c r="AA279" i="16"/>
  <c r="G279" i="16" s="1"/>
  <c r="AI28" i="22"/>
  <c r="AB281" i="16"/>
  <c r="H281" i="16" s="1"/>
  <c r="AS42" i="22"/>
  <c r="X370" i="16"/>
  <c r="AI63" i="22"/>
  <c r="AB286" i="16"/>
  <c r="H286" i="16" s="1"/>
  <c r="Y58" i="16"/>
  <c r="E58" i="16" s="1"/>
  <c r="Y354" i="16"/>
  <c r="E354" i="16" s="1"/>
  <c r="R266" i="18"/>
  <c r="E279" i="18"/>
  <c r="AB77" i="16"/>
  <c r="H77" i="16" s="1"/>
  <c r="I859" i="18"/>
  <c r="S971" i="18"/>
  <c r="S587" i="18"/>
  <c r="I955" i="18"/>
  <c r="DJ28" i="21"/>
  <c r="BI28" i="21"/>
  <c r="S458" i="18"/>
  <c r="CA28" i="21"/>
  <c r="AO28" i="21"/>
  <c r="I923" i="18"/>
  <c r="S539" i="18"/>
  <c r="S763" i="18"/>
  <c r="BL28" i="21"/>
  <c r="DD28" i="21"/>
  <c r="S987" i="18"/>
  <c r="AA28" i="27"/>
  <c r="CC28" i="21"/>
  <c r="P28" i="21"/>
  <c r="CO28" i="21"/>
  <c r="DA28" i="21"/>
  <c r="S90" i="18"/>
  <c r="I90" i="18"/>
  <c r="BJ28" i="21"/>
  <c r="V28" i="27"/>
  <c r="S715" i="18"/>
  <c r="CI28" i="21"/>
  <c r="BK28" i="21"/>
  <c r="I795" i="18"/>
  <c r="AC28" i="21"/>
  <c r="BQ28" i="21"/>
  <c r="G28" i="27"/>
  <c r="BN28" i="21"/>
  <c r="I555" i="18"/>
  <c r="I138" i="18"/>
  <c r="BH28" i="21"/>
  <c r="S362" i="18"/>
  <c r="DU28" i="21"/>
  <c r="S635" i="18"/>
  <c r="I939" i="18"/>
  <c r="BF28" i="21"/>
  <c r="AP28" i="21"/>
  <c r="BY28" i="21"/>
  <c r="L28" i="27"/>
  <c r="AJ28" i="21"/>
  <c r="I763" i="18"/>
  <c r="I827" i="18"/>
  <c r="I635" i="18"/>
  <c r="N28" i="21"/>
  <c r="S779" i="18"/>
  <c r="I26" i="18"/>
  <c r="CJ28" i="21"/>
  <c r="I667" i="18"/>
  <c r="AF28" i="21"/>
  <c r="S106" i="18"/>
  <c r="DX28" i="21"/>
  <c r="R28" i="21"/>
  <c r="AL28" i="21"/>
  <c r="AV28" i="21"/>
  <c r="K28" i="21"/>
  <c r="CX28" i="21"/>
  <c r="C28" i="27"/>
  <c r="S731" i="18"/>
  <c r="I394" i="18"/>
  <c r="L28" i="21"/>
  <c r="F28" i="27"/>
  <c r="E28" i="27"/>
  <c r="S490" i="18"/>
  <c r="CP28" i="21"/>
  <c r="S1037" i="18"/>
  <c r="K28" i="22"/>
  <c r="I202" i="18"/>
  <c r="S827" i="18"/>
  <c r="I458" i="18"/>
  <c r="AH28" i="21"/>
  <c r="E28" i="21"/>
  <c r="I106" i="18"/>
  <c r="S250" i="18"/>
  <c r="S234" i="18"/>
  <c r="I587" i="18"/>
  <c r="S523" i="18"/>
  <c r="DW28" i="21"/>
  <c r="AM28" i="21"/>
  <c r="S811" i="18"/>
  <c r="I250" i="18"/>
  <c r="CM28" i="21"/>
  <c r="I891" i="18"/>
  <c r="S603" i="18"/>
  <c r="M28" i="27"/>
  <c r="BD28" i="21"/>
  <c r="T28" i="27"/>
  <c r="I298" i="18"/>
  <c r="CG28" i="21"/>
  <c r="M28" i="21"/>
  <c r="DT28" i="21"/>
  <c r="CY28" i="21"/>
  <c r="I218" i="18"/>
  <c r="S170" i="18"/>
  <c r="AZ28" i="21"/>
  <c r="O28" i="21"/>
  <c r="Z28" i="27"/>
  <c r="I747" i="18"/>
  <c r="K28" i="27"/>
  <c r="I619" i="18"/>
  <c r="I362" i="18"/>
  <c r="AQ28" i="21"/>
  <c r="Q28" i="21"/>
  <c r="BO28" i="21"/>
  <c r="S699" i="18"/>
  <c r="AB28" i="27"/>
  <c r="Y28" i="21"/>
  <c r="S138" i="18"/>
  <c r="BZ28" i="21"/>
  <c r="S843" i="18"/>
  <c r="AI28" i="21"/>
  <c r="J28" i="21"/>
  <c r="DE28" i="21"/>
  <c r="S795" i="18"/>
  <c r="I170" i="18"/>
  <c r="S28" i="27"/>
  <c r="I683" i="18"/>
  <c r="I28" i="27"/>
  <c r="D28" i="27"/>
  <c r="S58" i="18"/>
  <c r="AY28" i="21"/>
  <c r="I42" i="18"/>
  <c r="S314" i="18"/>
  <c r="DK28" i="21"/>
  <c r="I28" i="21"/>
  <c r="AR28" i="21"/>
  <c r="DV28" i="21"/>
  <c r="P28" i="27"/>
  <c r="I571" i="18"/>
  <c r="CR28" i="21"/>
  <c r="D28" i="21"/>
  <c r="H28" i="21"/>
  <c r="AK28" i="21"/>
  <c r="S651" i="18"/>
  <c r="BA28" i="21"/>
  <c r="I346" i="18"/>
  <c r="CS28" i="21"/>
  <c r="S1020" i="18"/>
  <c r="AB73" i="16"/>
  <c r="H73" i="16" s="1"/>
  <c r="K24" i="22"/>
  <c r="I24" i="22"/>
  <c r="AB209" i="16"/>
  <c r="H209" i="16" s="1"/>
  <c r="Q486" i="18"/>
  <c r="G839" i="18"/>
  <c r="AE14" i="21"/>
  <c r="BL14" i="21"/>
  <c r="AX14" i="21"/>
  <c r="AO14" i="21"/>
  <c r="G663" i="18"/>
  <c r="G903" i="18"/>
  <c r="DA14" i="21"/>
  <c r="BN14" i="21"/>
  <c r="V14" i="27"/>
  <c r="Q807" i="18"/>
  <c r="Q470" i="18"/>
  <c r="K14" i="21"/>
  <c r="BZ14" i="21"/>
  <c r="AY14" i="21"/>
  <c r="CN14" i="21"/>
  <c r="T14" i="27"/>
  <c r="CM14" i="21"/>
  <c r="DG14" i="21"/>
  <c r="BQ14" i="21"/>
  <c r="AW14" i="21"/>
  <c r="AB14" i="21"/>
  <c r="Q999" i="18"/>
  <c r="G214" i="18"/>
  <c r="Q935" i="18"/>
  <c r="AF14" i="21"/>
  <c r="Q70" i="18"/>
  <c r="CX14" i="21"/>
  <c r="Q983" i="18"/>
  <c r="CT14" i="21"/>
  <c r="BJ14" i="21"/>
  <c r="G615" i="18"/>
  <c r="Q679" i="18"/>
  <c r="Q342" i="18"/>
  <c r="DS14" i="21"/>
  <c r="DC14" i="21"/>
  <c r="Q406" i="18"/>
  <c r="Q663" i="18"/>
  <c r="CW14" i="21"/>
  <c r="DK14" i="21"/>
  <c r="H14" i="27"/>
  <c r="DR14" i="21"/>
  <c r="BG14" i="21"/>
  <c r="O14" i="27"/>
  <c r="CZ14" i="21"/>
  <c r="DN14" i="21"/>
  <c r="G470" i="18"/>
  <c r="Q871" i="18"/>
  <c r="P14" i="27"/>
  <c r="G727" i="18"/>
  <c r="G342" i="18"/>
  <c r="Z14" i="27"/>
  <c r="N14" i="21"/>
  <c r="G919" i="18"/>
  <c r="Q278" i="18"/>
  <c r="G583" i="18"/>
  <c r="BS14" i="21"/>
  <c r="G759" i="18"/>
  <c r="BC14" i="21"/>
  <c r="Q823" i="18"/>
  <c r="G422" i="18"/>
  <c r="Z14" i="21"/>
  <c r="G743" i="18"/>
  <c r="G278" i="18"/>
  <c r="Q422" i="18"/>
  <c r="G102" i="18"/>
  <c r="G374" i="18"/>
  <c r="CQ14" i="21"/>
  <c r="AB76" i="16"/>
  <c r="H76" i="16" s="1"/>
  <c r="AA75" i="16"/>
  <c r="G75" i="16" s="1"/>
  <c r="Y76" i="16"/>
  <c r="E76" i="16" s="1"/>
  <c r="DX50" i="21"/>
  <c r="BZ50" i="21"/>
  <c r="DJ50" i="21"/>
  <c r="H956" i="18"/>
  <c r="R588" i="18"/>
  <c r="BU50" i="21"/>
  <c r="Z50" i="21"/>
  <c r="CU50" i="21"/>
  <c r="G50" i="27"/>
  <c r="H988" i="18"/>
  <c r="R475" i="18"/>
  <c r="R524" i="18"/>
  <c r="DV50" i="21"/>
  <c r="H828" i="18"/>
  <c r="R940" i="18"/>
  <c r="U50" i="27"/>
  <c r="DS50" i="21"/>
  <c r="R796" i="18"/>
  <c r="S50" i="21"/>
  <c r="H876" i="18"/>
  <c r="AA129" i="16"/>
  <c r="G129" i="16" s="1"/>
  <c r="K53" i="22"/>
  <c r="K52" i="22"/>
  <c r="K71" i="4"/>
  <c r="S893" i="18"/>
  <c r="E60" i="22"/>
  <c r="CH56" i="21"/>
  <c r="Y98" i="16"/>
  <c r="E98" i="16" s="1"/>
  <c r="M71" i="4"/>
  <c r="P720" i="18"/>
  <c r="CL44" i="21"/>
  <c r="P992" i="18"/>
  <c r="BJ44" i="21"/>
  <c r="P864" i="18"/>
  <c r="W44" i="21"/>
  <c r="P832" i="18"/>
  <c r="AK44" i="21"/>
  <c r="DD44" i="21"/>
  <c r="F976" i="18"/>
  <c r="P447" i="18"/>
  <c r="Z44" i="21"/>
  <c r="S44" i="21"/>
  <c r="M48" i="22"/>
  <c r="U44" i="27"/>
  <c r="AJ44" i="21"/>
  <c r="AP44" i="21"/>
  <c r="F656" i="18"/>
  <c r="BP44" i="21"/>
  <c r="I44" i="27"/>
  <c r="CE44" i="21"/>
  <c r="P127" i="18"/>
  <c r="P896" i="18"/>
  <c r="F111" i="18"/>
  <c r="P399" i="18"/>
  <c r="AE44" i="21"/>
  <c r="T44" i="27"/>
  <c r="Y99" i="16"/>
  <c r="E99" i="16" s="1"/>
  <c r="I669" i="18"/>
  <c r="AB99" i="16"/>
  <c r="H99" i="16" s="1"/>
  <c r="D56" i="21"/>
  <c r="DM56" i="21"/>
  <c r="AZ56" i="21"/>
  <c r="CX56" i="21"/>
  <c r="S637" i="18"/>
  <c r="I188" i="18"/>
  <c r="BV56" i="21"/>
  <c r="AG56" i="21"/>
  <c r="S44" i="18"/>
  <c r="S685" i="18"/>
  <c r="S829" i="18"/>
  <c r="S909" i="18"/>
  <c r="I204" i="18"/>
  <c r="Q56" i="21"/>
  <c r="DK56" i="21"/>
  <c r="F971" i="18"/>
  <c r="AH77" i="16"/>
  <c r="N77" i="16" s="1"/>
  <c r="O972" i="18"/>
  <c r="E812" i="18"/>
  <c r="O251" i="18"/>
  <c r="O395" i="18"/>
  <c r="DN35" i="21"/>
  <c r="CE35" i="21"/>
  <c r="E620" i="18"/>
  <c r="E588" i="18"/>
  <c r="X35" i="27"/>
  <c r="E748" i="18"/>
  <c r="BW35" i="21"/>
  <c r="O524" i="18"/>
  <c r="E91" i="18"/>
  <c r="DO35" i="21"/>
  <c r="CS35" i="21"/>
  <c r="BS35" i="21"/>
  <c r="DV35" i="21"/>
  <c r="E908" i="18"/>
  <c r="BL35" i="21"/>
  <c r="DK35" i="21"/>
  <c r="J35" i="21"/>
  <c r="R35" i="21"/>
  <c r="O315" i="18"/>
  <c r="CA35" i="21"/>
  <c r="BI35" i="21"/>
  <c r="AA35" i="21"/>
  <c r="DJ35" i="21"/>
  <c r="AG350" i="16"/>
  <c r="M350" i="16" s="1"/>
  <c r="AZ35" i="21"/>
  <c r="U35" i="21"/>
  <c r="BG35" i="21"/>
  <c r="AP35" i="21"/>
  <c r="E267" i="18"/>
  <c r="Q35" i="27"/>
  <c r="BV35" i="21"/>
  <c r="E171" i="18"/>
  <c r="N35" i="21"/>
  <c r="O235" i="18"/>
  <c r="CX35" i="21"/>
  <c r="DB35" i="21"/>
  <c r="E443" i="18"/>
  <c r="DX35" i="21"/>
  <c r="U35" i="27"/>
  <c r="AL35" i="21"/>
  <c r="M35" i="21"/>
  <c r="D35" i="21"/>
  <c r="O123" i="18"/>
  <c r="DD35" i="21"/>
  <c r="E956" i="18"/>
  <c r="E155" i="18"/>
  <c r="E764" i="18"/>
  <c r="O812" i="18"/>
  <c r="E540" i="18"/>
  <c r="E1038" i="18"/>
  <c r="AG319" i="16"/>
  <c r="M319" i="16" s="1"/>
  <c r="BR37" i="21"/>
  <c r="E445" i="18"/>
  <c r="O894" i="18"/>
  <c r="CT37" i="21"/>
  <c r="BV37" i="21"/>
  <c r="DN37" i="21"/>
  <c r="E173" i="18"/>
  <c r="E894" i="18"/>
  <c r="AA37" i="21"/>
  <c r="E526" i="18"/>
  <c r="BN37" i="21"/>
  <c r="E862" i="18"/>
  <c r="R37" i="27"/>
  <c r="AG300" i="16"/>
  <c r="M300" i="16"/>
  <c r="E925" i="18"/>
  <c r="O909" i="18"/>
  <c r="E108" i="18"/>
  <c r="O893" i="18"/>
  <c r="BE36" i="21"/>
  <c r="E252" i="18"/>
  <c r="E541" i="18"/>
  <c r="E621" i="18"/>
  <c r="E188" i="18"/>
  <c r="O444" i="18"/>
  <c r="E92" i="18"/>
  <c r="N36" i="27"/>
  <c r="BL36" i="21"/>
  <c r="AE36" i="21"/>
  <c r="DE36" i="21"/>
  <c r="DG36" i="21"/>
  <c r="E140" i="18"/>
  <c r="AL40" i="22"/>
  <c r="K36" i="21"/>
  <c r="O541" i="18"/>
  <c r="E444" i="18"/>
  <c r="BZ36" i="21"/>
  <c r="O589" i="18"/>
  <c r="O957" i="18"/>
  <c r="DL36" i="21"/>
  <c r="O188" i="18"/>
  <c r="BO36" i="21"/>
  <c r="E957" i="18"/>
  <c r="E36" i="27"/>
  <c r="G36" i="27"/>
  <c r="E909" i="18"/>
  <c r="O140" i="18"/>
  <c r="CF36" i="21"/>
  <c r="CA36" i="21"/>
  <c r="CZ36" i="21"/>
  <c r="CB36" i="21"/>
  <c r="E1055" i="18"/>
  <c r="E1056" i="18"/>
  <c r="E508" i="18"/>
  <c r="O845" i="18"/>
  <c r="E172" i="18"/>
  <c r="S36" i="21"/>
  <c r="L36" i="27"/>
  <c r="O621" i="18"/>
  <c r="E476" i="18"/>
  <c r="AU36" i="21"/>
  <c r="CV36" i="21"/>
  <c r="O156" i="18"/>
  <c r="O412" i="18"/>
  <c r="O36" i="27"/>
  <c r="E380" i="18"/>
  <c r="E60" i="18"/>
  <c r="M36" i="21"/>
  <c r="AD36" i="21"/>
  <c r="H36" i="27"/>
  <c r="C36" i="21"/>
  <c r="DN36" i="21"/>
  <c r="E973" i="18"/>
  <c r="BJ36" i="21"/>
  <c r="AH36" i="21"/>
  <c r="L36" i="21"/>
  <c r="O765" i="18"/>
  <c r="CW36" i="21"/>
  <c r="O92" i="18"/>
  <c r="AJ42" i="22"/>
  <c r="BC36" i="21"/>
  <c r="E428" i="18"/>
  <c r="DM36" i="21"/>
  <c r="O204" i="18"/>
  <c r="DR36" i="21"/>
  <c r="P36" i="27"/>
  <c r="O172" i="18"/>
  <c r="U36" i="21"/>
  <c r="CN36" i="21"/>
  <c r="O941" i="18"/>
  <c r="DT36" i="21"/>
  <c r="E236" i="18"/>
  <c r="O428" i="18"/>
  <c r="BM36" i="21"/>
  <c r="E492" i="18"/>
  <c r="O557" i="18"/>
  <c r="E1005" i="18"/>
  <c r="E332" i="18"/>
  <c r="V36" i="21"/>
  <c r="S36" i="27"/>
  <c r="DX36" i="21"/>
  <c r="O605" i="18"/>
  <c r="E701" i="18"/>
  <c r="E348" i="18"/>
  <c r="E284" i="18"/>
  <c r="DO36" i="21"/>
  <c r="AX36" i="21"/>
  <c r="O316" i="18"/>
  <c r="DA36" i="21"/>
  <c r="D36" i="27"/>
  <c r="V36" i="27"/>
  <c r="N36" i="21"/>
  <c r="E781" i="18"/>
  <c r="BK36" i="21"/>
  <c r="BS36" i="21"/>
  <c r="O813" i="18"/>
  <c r="O877" i="18"/>
  <c r="O252" i="18"/>
  <c r="E44" i="18"/>
  <c r="X36" i="21"/>
  <c r="Y36" i="27"/>
  <c r="O124" i="18"/>
  <c r="E893" i="18"/>
  <c r="CJ36" i="21"/>
  <c r="AC36" i="21"/>
  <c r="E204" i="18"/>
  <c r="O364" i="18"/>
  <c r="O989" i="18"/>
  <c r="X36" i="27"/>
  <c r="O525" i="18"/>
  <c r="E1039" i="18"/>
  <c r="BB36" i="21"/>
  <c r="E941" i="18"/>
  <c r="AF36" i="21"/>
  <c r="E605" i="18"/>
  <c r="BU36" i="21"/>
  <c r="AT36" i="21"/>
  <c r="O573" i="18"/>
  <c r="E76" i="18"/>
  <c r="BY36" i="21"/>
  <c r="DD36" i="21"/>
  <c r="DK36" i="21"/>
  <c r="BN36" i="21"/>
  <c r="AS36" i="21"/>
  <c r="CM36" i="21"/>
  <c r="AR36" i="21"/>
  <c r="AA36" i="27"/>
  <c r="Z36" i="27"/>
  <c r="M36" i="27"/>
  <c r="DW36" i="21"/>
  <c r="O829" i="18"/>
  <c r="BA36" i="21"/>
  <c r="AN36" i="21"/>
  <c r="CH36" i="21"/>
  <c r="E829" i="18"/>
  <c r="I36" i="27"/>
  <c r="W36" i="21"/>
  <c r="O781" i="18"/>
  <c r="C36" i="27"/>
  <c r="O396" i="18"/>
  <c r="O925" i="18"/>
  <c r="DP36" i="21"/>
  <c r="AI36" i="21"/>
  <c r="O653" i="18"/>
  <c r="Y36" i="21"/>
  <c r="E653" i="18"/>
  <c r="DV36" i="21"/>
  <c r="E300" i="18"/>
  <c r="BI36" i="21"/>
  <c r="CR36" i="21"/>
  <c r="O476" i="18"/>
  <c r="O268" i="18"/>
  <c r="O717" i="18"/>
  <c r="O669" i="18"/>
  <c r="CT36" i="21"/>
  <c r="E525" i="18"/>
  <c r="O300" i="18"/>
  <c r="O492" i="18"/>
  <c r="AV36" i="21"/>
  <c r="O76" i="18"/>
  <c r="E1023" i="18"/>
  <c r="O301" i="18"/>
  <c r="AL37" i="21"/>
  <c r="O157" i="18"/>
  <c r="E45" i="18"/>
  <c r="DB37" i="21"/>
  <c r="DQ37" i="21"/>
  <c r="DI37" i="21"/>
  <c r="AV37" i="21"/>
  <c r="O125" i="18"/>
  <c r="N37" i="27"/>
  <c r="O622" i="18"/>
  <c r="CA37" i="21"/>
  <c r="Y37" i="27"/>
  <c r="N37" i="21"/>
  <c r="BC37" i="21"/>
  <c r="O173" i="18"/>
  <c r="BL37" i="21"/>
  <c r="E718" i="18"/>
  <c r="BD37" i="21"/>
  <c r="DA37" i="21"/>
  <c r="O397" i="18"/>
  <c r="AG37" i="21"/>
  <c r="E734" i="18"/>
  <c r="O846" i="18"/>
  <c r="AZ37" i="21"/>
  <c r="CJ37" i="21"/>
  <c r="E61" i="18"/>
  <c r="CB37" i="21"/>
  <c r="E301" i="18"/>
  <c r="M37" i="27"/>
  <c r="AP37" i="21"/>
  <c r="CM37" i="21"/>
  <c r="BH37" i="21"/>
  <c r="E237" i="18"/>
  <c r="DT37" i="21"/>
  <c r="AH37" i="21"/>
  <c r="AT37" i="21"/>
  <c r="BO37" i="21"/>
  <c r="E189" i="18"/>
  <c r="E622" i="18"/>
  <c r="O526" i="18"/>
  <c r="BU37" i="21"/>
  <c r="DR37" i="21"/>
  <c r="BP37" i="21"/>
  <c r="Z37" i="21"/>
  <c r="E990" i="18"/>
  <c r="BT37" i="21"/>
  <c r="O237" i="18"/>
  <c r="E365" i="18"/>
  <c r="G37" i="21"/>
  <c r="F37" i="27"/>
  <c r="DO37" i="21"/>
  <c r="H37" i="21"/>
  <c r="CF37" i="21"/>
  <c r="CC37" i="21"/>
  <c r="E590" i="18"/>
  <c r="E493" i="18"/>
  <c r="E702" i="18"/>
  <c r="O542" i="18"/>
  <c r="BF37" i="21"/>
  <c r="L37" i="27"/>
  <c r="CE37" i="21"/>
  <c r="O734" i="18"/>
  <c r="W37" i="27"/>
  <c r="X37" i="21"/>
  <c r="O910" i="18"/>
  <c r="DU37" i="21"/>
  <c r="O141" i="18"/>
  <c r="BA37" i="21"/>
  <c r="DS37" i="21"/>
  <c r="AY37" i="21"/>
  <c r="E477" i="18"/>
  <c r="O766" i="18"/>
  <c r="T37" i="21"/>
  <c r="AO37" i="21"/>
  <c r="DC37" i="21"/>
  <c r="AK37" i="21"/>
  <c r="E574" i="18"/>
  <c r="X37" i="27"/>
  <c r="E606" i="18"/>
  <c r="DV37" i="21"/>
  <c r="AQ37" i="21"/>
  <c r="Y37" i="21"/>
  <c r="E317" i="18"/>
  <c r="CH37" i="21"/>
  <c r="E958" i="18"/>
  <c r="E77" i="18"/>
  <c r="CW37" i="21"/>
  <c r="O189" i="18"/>
  <c r="AS37" i="21"/>
  <c r="O221" i="18"/>
  <c r="CN37" i="21"/>
  <c r="CK37" i="21"/>
  <c r="DE37" i="21"/>
  <c r="DF37" i="21"/>
  <c r="AG267" i="16"/>
  <c r="M267" i="16" s="1"/>
  <c r="O654" i="18"/>
  <c r="E93" i="18"/>
  <c r="DL37" i="21"/>
  <c r="O750" i="18"/>
  <c r="E910" i="18"/>
  <c r="DG37" i="21"/>
  <c r="CZ37" i="21"/>
  <c r="O429" i="18"/>
  <c r="D37" i="27"/>
  <c r="E413" i="18"/>
  <c r="O574" i="18"/>
  <c r="AI37" i="21"/>
  <c r="O638" i="18"/>
  <c r="O285" i="18"/>
  <c r="E686" i="18"/>
  <c r="E205" i="18"/>
  <c r="O926" i="18"/>
  <c r="O830" i="18"/>
  <c r="BQ37" i="21"/>
  <c r="E285" i="18"/>
  <c r="BI37" i="21"/>
  <c r="I37" i="27"/>
  <c r="T37" i="27"/>
  <c r="DD37" i="21"/>
  <c r="R37" i="21"/>
  <c r="O798" i="18"/>
  <c r="O317" i="18"/>
  <c r="E798" i="18"/>
  <c r="BZ37" i="21"/>
  <c r="AW37" i="21"/>
  <c r="O493" i="18"/>
  <c r="O606" i="18"/>
  <c r="BJ37" i="21"/>
  <c r="O349" i="18"/>
  <c r="F37" i="21"/>
  <c r="CG37" i="21"/>
  <c r="K37" i="27"/>
  <c r="O109" i="18"/>
  <c r="O413" i="18"/>
  <c r="E509" i="18"/>
  <c r="O93" i="18"/>
  <c r="E37" i="21"/>
  <c r="DX37" i="21"/>
  <c r="CD37" i="21"/>
  <c r="E558" i="18"/>
  <c r="E878" i="18"/>
  <c r="L37" i="21"/>
  <c r="O77" i="18"/>
  <c r="E974" i="18"/>
  <c r="U37" i="21"/>
  <c r="CS37" i="21"/>
  <c r="O942" i="18"/>
  <c r="E1040" i="18"/>
  <c r="E1022" i="18"/>
  <c r="O797" i="18"/>
  <c r="CE36" i="21"/>
  <c r="AA36" i="21"/>
  <c r="AY36" i="21"/>
  <c r="BW36" i="21"/>
  <c r="AM36" i="21"/>
  <c r="U36" i="27"/>
  <c r="O44" i="18"/>
  <c r="O236" i="18"/>
  <c r="E573" i="18"/>
  <c r="CI36" i="21"/>
  <c r="AL36" i="21"/>
  <c r="CS36" i="21"/>
  <c r="BF36" i="21"/>
  <c r="AA37" i="27"/>
  <c r="P37" i="21"/>
  <c r="O333" i="18"/>
  <c r="W37" i="21"/>
  <c r="E253" i="18"/>
  <c r="O990" i="18"/>
  <c r="K37" i="21"/>
  <c r="O782" i="18"/>
  <c r="DP37" i="21"/>
  <c r="E654" i="18"/>
  <c r="AC37" i="21"/>
  <c r="E638" i="18"/>
  <c r="AB37" i="21"/>
  <c r="CI37" i="21"/>
  <c r="O29" i="18"/>
  <c r="AJ37" i="21"/>
  <c r="E349" i="18"/>
  <c r="E542" i="18"/>
  <c r="U37" i="27"/>
  <c r="O381" i="18"/>
  <c r="E29" i="18"/>
  <c r="AF37" i="21"/>
  <c r="E782" i="18"/>
  <c r="O862" i="18"/>
  <c r="AN37" i="21"/>
  <c r="O445" i="18"/>
  <c r="AH41" i="22"/>
  <c r="E12" i="18"/>
  <c r="CX36" i="21"/>
  <c r="O701" i="18"/>
  <c r="O28" i="18"/>
  <c r="P36" i="21"/>
  <c r="O749" i="18"/>
  <c r="O1005" i="18"/>
  <c r="AB36" i="27"/>
  <c r="E717" i="18"/>
  <c r="CY36" i="21"/>
  <c r="E156" i="18"/>
  <c r="T36" i="27"/>
  <c r="G36" i="21"/>
  <c r="DB36" i="21"/>
  <c r="E637" i="18"/>
  <c r="J36" i="21"/>
  <c r="E316" i="18"/>
  <c r="AK36" i="21"/>
  <c r="E589" i="18"/>
  <c r="CU36" i="21"/>
  <c r="F36" i="27"/>
  <c r="J36" i="27"/>
  <c r="O348" i="18"/>
  <c r="E364" i="18"/>
  <c r="E845" i="18"/>
  <c r="DH36" i="21"/>
  <c r="AW36" i="21"/>
  <c r="CG36" i="21"/>
  <c r="BP36" i="21"/>
  <c r="O685" i="18"/>
  <c r="E460" i="18"/>
  <c r="BQ36" i="21"/>
  <c r="BT36" i="21"/>
  <c r="CD36" i="21"/>
  <c r="E797" i="18"/>
  <c r="E669" i="18"/>
  <c r="E36" i="21"/>
  <c r="DJ36" i="21"/>
  <c r="AG36" i="21"/>
  <c r="E877" i="18"/>
  <c r="O220" i="18"/>
  <c r="E765" i="18"/>
  <c r="AP36" i="21"/>
  <c r="BH36" i="21"/>
  <c r="CC36" i="21"/>
  <c r="AQ36" i="21"/>
  <c r="O380" i="18"/>
  <c r="E268" i="18"/>
  <c r="E813" i="18"/>
  <c r="CQ36" i="21"/>
  <c r="E733" i="18"/>
  <c r="DQ36" i="21"/>
  <c r="E749" i="18"/>
  <c r="O36" i="21"/>
  <c r="DF36" i="21"/>
  <c r="O733" i="18"/>
  <c r="O60" i="18"/>
  <c r="E28" i="18"/>
  <c r="E124" i="18"/>
  <c r="E989" i="18"/>
  <c r="E861" i="18"/>
  <c r="BD36" i="21"/>
  <c r="O460" i="18"/>
  <c r="F36" i="21"/>
  <c r="E412" i="18"/>
  <c r="O1039" i="18"/>
  <c r="E13" i="18"/>
  <c r="CY37" i="21"/>
  <c r="E37" i="27"/>
  <c r="O37" i="21"/>
  <c r="DH37" i="21"/>
  <c r="CQ37" i="21"/>
  <c r="CL37" i="21"/>
  <c r="BG37" i="21"/>
  <c r="O253" i="18"/>
  <c r="AX37" i="21"/>
  <c r="CR37" i="21"/>
  <c r="C37" i="27"/>
  <c r="E814" i="18"/>
  <c r="CU37" i="21"/>
  <c r="H37" i="27"/>
  <c r="E461" i="18"/>
  <c r="AR37" i="21"/>
  <c r="Q37" i="21"/>
  <c r="BM37" i="21"/>
  <c r="E397" i="18"/>
  <c r="BW37" i="21"/>
  <c r="CV37" i="21"/>
  <c r="O686" i="18"/>
  <c r="O814" i="18"/>
  <c r="BK37" i="21"/>
  <c r="DJ37" i="21"/>
  <c r="O205" i="18"/>
  <c r="BB37" i="21"/>
  <c r="S37" i="21"/>
  <c r="J37" i="21"/>
  <c r="O702" i="18"/>
  <c r="E157" i="18"/>
  <c r="BE37" i="21"/>
  <c r="AB37" i="27"/>
  <c r="S37" i="27"/>
  <c r="E333" i="18"/>
  <c r="V37" i="21"/>
  <c r="O37" i="27"/>
  <c r="O365" i="18"/>
  <c r="E846" i="18"/>
  <c r="O878" i="18"/>
  <c r="Z37" i="27"/>
  <c r="CO37" i="21"/>
  <c r="E381" i="18"/>
  <c r="D37" i="21"/>
  <c r="O958" i="18"/>
  <c r="G37" i="27"/>
  <c r="Q37" i="27"/>
  <c r="V37" i="27"/>
  <c r="DM37" i="21"/>
  <c r="AU37" i="21"/>
  <c r="E942" i="18"/>
  <c r="O1023" i="18"/>
  <c r="O1021" i="18"/>
  <c r="CU35" i="21"/>
  <c r="C35" i="27"/>
  <c r="N35" i="27"/>
  <c r="CY35" i="21"/>
  <c r="E379" i="18"/>
  <c r="AV35" i="21"/>
  <c r="O171" i="18"/>
  <c r="CC35" i="21"/>
  <c r="O876" i="18"/>
  <c r="V35" i="21"/>
  <c r="O475" i="18"/>
  <c r="E572" i="18"/>
  <c r="E203" i="18"/>
  <c r="E1004" i="18"/>
  <c r="E43" i="18"/>
  <c r="O379" i="18"/>
  <c r="O956" i="18"/>
  <c r="E860" i="18"/>
  <c r="E924" i="18"/>
  <c r="O91" i="18"/>
  <c r="O267" i="18"/>
  <c r="DE35" i="21"/>
  <c r="O219" i="18"/>
  <c r="O283" i="18"/>
  <c r="E652" i="18"/>
  <c r="O924" i="18"/>
  <c r="E684" i="18"/>
  <c r="O27" i="18"/>
  <c r="O764" i="18"/>
  <c r="O620" i="18"/>
  <c r="O636" i="18"/>
  <c r="E59" i="18"/>
  <c r="BZ35" i="21"/>
  <c r="O748" i="18"/>
  <c r="O572" i="18"/>
  <c r="CQ35" i="21"/>
  <c r="L35" i="27"/>
  <c r="H35" i="21"/>
  <c r="E283" i="18"/>
  <c r="AG35" i="21"/>
  <c r="E427" i="18"/>
  <c r="E27" i="18"/>
  <c r="O155" i="18"/>
  <c r="I35" i="27"/>
  <c r="E716" i="18"/>
  <c r="O652" i="18"/>
  <c r="E331" i="18"/>
  <c r="E700" i="18"/>
  <c r="DU35" i="21"/>
  <c r="E524" i="18"/>
  <c r="E187" i="18"/>
  <c r="BO35" i="21"/>
  <c r="BT35" i="21"/>
  <c r="DQ35" i="21"/>
  <c r="E299" i="18"/>
  <c r="CM35" i="21"/>
  <c r="DS35" i="21"/>
  <c r="BB35" i="21"/>
  <c r="O59" i="18"/>
  <c r="AI35" i="21"/>
  <c r="CJ35" i="21"/>
  <c r="O828" i="18"/>
  <c r="O35" i="27"/>
  <c r="CF35" i="21"/>
  <c r="O507" i="18"/>
  <c r="AW35" i="21"/>
  <c r="O732" i="18"/>
  <c r="O1004" i="18"/>
  <c r="AH35" i="21"/>
  <c r="AO35" i="21"/>
  <c r="S39" i="22"/>
  <c r="CD35" i="21"/>
  <c r="CV35" i="21"/>
  <c r="AB35" i="21"/>
  <c r="O684" i="18"/>
  <c r="E35" i="21"/>
  <c r="L35" i="21"/>
  <c r="CN35" i="21"/>
  <c r="BH35" i="21"/>
  <c r="E828" i="18"/>
  <c r="BQ35" i="21"/>
  <c r="AK35" i="21"/>
  <c r="E732" i="18"/>
  <c r="Z35" i="27"/>
  <c r="O988" i="18"/>
  <c r="BE35" i="21"/>
  <c r="E363" i="18"/>
  <c r="DG35" i="21"/>
  <c r="BU35" i="21"/>
  <c r="P35" i="27"/>
  <c r="CO35" i="21"/>
  <c r="BX35" i="21"/>
  <c r="CT35" i="21"/>
  <c r="F35" i="21"/>
  <c r="O604" i="18"/>
  <c r="O588" i="18"/>
  <c r="E107" i="18"/>
  <c r="O700" i="18"/>
  <c r="DH35" i="21"/>
  <c r="O443" i="18"/>
  <c r="E251" i="18"/>
  <c r="E11" i="18"/>
  <c r="DA35" i="21"/>
  <c r="O347" i="18"/>
  <c r="E892" i="18"/>
  <c r="AA35" i="27"/>
  <c r="C35" i="21"/>
  <c r="Z35" i="21"/>
  <c r="E35" i="27"/>
  <c r="BA35" i="21"/>
  <c r="O203" i="18"/>
  <c r="E940" i="18"/>
  <c r="BM35" i="21"/>
  <c r="F35" i="27"/>
  <c r="G35" i="21"/>
  <c r="E780" i="18"/>
  <c r="K35" i="27"/>
  <c r="E972" i="18"/>
  <c r="AX35" i="21"/>
  <c r="O668" i="18"/>
  <c r="AN35" i="21"/>
  <c r="Y35" i="21"/>
  <c r="S35" i="21"/>
  <c r="O1038" i="18"/>
  <c r="O908" i="18"/>
  <c r="D35" i="27"/>
  <c r="O716" i="18"/>
  <c r="E411" i="18"/>
  <c r="E556" i="18"/>
  <c r="E475" i="18"/>
  <c r="O299" i="18"/>
  <c r="E844" i="18"/>
  <c r="O363" i="18"/>
  <c r="BC35" i="21"/>
  <c r="X35" i="21"/>
  <c r="DM35" i="21"/>
  <c r="P35" i="21"/>
  <c r="E668" i="18"/>
  <c r="DR35" i="21"/>
  <c r="S35" i="27"/>
  <c r="AC35" i="21"/>
  <c r="AU35" i="21"/>
  <c r="E219" i="18"/>
  <c r="E459" i="18"/>
  <c r="DI35" i="21"/>
  <c r="O75" i="18"/>
  <c r="E235" i="18"/>
  <c r="O43" i="18"/>
  <c r="K35" i="21"/>
  <c r="J35" i="27"/>
  <c r="O796" i="18"/>
  <c r="DF35" i="21"/>
  <c r="O540" i="18"/>
  <c r="CP35" i="21"/>
  <c r="AM35" i="21"/>
  <c r="BJ35" i="21"/>
  <c r="BN35" i="21"/>
  <c r="E139" i="18"/>
  <c r="DC35" i="21"/>
  <c r="AF35" i="21"/>
  <c r="E75" i="18"/>
  <c r="CR35" i="21"/>
  <c r="CZ35" i="21"/>
  <c r="AR35" i="21"/>
  <c r="DT35" i="21"/>
  <c r="M35" i="27"/>
  <c r="T35" i="27"/>
  <c r="O187" i="18"/>
  <c r="O331" i="18"/>
  <c r="AD35" i="21"/>
  <c r="H35" i="27"/>
  <c r="BP35" i="21"/>
  <c r="W35" i="27"/>
  <c r="O844" i="18"/>
  <c r="O892" i="18"/>
  <c r="E1021" i="18"/>
  <c r="AH316" i="16"/>
  <c r="N316" i="16" s="1"/>
  <c r="AN44" i="22"/>
  <c r="AI49" i="22"/>
  <c r="Z282" i="16"/>
  <c r="F282" i="16" s="1"/>
  <c r="Z316" i="16"/>
  <c r="F316" i="16" s="1"/>
  <c r="AM49" i="22"/>
  <c r="AH54" i="22"/>
  <c r="AJ265" i="16"/>
  <c r="P265" i="16" s="1"/>
  <c r="R1004" i="18"/>
  <c r="W50" i="21"/>
  <c r="H50" i="27"/>
  <c r="CI50" i="21"/>
  <c r="AM45" i="22"/>
  <c r="Y317" i="16"/>
  <c r="E317" i="16" s="1"/>
  <c r="Z300" i="16"/>
  <c r="F300" i="16" s="1"/>
  <c r="AK50" i="22"/>
  <c r="AK46" i="22"/>
  <c r="Y301" i="16"/>
  <c r="E301" i="16" s="1"/>
  <c r="Z284" i="16"/>
  <c r="F284" i="16" s="1"/>
  <c r="AI51" i="22"/>
  <c r="AM51" i="22"/>
  <c r="Z318" i="16"/>
  <c r="F318" i="16" s="1"/>
  <c r="AH56" i="22"/>
  <c r="Y302" i="16"/>
  <c r="E302" i="16" s="1"/>
  <c r="AK47" i="22"/>
  <c r="AI52" i="22"/>
  <c r="Z285" i="16"/>
  <c r="F285" i="16" s="1"/>
  <c r="Z319" i="16"/>
  <c r="F319" i="16" s="1"/>
  <c r="AM52" i="22"/>
  <c r="AN62" i="22"/>
  <c r="AK319" i="16"/>
  <c r="Q319" i="16" s="1"/>
  <c r="Y303" i="16"/>
  <c r="E303" i="16" s="1"/>
  <c r="AK48" i="22"/>
  <c r="AI53" i="22"/>
  <c r="Z320" i="16"/>
  <c r="F320" i="16" s="1"/>
  <c r="AM53" i="22"/>
  <c r="AN63" i="22"/>
  <c r="AK320" i="16"/>
  <c r="Q320" i="16" s="1"/>
  <c r="Y299" i="16"/>
  <c r="E299" i="16" s="1"/>
  <c r="AK44" i="22"/>
  <c r="AJ49" i="22"/>
  <c r="AI282" i="16"/>
  <c r="O282" i="16" s="1"/>
  <c r="AN49" i="22"/>
  <c r="AI316" i="16"/>
  <c r="O316" i="16" s="1"/>
  <c r="AA282" i="16"/>
  <c r="G282" i="16" s="1"/>
  <c r="AI54" i="22"/>
  <c r="AH59" i="22"/>
  <c r="AK265" i="16"/>
  <c r="Q265" i="16" s="1"/>
  <c r="AK299" i="16"/>
  <c r="Q299" i="16" s="1"/>
  <c r="AL59" i="22"/>
  <c r="AL50" i="22"/>
  <c r="AI300" i="16"/>
  <c r="O300" i="16" s="1"/>
  <c r="AK283" i="16"/>
  <c r="Q283" i="16" s="1"/>
  <c r="AJ60" i="22"/>
  <c r="AH301" i="16"/>
  <c r="N301" i="16" s="1"/>
  <c r="AJ51" i="22"/>
  <c r="AI284" i="16"/>
  <c r="O284" i="16" s="1"/>
  <c r="AL47" i="22"/>
  <c r="AH302" i="16"/>
  <c r="N302" i="16" s="1"/>
  <c r="AJ52" i="22"/>
  <c r="AI285" i="16"/>
  <c r="O285" i="16" s="1"/>
  <c r="AI319" i="16"/>
  <c r="O319" i="16" s="1"/>
  <c r="AN52" i="22"/>
  <c r="AI57" i="22"/>
  <c r="AA285" i="16"/>
  <c r="G285" i="16" s="1"/>
  <c r="AL48" i="22"/>
  <c r="AH303" i="16"/>
  <c r="N303" i="16" s="1"/>
  <c r="AI286" i="16"/>
  <c r="O286" i="16" s="1"/>
  <c r="AJ53" i="22"/>
  <c r="AI320" i="16"/>
  <c r="O320" i="16" s="1"/>
  <c r="AN53" i="22"/>
  <c r="AI58" i="22"/>
  <c r="AA286" i="16"/>
  <c r="G286" i="16" s="1"/>
  <c r="P254" i="18"/>
  <c r="DR43" i="21"/>
  <c r="P895" i="18"/>
  <c r="F927" i="18"/>
  <c r="F831" i="18"/>
  <c r="P911" i="18"/>
  <c r="D43" i="21"/>
  <c r="P782" i="18"/>
  <c r="P190" i="18"/>
  <c r="DQ42" i="21"/>
  <c r="AN51" i="22"/>
  <c r="AJ299" i="16"/>
  <c r="P299" i="16" s="1"/>
  <c r="AN61" i="22"/>
  <c r="AJ267" i="16"/>
  <c r="P267" i="16" s="1"/>
  <c r="AA316" i="16"/>
  <c r="G316" i="16" s="1"/>
  <c r="AB299" i="16"/>
  <c r="H299" i="16" s="1"/>
  <c r="AH268" i="16"/>
  <c r="N268" i="16" s="1"/>
  <c r="S495" i="18"/>
  <c r="AL59" i="21"/>
  <c r="T59" i="27"/>
  <c r="P46" i="18"/>
  <c r="P831" i="18"/>
  <c r="Z43" i="27"/>
  <c r="BL43" i="21"/>
  <c r="BV43" i="21"/>
  <c r="P414" i="18"/>
  <c r="F687" i="18"/>
  <c r="P174" i="18"/>
  <c r="P445" i="18"/>
  <c r="D42" i="27"/>
  <c r="AT44" i="22"/>
  <c r="AT71" i="4"/>
  <c r="AH367" i="16"/>
  <c r="N367" i="16" s="1"/>
  <c r="Z352" i="16"/>
  <c r="F352" i="16" s="1"/>
  <c r="AQ51" i="22"/>
  <c r="AJ286" i="16"/>
  <c r="P286" i="16" s="1"/>
  <c r="AJ58" i="22"/>
  <c r="P1024" i="18"/>
  <c r="CQ43" i="21"/>
  <c r="P302" i="18"/>
  <c r="DI43" i="21"/>
  <c r="F318" i="18"/>
  <c r="H43" i="27"/>
  <c r="P270" i="18"/>
  <c r="P446" i="18"/>
  <c r="X43" i="21"/>
  <c r="CE43" i="21"/>
  <c r="P591" i="18"/>
  <c r="K43" i="21"/>
  <c r="BM43" i="21"/>
  <c r="P671" i="18"/>
  <c r="F462" i="18"/>
  <c r="AN43" i="21"/>
  <c r="DF43" i="21"/>
  <c r="F286" i="18"/>
  <c r="AK43" i="21"/>
  <c r="BQ43" i="21"/>
  <c r="P366" i="18"/>
  <c r="P815" i="18"/>
  <c r="F607" i="18"/>
  <c r="F430" i="18"/>
  <c r="P398" i="18"/>
  <c r="P863" i="18"/>
  <c r="AS43" i="21"/>
  <c r="F815" i="18"/>
  <c r="F735" i="18"/>
  <c r="P767" i="18"/>
  <c r="P799" i="18"/>
  <c r="T43" i="27"/>
  <c r="P110" i="18"/>
  <c r="P62" i="18"/>
  <c r="F783" i="18"/>
  <c r="Y386" i="16"/>
  <c r="E386" i="16" s="1"/>
  <c r="AU46" i="22"/>
  <c r="AK56" i="22"/>
  <c r="AA301" i="16"/>
  <c r="G301" i="16" s="1"/>
  <c r="N42" i="21"/>
  <c r="P622" i="18"/>
  <c r="F493" i="18"/>
  <c r="M42" i="27"/>
  <c r="CO42" i="21"/>
  <c r="AH267" i="16"/>
  <c r="N267" i="16" s="1"/>
  <c r="F413" i="18"/>
  <c r="F42" i="27"/>
  <c r="P429" i="18"/>
  <c r="AB42" i="27"/>
  <c r="CX42" i="21"/>
  <c r="AK63" i="22"/>
  <c r="C59" i="21"/>
  <c r="S127" i="18"/>
  <c r="BY59" i="21"/>
  <c r="I1008" i="18"/>
  <c r="M59" i="21"/>
  <c r="AK62" i="22"/>
  <c r="AB302" i="16"/>
  <c r="H302" i="16" s="1"/>
  <c r="AB351" i="16"/>
  <c r="H351" i="16" s="1"/>
  <c r="AQ60" i="22"/>
  <c r="AS45" i="22"/>
  <c r="Y368" i="16"/>
  <c r="E368" i="16" s="1"/>
  <c r="AI351" i="16"/>
  <c r="O351" i="16" s="1"/>
  <c r="AR50" i="22"/>
  <c r="AQ58" i="22"/>
  <c r="AA354" i="16"/>
  <c r="G354" i="16" s="1"/>
  <c r="AV48" i="22"/>
  <c r="AH388" i="16"/>
  <c r="N388" i="16" s="1"/>
  <c r="AH62" i="22"/>
  <c r="AQ46" i="22"/>
  <c r="AO9" i="22"/>
  <c r="Y328" i="16"/>
  <c r="E328" i="16" s="1"/>
  <c r="AP14" i="22"/>
  <c r="AI328" i="16"/>
  <c r="O328" i="16" s="1"/>
  <c r="AA362" i="16"/>
  <c r="G362" i="16" s="1"/>
  <c r="AS19" i="22"/>
  <c r="AP24" i="22"/>
  <c r="AK328" i="16"/>
  <c r="Q328" i="16" s="1"/>
  <c r="AO10" i="22"/>
  <c r="Y329" i="16"/>
  <c r="E329" i="16" s="1"/>
  <c r="AI329" i="16"/>
  <c r="O329" i="16" s="1"/>
  <c r="AP15" i="22"/>
  <c r="AS20" i="22"/>
  <c r="AA363" i="16"/>
  <c r="G363" i="16" s="1"/>
  <c r="AK329" i="16"/>
  <c r="Q329" i="16" s="1"/>
  <c r="AP25" i="22"/>
  <c r="Y347" i="16"/>
  <c r="E347" i="16" s="1"/>
  <c r="AQ11" i="22"/>
  <c r="AQ16" i="22"/>
  <c r="Z347" i="16"/>
  <c r="F347" i="16" s="1"/>
  <c r="AT21" i="22"/>
  <c r="AJ364" i="16"/>
  <c r="P364" i="16" s="1"/>
  <c r="AP26" i="22"/>
  <c r="AK330" i="16"/>
  <c r="Q330" i="16" s="1"/>
  <c r="AU26" i="22"/>
  <c r="AB381" i="16"/>
  <c r="H381" i="16" s="1"/>
  <c r="AI382" i="16"/>
  <c r="O382" i="16" s="1"/>
  <c r="AV17" i="22"/>
  <c r="AB365" i="16"/>
  <c r="H365" i="16" s="1"/>
  <c r="AS27" i="22"/>
  <c r="Z349" i="16"/>
  <c r="F349" i="16" s="1"/>
  <c r="G90" i="18"/>
  <c r="G58" i="18"/>
  <c r="Q939" i="18"/>
  <c r="AJ18" i="21"/>
  <c r="Q987" i="18"/>
  <c r="G474" i="18"/>
  <c r="CR18" i="21"/>
  <c r="Q42" i="18"/>
  <c r="AV18" i="21"/>
  <c r="Q58" i="18"/>
  <c r="BE18" i="21"/>
  <c r="M18" i="27"/>
  <c r="AL18" i="21"/>
  <c r="CE18" i="21"/>
  <c r="CV18" i="21"/>
  <c r="Q18" i="21"/>
  <c r="Q346" i="18"/>
  <c r="DI18" i="21"/>
  <c r="AQ18" i="22"/>
  <c r="Q1037" i="18"/>
  <c r="CX18" i="21"/>
  <c r="Q202" i="18"/>
  <c r="Q74" i="18"/>
  <c r="DH18" i="21"/>
  <c r="Q138" i="18"/>
  <c r="BI18" i="21"/>
  <c r="AB18" i="21"/>
  <c r="AD18" i="21"/>
  <c r="Q843" i="18"/>
  <c r="CO18" i="21"/>
  <c r="G138" i="18"/>
  <c r="Q635" i="18"/>
  <c r="N18" i="27"/>
  <c r="L18" i="27"/>
  <c r="E18" i="27"/>
  <c r="Q971" i="18"/>
  <c r="L18" i="21"/>
  <c r="G843" i="18"/>
  <c r="G42" i="18"/>
  <c r="AR18" i="21"/>
  <c r="CT18" i="21"/>
  <c r="CY18" i="21"/>
  <c r="Q234" i="18"/>
  <c r="P18" i="21"/>
  <c r="G619" i="18"/>
  <c r="Q218" i="18"/>
  <c r="Z383" i="16"/>
  <c r="F383" i="16" s="1"/>
  <c r="AU18" i="22"/>
  <c r="AJ332" i="16"/>
  <c r="P332" i="16" s="1"/>
  <c r="AP23" i="22"/>
  <c r="R1037" i="18"/>
  <c r="Y23" i="21"/>
  <c r="F23" i="21"/>
  <c r="H923" i="18"/>
  <c r="L23" i="21"/>
  <c r="AM23" i="21"/>
  <c r="R1020" i="18"/>
  <c r="DD23" i="21"/>
  <c r="DW23" i="21"/>
  <c r="CN23" i="21"/>
  <c r="U23" i="27"/>
  <c r="AJ23" i="21"/>
  <c r="AP23" i="21"/>
  <c r="H539" i="18"/>
  <c r="D23" i="27"/>
  <c r="DG23" i="21"/>
  <c r="X23" i="27"/>
  <c r="H298" i="18"/>
  <c r="H667" i="18"/>
  <c r="AT23" i="21"/>
  <c r="R74" i="18"/>
  <c r="AZ23" i="21"/>
  <c r="R186" i="18"/>
  <c r="R619" i="18"/>
  <c r="N23" i="21"/>
  <c r="R106" i="18"/>
  <c r="H186" i="18"/>
  <c r="AR23" i="21"/>
  <c r="DM23" i="21"/>
  <c r="DF23" i="21"/>
  <c r="R603" i="18"/>
  <c r="BT23" i="21"/>
  <c r="R202" i="18"/>
  <c r="BN23" i="21"/>
  <c r="BE23" i="21"/>
  <c r="AN23" i="21"/>
  <c r="DV23" i="21"/>
  <c r="AS23" i="21"/>
  <c r="H23" i="27"/>
  <c r="F23" i="27"/>
  <c r="H987" i="18"/>
  <c r="CR23" i="21"/>
  <c r="L23" i="27"/>
  <c r="R506" i="18"/>
  <c r="CO23" i="21"/>
  <c r="CD23" i="21"/>
  <c r="H731" i="18"/>
  <c r="J23" i="21"/>
  <c r="H763" i="18"/>
  <c r="H58" i="18"/>
  <c r="H891" i="18"/>
  <c r="R891" i="18"/>
  <c r="DB23" i="21"/>
  <c r="AU23" i="21"/>
  <c r="S23" i="27"/>
  <c r="H971" i="18"/>
  <c r="H458" i="18"/>
  <c r="BB23" i="21"/>
  <c r="H490" i="18"/>
  <c r="R923" i="18"/>
  <c r="H795" i="18"/>
  <c r="T23" i="21"/>
  <c r="AJ366" i="16"/>
  <c r="P366" i="16" s="1"/>
  <c r="AT23" i="22"/>
  <c r="AB332" i="16"/>
  <c r="H332" i="16" s="1"/>
  <c r="I1020" i="18"/>
  <c r="DC28" i="21"/>
  <c r="Q28" i="27"/>
  <c r="DL28" i="21"/>
  <c r="S555" i="18"/>
  <c r="CV28" i="21"/>
  <c r="T28" i="21"/>
  <c r="AB28" i="21"/>
  <c r="S442" i="18"/>
  <c r="C28" i="21"/>
  <c r="AT28" i="21"/>
  <c r="S282" i="18"/>
  <c r="S474" i="18"/>
  <c r="S42" i="18"/>
  <c r="CH28" i="21"/>
  <c r="AG28" i="21"/>
  <c r="BV28" i="21"/>
  <c r="CB28" i="21"/>
  <c r="U28" i="27"/>
  <c r="Z28" i="21"/>
  <c r="CT28" i="21"/>
  <c r="CQ28" i="21"/>
  <c r="S506" i="18"/>
  <c r="BR28" i="21"/>
  <c r="S218" i="18"/>
  <c r="S186" i="18"/>
  <c r="CD28" i="21"/>
  <c r="S747" i="18"/>
  <c r="I731" i="18"/>
  <c r="S202" i="18"/>
  <c r="I154" i="18"/>
  <c r="S154" i="18"/>
  <c r="AE28" i="21"/>
  <c r="CK28" i="21"/>
  <c r="I410" i="18"/>
  <c r="I442" i="18"/>
  <c r="O28" i="27"/>
  <c r="CW28" i="21"/>
  <c r="I74" i="18"/>
  <c r="I426" i="18"/>
  <c r="S939" i="18"/>
  <c r="AN28" i="21"/>
  <c r="I1003" i="18"/>
  <c r="I234" i="18"/>
  <c r="CU28" i="21"/>
  <c r="W28" i="27"/>
  <c r="I10" i="18"/>
  <c r="BB28" i="21"/>
  <c r="S410" i="18"/>
  <c r="AX28" i="21"/>
  <c r="W28" i="21"/>
  <c r="S346" i="18"/>
  <c r="R442" i="18"/>
  <c r="H827" i="18"/>
  <c r="CA23" i="21"/>
  <c r="S23" i="21"/>
  <c r="T23" i="27"/>
  <c r="AO23" i="21"/>
  <c r="H442" i="18"/>
  <c r="R410" i="18"/>
  <c r="DQ23" i="21"/>
  <c r="R795" i="18"/>
  <c r="BS23" i="21"/>
  <c r="AI23" i="21"/>
  <c r="H426" i="18"/>
  <c r="AV23" i="21"/>
  <c r="BF23" i="21"/>
  <c r="CJ23" i="21"/>
  <c r="H474" i="18"/>
  <c r="H683" i="18"/>
  <c r="CG23" i="21"/>
  <c r="AY23" i="21"/>
  <c r="H170" i="18"/>
  <c r="R587" i="18"/>
  <c r="R699" i="18"/>
  <c r="BY23" i="21"/>
  <c r="P23" i="27"/>
  <c r="X23" i="21"/>
  <c r="H42" i="18"/>
  <c r="R490" i="18"/>
  <c r="R58" i="18"/>
  <c r="H619" i="18"/>
  <c r="H362" i="18"/>
  <c r="H747" i="18"/>
  <c r="AX23" i="21"/>
  <c r="R218" i="18"/>
  <c r="R170" i="18"/>
  <c r="CW23" i="21"/>
  <c r="H202" i="18"/>
  <c r="O23" i="27"/>
  <c r="BH23" i="21"/>
  <c r="AC18" i="21"/>
  <c r="U18" i="21"/>
  <c r="Q378" i="18"/>
  <c r="S18" i="27"/>
  <c r="BV18" i="21"/>
  <c r="E18" i="21"/>
  <c r="BC28" i="21"/>
  <c r="S26" i="18"/>
  <c r="I779" i="18"/>
  <c r="DR28" i="21"/>
  <c r="I122" i="18"/>
  <c r="S330" i="18"/>
  <c r="DI28" i="21"/>
  <c r="CE28" i="21"/>
  <c r="DO28" i="21"/>
  <c r="S122" i="18"/>
  <c r="I971" i="18"/>
  <c r="I1037" i="18"/>
  <c r="AH383" i="16"/>
  <c r="N383" i="16" s="1"/>
  <c r="AW23" i="21"/>
  <c r="CV23" i="21"/>
  <c r="CE23" i="21"/>
  <c r="R523" i="18"/>
  <c r="R362" i="18"/>
  <c r="BI23" i="21"/>
  <c r="BC23" i="21"/>
  <c r="CP23" i="21"/>
  <c r="R378" i="18"/>
  <c r="W23" i="27"/>
  <c r="CX23" i="21"/>
  <c r="E23" i="27"/>
  <c r="R90" i="18"/>
  <c r="BA23" i="21"/>
  <c r="H651" i="18"/>
  <c r="H939" i="18"/>
  <c r="H106" i="18"/>
  <c r="DA23" i="21"/>
  <c r="H555" i="18"/>
  <c r="R458" i="18"/>
  <c r="H571" i="18"/>
  <c r="AH23" i="21"/>
  <c r="CK23" i="21"/>
  <c r="R715" i="18"/>
  <c r="AQ23" i="21"/>
  <c r="DT23" i="21"/>
  <c r="BP23" i="21"/>
  <c r="CL23" i="21"/>
  <c r="V23" i="21"/>
  <c r="Y23" i="27"/>
  <c r="R683" i="18"/>
  <c r="BK23" i="21"/>
  <c r="DL23" i="21"/>
  <c r="R763" i="18"/>
  <c r="H234" i="18"/>
  <c r="DU23" i="21"/>
  <c r="H138" i="18"/>
  <c r="R779" i="18"/>
  <c r="H715" i="18"/>
  <c r="AE23" i="21"/>
  <c r="DK23" i="21"/>
  <c r="H1020" i="18"/>
  <c r="CJ18" i="21"/>
  <c r="AQ18" i="21"/>
  <c r="G170" i="18"/>
  <c r="Q699" i="18"/>
  <c r="S18" i="21"/>
  <c r="G442" i="18"/>
  <c r="S1003" i="18"/>
  <c r="DN28" i="21"/>
  <c r="DF28" i="21"/>
  <c r="S426" i="18"/>
  <c r="AS28" i="21"/>
  <c r="BM28" i="21"/>
  <c r="BE28" i="21"/>
  <c r="I490" i="18"/>
  <c r="AA28" i="21"/>
  <c r="X28" i="21"/>
  <c r="I474" i="18"/>
  <c r="AO28" i="22"/>
  <c r="AH20" i="22"/>
  <c r="AJ261" i="16"/>
  <c r="P261" i="16" s="1"/>
  <c r="AM22" i="22"/>
  <c r="AA314" i="16"/>
  <c r="G314" i="16" s="1"/>
  <c r="AK263" i="16"/>
  <c r="Q263" i="16" s="1"/>
  <c r="AH27" i="22"/>
  <c r="I1053" i="18"/>
  <c r="DP28" i="21"/>
  <c r="CL28" i="21"/>
  <c r="S923" i="18"/>
  <c r="J28" i="27"/>
  <c r="CZ28" i="21"/>
  <c r="X28" i="27"/>
  <c r="I266" i="18"/>
  <c r="N28" i="27"/>
  <c r="CN28" i="21"/>
  <c r="AW28" i="21"/>
  <c r="I715" i="18"/>
  <c r="I523" i="18"/>
  <c r="I843" i="18"/>
  <c r="S859" i="18"/>
  <c r="BP28" i="21"/>
  <c r="BT28" i="21"/>
  <c r="S619" i="18"/>
  <c r="I907" i="18"/>
  <c r="DQ28" i="21"/>
  <c r="BX28" i="21"/>
  <c r="DH28" i="21"/>
  <c r="Y28" i="27"/>
  <c r="I651" i="18"/>
  <c r="AU28" i="21"/>
  <c r="S298" i="18"/>
  <c r="DS28" i="21"/>
  <c r="I987" i="18"/>
  <c r="S394" i="18"/>
  <c r="I811" i="18"/>
  <c r="S907" i="18"/>
  <c r="S955" i="18"/>
  <c r="F28" i="21"/>
  <c r="U28" i="21"/>
  <c r="I875" i="18"/>
  <c r="I282" i="18"/>
  <c r="BG28" i="21"/>
  <c r="S378" i="18"/>
  <c r="DG28" i="21"/>
  <c r="AD28" i="21"/>
  <c r="CF28" i="21"/>
  <c r="R28" i="27"/>
  <c r="V28" i="21"/>
  <c r="S74" i="18"/>
  <c r="S667" i="18"/>
  <c r="DB28" i="21"/>
  <c r="I603" i="18"/>
  <c r="S1053" i="18"/>
  <c r="AJ9" i="22"/>
  <c r="AK22" i="22"/>
  <c r="Z328" i="16"/>
  <c r="F328" i="16" s="1"/>
  <c r="AT24" i="22"/>
  <c r="AK362" i="16"/>
  <c r="Q362" i="16" s="1"/>
  <c r="AS24" i="22"/>
  <c r="AB362" i="16"/>
  <c r="H362" i="16" s="1"/>
  <c r="AT20" i="22"/>
  <c r="AJ363" i="16"/>
  <c r="P363" i="16" s="1"/>
  <c r="AS25" i="22"/>
  <c r="AB363" i="16"/>
  <c r="H363" i="16" s="1"/>
  <c r="AR11" i="22"/>
  <c r="AH347" i="16"/>
  <c r="N347" i="16" s="1"/>
  <c r="AU21" i="22"/>
  <c r="AA381" i="16"/>
  <c r="G381" i="16" s="1"/>
  <c r="AV26" i="22"/>
  <c r="AK381" i="16"/>
  <c r="Q381" i="16" s="1"/>
  <c r="AR18" i="22"/>
  <c r="AI349" i="16"/>
  <c r="O349" i="16" s="1"/>
  <c r="AU23" i="22"/>
  <c r="AA383" i="16"/>
  <c r="G383" i="16" s="1"/>
  <c r="Z346" i="16"/>
  <c r="F346" i="16" s="1"/>
  <c r="AQ15" i="22"/>
  <c r="AQ23" i="22"/>
  <c r="AR26" i="22"/>
  <c r="Y366" i="16"/>
  <c r="E366" i="16" s="1"/>
  <c r="AI141" i="16"/>
  <c r="O141" i="16" s="1"/>
  <c r="T14" i="22"/>
  <c r="V24" i="22"/>
  <c r="AI142" i="16"/>
  <c r="O142" i="16" s="1"/>
  <c r="T15" i="22"/>
  <c r="AK159" i="16"/>
  <c r="Q159" i="16" s="1"/>
  <c r="V25" i="22"/>
  <c r="U11" i="22"/>
  <c r="Y160" i="16"/>
  <c r="E160" i="16" s="1"/>
  <c r="AI177" i="16"/>
  <c r="O177" i="16" s="1"/>
  <c r="X16" i="22"/>
  <c r="AA143" i="16"/>
  <c r="G143" i="16" s="1"/>
  <c r="S21" i="22"/>
  <c r="W26" i="22"/>
  <c r="AB177" i="16"/>
  <c r="H177" i="16" s="1"/>
  <c r="Y127" i="16"/>
  <c r="E127" i="16" s="1"/>
  <c r="Q12" i="22"/>
  <c r="AH212" i="16"/>
  <c r="N212" i="16" s="1"/>
  <c r="AB12" i="22"/>
  <c r="R17" i="22"/>
  <c r="AI127" i="16"/>
  <c r="O127" i="16" s="1"/>
  <c r="AA17" i="22"/>
  <c r="Z212" i="16"/>
  <c r="F212" i="16" s="1"/>
  <c r="U27" i="22"/>
  <c r="AB161" i="16"/>
  <c r="H161" i="16" s="1"/>
  <c r="Y162" i="16"/>
  <c r="E162" i="16" s="1"/>
  <c r="U13" i="22"/>
  <c r="Y13" i="22"/>
  <c r="Y196" i="16"/>
  <c r="E196" i="16" s="1"/>
  <c r="Y230" i="16"/>
  <c r="E230" i="16" s="1"/>
  <c r="AC13" i="22"/>
  <c r="AI145" i="16"/>
  <c r="O145" i="16" s="1"/>
  <c r="T18" i="22"/>
  <c r="X18" i="22"/>
  <c r="AI179" i="16"/>
  <c r="O179" i="16" s="1"/>
  <c r="AI213" i="16"/>
  <c r="O213" i="16" s="1"/>
  <c r="AB18" i="22"/>
  <c r="S23" i="22"/>
  <c r="AA145" i="16"/>
  <c r="G145" i="16" s="1"/>
  <c r="H1037" i="18"/>
  <c r="H523" i="18"/>
  <c r="I23" i="27"/>
  <c r="DR23" i="21"/>
  <c r="H23" i="21"/>
  <c r="R138" i="18"/>
  <c r="BG23" i="21"/>
  <c r="R987" i="18"/>
  <c r="M23" i="27"/>
  <c r="K23" i="21"/>
  <c r="E23" i="21"/>
  <c r="H314" i="18"/>
  <c r="P23" i="21"/>
  <c r="J23" i="27"/>
  <c r="H346" i="18"/>
  <c r="DX23" i="21"/>
  <c r="DN23" i="21"/>
  <c r="BO23" i="21"/>
  <c r="R282" i="18"/>
  <c r="K23" i="27"/>
  <c r="Q23" i="27"/>
  <c r="DH23" i="21"/>
  <c r="BU23" i="21"/>
  <c r="H875" i="18"/>
  <c r="V23" i="27"/>
  <c r="H218" i="18"/>
  <c r="G23" i="27"/>
  <c r="W23" i="21"/>
  <c r="H394" i="18"/>
  <c r="H779" i="18"/>
  <c r="R154" i="18"/>
  <c r="DI23" i="21"/>
  <c r="R555" i="18"/>
  <c r="BV23" i="21"/>
  <c r="O23" i="21"/>
  <c r="R843" i="18"/>
  <c r="H811" i="18"/>
  <c r="H250" i="18"/>
  <c r="AB23" i="27"/>
  <c r="R23" i="21"/>
  <c r="DO23" i="21"/>
  <c r="AD23" i="21"/>
  <c r="R234" i="18"/>
  <c r="H378" i="18"/>
  <c r="R23" i="27"/>
  <c r="H282" i="18"/>
  <c r="H154" i="18"/>
  <c r="CS23" i="21"/>
  <c r="R971" i="18"/>
  <c r="H1003" i="18"/>
  <c r="R474" i="18"/>
  <c r="CC23" i="21"/>
  <c r="DE23" i="21"/>
  <c r="H266" i="18"/>
  <c r="BR23" i="21"/>
  <c r="CM23" i="21"/>
  <c r="W23" i="22"/>
  <c r="AA179" i="16"/>
  <c r="G179" i="16" s="1"/>
  <c r="AA23" i="22"/>
  <c r="AA213" i="16"/>
  <c r="G213" i="16" s="1"/>
  <c r="Y158" i="16"/>
  <c r="E158" i="16" s="1"/>
  <c r="U9" i="22"/>
  <c r="X14" i="22"/>
  <c r="AI175" i="16"/>
  <c r="O175" i="16" s="1"/>
  <c r="W24" i="22"/>
  <c r="AB175" i="16"/>
  <c r="H175" i="16" s="1"/>
  <c r="U10" i="22"/>
  <c r="Y159" i="16"/>
  <c r="E159" i="16" s="1"/>
  <c r="AI176" i="16"/>
  <c r="O176" i="16" s="1"/>
  <c r="X15" i="22"/>
  <c r="W25" i="22"/>
  <c r="AB176" i="16"/>
  <c r="H176" i="16" s="1"/>
  <c r="Z11" i="22"/>
  <c r="AH194" i="16"/>
  <c r="N194" i="16" s="1"/>
  <c r="Z194" i="16"/>
  <c r="F194" i="16" s="1"/>
  <c r="Y16" i="22"/>
  <c r="Z21" i="22"/>
  <c r="AJ194" i="16"/>
  <c r="P194" i="16" s="1"/>
  <c r="X26" i="22"/>
  <c r="AK177" i="16"/>
  <c r="Q177" i="16" s="1"/>
  <c r="T17" i="22"/>
  <c r="AI144" i="16"/>
  <c r="O144" i="16" s="1"/>
  <c r="V27" i="22"/>
  <c r="AK161" i="16"/>
  <c r="Q161" i="16" s="1"/>
  <c r="AH128" i="16"/>
  <c r="N128" i="16" s="1"/>
  <c r="R13" i="22"/>
  <c r="V13" i="22"/>
  <c r="AH162" i="16"/>
  <c r="N162" i="16" s="1"/>
  <c r="AH196" i="16"/>
  <c r="N196" i="16" s="1"/>
  <c r="Z13" i="22"/>
  <c r="Z128" i="16"/>
  <c r="F128" i="16" s="1"/>
  <c r="Q18" i="22"/>
  <c r="G1053" i="18"/>
  <c r="G1020" i="18"/>
  <c r="AN18" i="21"/>
  <c r="G202" i="18"/>
  <c r="BL18" i="21"/>
  <c r="BW18" i="21"/>
  <c r="AK18" i="21"/>
  <c r="G394" i="18"/>
  <c r="CS18" i="21"/>
  <c r="G699" i="18"/>
  <c r="DT18" i="21"/>
  <c r="G731" i="18"/>
  <c r="Q603" i="18"/>
  <c r="G458" i="18"/>
  <c r="CI18" i="21"/>
  <c r="G651" i="18"/>
  <c r="G18" i="21"/>
  <c r="AH18" i="21"/>
  <c r="AF18" i="21"/>
  <c r="Q555" i="18"/>
  <c r="U18" i="27"/>
  <c r="DF18" i="21"/>
  <c r="Q186" i="18"/>
  <c r="CN18" i="21"/>
  <c r="K18" i="21"/>
  <c r="G923" i="18"/>
  <c r="CF18" i="21"/>
  <c r="BG18" i="21"/>
  <c r="Q314" i="18"/>
  <c r="Q154" i="18"/>
  <c r="Y18" i="27"/>
  <c r="W18" i="21"/>
  <c r="G859" i="18"/>
  <c r="CD18" i="21"/>
  <c r="BU18" i="21"/>
  <c r="Q106" i="18"/>
  <c r="DR18" i="21"/>
  <c r="G426" i="18"/>
  <c r="Z18" i="21"/>
  <c r="Q458" i="18"/>
  <c r="G763" i="18"/>
  <c r="AG18" i="21"/>
  <c r="CW18" i="21"/>
  <c r="G506" i="18"/>
  <c r="M18" i="21"/>
  <c r="AZ18" i="21"/>
  <c r="AW18" i="21"/>
  <c r="G346" i="18"/>
  <c r="G362" i="18"/>
  <c r="DK18" i="21"/>
  <c r="G555" i="18"/>
  <c r="G747" i="18"/>
  <c r="Q827" i="18"/>
  <c r="G18" i="27"/>
  <c r="AP18" i="21"/>
  <c r="G971" i="18"/>
  <c r="G122" i="18"/>
  <c r="H18" i="27"/>
  <c r="X18" i="21"/>
  <c r="G891" i="18"/>
  <c r="Q779" i="18"/>
  <c r="G667" i="18"/>
  <c r="G410" i="18"/>
  <c r="Q715" i="18"/>
  <c r="Q26" i="18"/>
  <c r="Q651" i="18"/>
  <c r="H18" i="21"/>
  <c r="C18" i="27"/>
  <c r="Q330" i="18"/>
  <c r="G635" i="18"/>
  <c r="DS18" i="21"/>
  <c r="DN18" i="21"/>
  <c r="Q1020" i="18"/>
  <c r="G1003" i="18"/>
  <c r="DU18" i="21"/>
  <c r="G298" i="18"/>
  <c r="G939" i="18"/>
  <c r="G683" i="18"/>
  <c r="T18" i="27"/>
  <c r="AT18" i="21"/>
  <c r="G795" i="18"/>
  <c r="Q250" i="18"/>
  <c r="BB18" i="21"/>
  <c r="G490" i="18"/>
  <c r="Q282" i="18"/>
  <c r="DQ18" i="21"/>
  <c r="BP18" i="21"/>
  <c r="AB18" i="27"/>
  <c r="CU18" i="21"/>
  <c r="BR18" i="21"/>
  <c r="G715" i="18"/>
  <c r="CH18" i="21"/>
  <c r="Q683" i="18"/>
  <c r="J18" i="21"/>
  <c r="CC18" i="21"/>
  <c r="P18" i="27"/>
  <c r="Q1003" i="18"/>
  <c r="Q523" i="18"/>
  <c r="Q410" i="18"/>
  <c r="AA18" i="27"/>
  <c r="AE18" i="21"/>
  <c r="DB18" i="21"/>
  <c r="Q859" i="18"/>
  <c r="DW18" i="21"/>
  <c r="G26" i="18"/>
  <c r="X18" i="27"/>
  <c r="AY18" i="21"/>
  <c r="Q667" i="18"/>
  <c r="Q619" i="18"/>
  <c r="G779" i="18"/>
  <c r="O18" i="27"/>
  <c r="DO18" i="21"/>
  <c r="V18" i="27"/>
  <c r="G154" i="18"/>
  <c r="CZ18" i="21"/>
  <c r="K18" i="27"/>
  <c r="Q587" i="18"/>
  <c r="F18" i="27"/>
  <c r="DL18" i="21"/>
  <c r="G106" i="18"/>
  <c r="Q539" i="18"/>
  <c r="Q907" i="18"/>
  <c r="Q18" i="27"/>
  <c r="CA18" i="21"/>
  <c r="Q426" i="18"/>
  <c r="BZ18" i="21"/>
  <c r="Q122" i="18"/>
  <c r="BO18" i="21"/>
  <c r="G907" i="18"/>
  <c r="Y18" i="21"/>
  <c r="W18" i="27"/>
  <c r="CG18" i="21"/>
  <c r="R18" i="27"/>
  <c r="G875" i="18"/>
  <c r="Q474" i="18"/>
  <c r="AS18" i="21"/>
  <c r="J18" i="27"/>
  <c r="BQ18" i="21"/>
  <c r="G955" i="18"/>
  <c r="G827" i="18"/>
  <c r="G314" i="18"/>
  <c r="G1037" i="18"/>
  <c r="G571" i="18"/>
  <c r="AX18" i="21"/>
  <c r="Q891" i="18"/>
  <c r="G587" i="18"/>
  <c r="CB18" i="21"/>
  <c r="DV18" i="21"/>
  <c r="G378" i="18"/>
  <c r="BA18" i="21"/>
  <c r="G987" i="18"/>
  <c r="BH18" i="21"/>
  <c r="DX18" i="21"/>
  <c r="G811" i="18"/>
  <c r="CP18" i="21"/>
  <c r="G74" i="18"/>
  <c r="AU18" i="21"/>
  <c r="G603" i="18"/>
  <c r="Q795" i="18"/>
  <c r="Q811" i="18"/>
  <c r="BK18" i="21"/>
  <c r="BM18" i="21"/>
  <c r="BS18" i="21"/>
  <c r="BX18" i="21"/>
  <c r="T18" i="21"/>
  <c r="DJ18" i="21"/>
  <c r="Q731" i="18"/>
  <c r="CM18" i="21"/>
  <c r="Q298" i="18"/>
  <c r="BC18" i="21"/>
  <c r="BJ18" i="21"/>
  <c r="Q170" i="18"/>
  <c r="Q362" i="18"/>
  <c r="BY18" i="21"/>
  <c r="BD18" i="21"/>
  <c r="R18" i="21"/>
  <c r="G266" i="18"/>
  <c r="DC18" i="21"/>
  <c r="Q955" i="18"/>
  <c r="Q442" i="18"/>
  <c r="G539" i="18"/>
  <c r="V18" i="21"/>
  <c r="G523" i="18"/>
  <c r="Q763" i="18"/>
  <c r="N18" i="21"/>
  <c r="AA18" i="21"/>
  <c r="CL18" i="21"/>
  <c r="D18" i="27"/>
  <c r="Q506" i="18"/>
  <c r="I18" i="27"/>
  <c r="DP18" i="21"/>
  <c r="G234" i="18"/>
  <c r="G250" i="18"/>
  <c r="G186" i="18"/>
  <c r="DM18" i="21"/>
  <c r="F18" i="21"/>
  <c r="O18" i="21"/>
  <c r="Q747" i="18"/>
  <c r="Q490" i="18"/>
  <c r="G218" i="18"/>
  <c r="Q875" i="18"/>
  <c r="Q266" i="18"/>
  <c r="Z18" i="27"/>
  <c r="D18" i="21"/>
  <c r="AI18" i="21"/>
  <c r="DD18" i="21"/>
  <c r="DA18" i="21"/>
  <c r="C18" i="21"/>
  <c r="Q923" i="18"/>
  <c r="Q90" i="18"/>
  <c r="BF18" i="21"/>
  <c r="I18" i="21"/>
  <c r="Z162" i="16"/>
  <c r="F162" i="16" s="1"/>
  <c r="U18" i="22"/>
  <c r="Y18" i="22"/>
  <c r="Z196" i="16"/>
  <c r="F196" i="16" s="1"/>
  <c r="Z230" i="16"/>
  <c r="F230" i="16" s="1"/>
  <c r="AC18" i="22"/>
  <c r="T23" i="22"/>
  <c r="AJ145" i="16"/>
  <c r="P145" i="16" s="1"/>
  <c r="X23" i="22"/>
  <c r="AJ179" i="16"/>
  <c r="P179" i="16" s="1"/>
  <c r="AB23" i="22"/>
  <c r="AJ213" i="16"/>
  <c r="P213" i="16" s="1"/>
  <c r="AC25" i="22"/>
  <c r="AB227" i="16"/>
  <c r="H227" i="16" s="1"/>
  <c r="AB124" i="16"/>
  <c r="H124" i="16" s="1"/>
  <c r="AJ126" i="16"/>
  <c r="P126" i="16" s="1"/>
  <c r="Q24" i="22"/>
  <c r="Z226" i="16"/>
  <c r="F226" i="16" s="1"/>
  <c r="Z141" i="16"/>
  <c r="F141" i="16" s="1"/>
  <c r="S14" i="22"/>
  <c r="W14" i="22"/>
  <c r="Z175" i="16"/>
  <c r="F175" i="16" s="1"/>
  <c r="AA50" i="22"/>
  <c r="Z215" i="16"/>
  <c r="F215" i="16" s="1"/>
  <c r="AI130" i="16"/>
  <c r="O130" i="16" s="1"/>
  <c r="R50" i="22"/>
  <c r="R59" i="22"/>
  <c r="H55" i="27"/>
  <c r="I972" i="18"/>
  <c r="S251" i="18"/>
  <c r="BM55" i="21"/>
  <c r="CQ55" i="21"/>
  <c r="F55" i="27"/>
  <c r="BF55" i="21"/>
  <c r="R55" i="22"/>
  <c r="AH147" i="16"/>
  <c r="N147" i="16" s="1"/>
  <c r="T45" i="22"/>
  <c r="P845" i="18"/>
  <c r="DU41" i="21"/>
  <c r="CZ41" i="21"/>
  <c r="CX41" i="21"/>
  <c r="BS41" i="21"/>
  <c r="F717" i="18"/>
  <c r="BV41" i="21"/>
  <c r="Y41" i="21"/>
  <c r="F60" i="18"/>
  <c r="F380" i="18"/>
  <c r="DP41" i="21"/>
  <c r="N41" i="27"/>
  <c r="AJ41" i="21"/>
  <c r="P589" i="18"/>
  <c r="V41" i="27"/>
  <c r="DE41" i="21"/>
  <c r="F829" i="18"/>
  <c r="H41" i="27"/>
  <c r="I41" i="27"/>
  <c r="CH41" i="21"/>
  <c r="CW41" i="21"/>
  <c r="CQ41" i="21"/>
  <c r="AB41" i="21"/>
  <c r="M41" i="21"/>
  <c r="F204" i="18"/>
  <c r="P653" i="18"/>
  <c r="P989" i="18"/>
  <c r="X41" i="21"/>
  <c r="T63" i="22"/>
  <c r="AK150" i="16"/>
  <c r="Q150" i="16" s="1"/>
  <c r="I576" i="18"/>
  <c r="S1008" i="18"/>
  <c r="S447" i="18"/>
  <c r="S832" i="18"/>
  <c r="I544" i="18"/>
  <c r="BJ59" i="21"/>
  <c r="DK59" i="21"/>
  <c r="I287" i="18"/>
  <c r="S800" i="18"/>
  <c r="DD59" i="21"/>
  <c r="S399" i="18"/>
  <c r="V59" i="27"/>
  <c r="DL59" i="21"/>
  <c r="AF59" i="21"/>
  <c r="S63" i="18"/>
  <c r="AR59" i="21"/>
  <c r="I976" i="18"/>
  <c r="L59" i="21"/>
  <c r="AA147" i="16"/>
  <c r="G147" i="16" s="1"/>
  <c r="S55" i="22"/>
  <c r="Q46" i="22"/>
  <c r="Y131" i="16"/>
  <c r="E131" i="16" s="1"/>
  <c r="F1023" i="18"/>
  <c r="P798" i="18"/>
  <c r="O42" i="21"/>
  <c r="I42" i="21"/>
  <c r="AH42" i="21"/>
  <c r="C42" i="27"/>
  <c r="AT42" i="21"/>
  <c r="P77" i="18"/>
  <c r="AI42" i="21"/>
  <c r="BE42" i="21"/>
  <c r="P542" i="18"/>
  <c r="BF42" i="21"/>
  <c r="F894" i="18"/>
  <c r="F990" i="18"/>
  <c r="CS42" i="21"/>
  <c r="Y42" i="21"/>
  <c r="P926" i="18"/>
  <c r="AA42" i="21"/>
  <c r="P1006" i="18"/>
  <c r="P317" i="18"/>
  <c r="CZ42" i="21"/>
  <c r="L42" i="27"/>
  <c r="P397" i="18"/>
  <c r="F221" i="18"/>
  <c r="BJ42" i="21"/>
  <c r="F638" i="18"/>
  <c r="F558" i="18"/>
  <c r="S42" i="27"/>
  <c r="F173" i="18"/>
  <c r="AS42" i="21"/>
  <c r="BM42" i="21"/>
  <c r="CT42" i="21"/>
  <c r="CC42" i="21"/>
  <c r="F61" i="18"/>
  <c r="P638" i="18"/>
  <c r="F750" i="18"/>
  <c r="AR42" i="21"/>
  <c r="F509" i="18"/>
  <c r="P189" i="18"/>
  <c r="P734" i="18"/>
  <c r="F285" i="18"/>
  <c r="S42" i="21"/>
  <c r="G42" i="21"/>
  <c r="F798" i="18"/>
  <c r="AO42" i="21"/>
  <c r="AC42" i="21"/>
  <c r="CQ42" i="21"/>
  <c r="P526" i="18"/>
  <c r="DD42" i="21"/>
  <c r="Z42" i="21"/>
  <c r="CN42" i="21"/>
  <c r="F253" i="18"/>
  <c r="CH42" i="21"/>
  <c r="F45" i="18"/>
  <c r="AL42" i="21"/>
  <c r="F878" i="18"/>
  <c r="BQ42" i="21"/>
  <c r="DU42" i="21"/>
  <c r="X42" i="21"/>
  <c r="F301" i="18"/>
  <c r="P285" i="18"/>
  <c r="Y42" i="27"/>
  <c r="P1023" i="18"/>
  <c r="BO42" i="21"/>
  <c r="P157" i="18"/>
  <c r="P461" i="18"/>
  <c r="I42" i="27"/>
  <c r="P269" i="18"/>
  <c r="P493" i="18"/>
  <c r="DA42" i="21"/>
  <c r="J42" i="21"/>
  <c r="DV42" i="21"/>
  <c r="DL42" i="21"/>
  <c r="DM42" i="21"/>
  <c r="AD42" i="21"/>
  <c r="CJ42" i="21"/>
  <c r="K42" i="21"/>
  <c r="N42" i="27"/>
  <c r="F205" i="18"/>
  <c r="W42" i="21"/>
  <c r="F1006" i="18"/>
  <c r="F942" i="18"/>
  <c r="F365" i="18"/>
  <c r="F269" i="18"/>
  <c r="BL42" i="21"/>
  <c r="P509" i="18"/>
  <c r="F702" i="18"/>
  <c r="H42" i="27"/>
  <c r="F109" i="18"/>
  <c r="DS42" i="21"/>
  <c r="X42" i="27"/>
  <c r="DP42" i="21"/>
  <c r="F333" i="18"/>
  <c r="F622" i="18"/>
  <c r="AJ42" i="21"/>
  <c r="F910" i="18"/>
  <c r="CG42" i="21"/>
  <c r="P29" i="18"/>
  <c r="DC42" i="21"/>
  <c r="BV42" i="21"/>
  <c r="AY42" i="21"/>
  <c r="DT42" i="21"/>
  <c r="F1040" i="18"/>
  <c r="F42" i="21"/>
  <c r="P42" i="27"/>
  <c r="F846" i="18"/>
  <c r="R42" i="21"/>
  <c r="P686" i="18"/>
  <c r="AV42" i="21"/>
  <c r="P237" i="18"/>
  <c r="P61" i="18"/>
  <c r="P814" i="18"/>
  <c r="M42" i="21"/>
  <c r="DB42" i="21"/>
  <c r="F862" i="18"/>
  <c r="Q57" i="22"/>
  <c r="AA132" i="16"/>
  <c r="G132" i="16" s="1"/>
  <c r="AB71" i="4"/>
  <c r="AI166" i="16"/>
  <c r="O166" i="16" s="1"/>
  <c r="V52" i="22"/>
  <c r="Y133" i="16"/>
  <c r="E133" i="16" s="1"/>
  <c r="Q48" i="22"/>
  <c r="P608" i="18"/>
  <c r="F576" i="18"/>
  <c r="DR44" i="21"/>
  <c r="BW44" i="21"/>
  <c r="AO44" i="21"/>
  <c r="P576" i="18"/>
  <c r="P431" i="18"/>
  <c r="CQ44" i="21"/>
  <c r="AZ44" i="21"/>
  <c r="BN44" i="21"/>
  <c r="K44" i="27"/>
  <c r="DA44" i="21"/>
  <c r="F159" i="18"/>
  <c r="CF44" i="21"/>
  <c r="F832" i="18"/>
  <c r="F1042" i="18"/>
  <c r="N44" i="27"/>
  <c r="DW44" i="21"/>
  <c r="AU44" i="21"/>
  <c r="C44" i="27"/>
  <c r="W44" i="27"/>
  <c r="F928" i="18"/>
  <c r="AF44" i="21"/>
  <c r="M44" i="27"/>
  <c r="X44" i="27"/>
  <c r="F816" i="18"/>
  <c r="AW44" i="21"/>
  <c r="F303" i="18"/>
  <c r="CV44" i="21"/>
  <c r="BF44" i="21"/>
  <c r="F880" i="18"/>
  <c r="D44" i="27"/>
  <c r="G44" i="27"/>
  <c r="AC58" i="22"/>
  <c r="AA235" i="16"/>
  <c r="G235" i="16" s="1"/>
  <c r="Y47" i="22"/>
  <c r="Y200" i="16"/>
  <c r="E200" i="16" s="1"/>
  <c r="F1057" i="18"/>
  <c r="P1041" i="18"/>
  <c r="DH43" i="21"/>
  <c r="F639" i="18"/>
  <c r="J43" i="27"/>
  <c r="F991" i="18"/>
  <c r="DS43" i="21"/>
  <c r="BY43" i="21"/>
  <c r="BD43" i="21"/>
  <c r="CW43" i="21"/>
  <c r="F270" i="18"/>
  <c r="Z43" i="21"/>
  <c r="DL43" i="21"/>
  <c r="P206" i="18"/>
  <c r="BP43" i="21"/>
  <c r="V43" i="27"/>
  <c r="P238" i="18"/>
  <c r="P318" i="18"/>
  <c r="BU43" i="21"/>
  <c r="L43" i="27"/>
  <c r="DA43" i="21"/>
  <c r="Y43" i="27"/>
  <c r="BI43" i="21"/>
  <c r="F655" i="18"/>
  <c r="F863" i="18"/>
  <c r="S43" i="21"/>
  <c r="AC43" i="21"/>
  <c r="W43" i="21"/>
  <c r="P494" i="18"/>
  <c r="F959" i="18"/>
  <c r="Q43" i="21"/>
  <c r="K43" i="27"/>
  <c r="BR43" i="21"/>
  <c r="F943" i="18"/>
  <c r="S43" i="27"/>
  <c r="P1007" i="18"/>
  <c r="CI43" i="21"/>
  <c r="W43" i="27"/>
  <c r="DE43" i="21"/>
  <c r="U43" i="27"/>
  <c r="F110" i="18"/>
  <c r="P78" i="18"/>
  <c r="P639" i="18"/>
  <c r="BH43" i="21"/>
  <c r="F334" i="18"/>
  <c r="BC43" i="21"/>
  <c r="BF43" i="21"/>
  <c r="Y43" i="21"/>
  <c r="AH43" i="21"/>
  <c r="F799" i="18"/>
  <c r="AA43" i="21"/>
  <c r="CZ43" i="21"/>
  <c r="CD43" i="21"/>
  <c r="AF43" i="21"/>
  <c r="P462" i="18"/>
  <c r="P43" i="27"/>
  <c r="P527" i="18"/>
  <c r="F591" i="18"/>
  <c r="DP43" i="21"/>
  <c r="F527" i="18"/>
  <c r="DV43" i="21"/>
  <c r="BN43" i="21"/>
  <c r="F398" i="18"/>
  <c r="F478" i="18"/>
  <c r="M43" i="21"/>
  <c r="F751" i="18"/>
  <c r="CX43" i="21"/>
  <c r="E43" i="21"/>
  <c r="T43" i="21"/>
  <c r="P735" i="18"/>
  <c r="BX43" i="21"/>
  <c r="P1057" i="18"/>
  <c r="F1024" i="18"/>
  <c r="P927" i="18"/>
  <c r="F382" i="18"/>
  <c r="AU43" i="21"/>
  <c r="F911" i="18"/>
  <c r="DX43" i="21"/>
  <c r="F366" i="18"/>
  <c r="AD43" i="21"/>
  <c r="P943" i="18"/>
  <c r="AL43" i="21"/>
  <c r="DU43" i="21"/>
  <c r="P975" i="18"/>
  <c r="CS43" i="21"/>
  <c r="CF43" i="21"/>
  <c r="BW43" i="21"/>
  <c r="CR43" i="21"/>
  <c r="DC43" i="21"/>
  <c r="P510" i="18"/>
  <c r="F43" i="27"/>
  <c r="F446" i="18"/>
  <c r="DJ43" i="21"/>
  <c r="P703" i="18"/>
  <c r="AR43" i="21"/>
  <c r="F559" i="18"/>
  <c r="BA43" i="21"/>
  <c r="F510" i="18"/>
  <c r="P959" i="18"/>
  <c r="F46" i="18"/>
  <c r="R43" i="21"/>
  <c r="F62" i="18"/>
  <c r="BO43" i="21"/>
  <c r="F126" i="18"/>
  <c r="F190" i="18"/>
  <c r="AG43" i="21"/>
  <c r="P623" i="18"/>
  <c r="F847" i="18"/>
  <c r="AP43" i="21"/>
  <c r="AZ43" i="21"/>
  <c r="V43" i="21"/>
  <c r="P158" i="18"/>
  <c r="P94" i="18"/>
  <c r="DQ43" i="21"/>
  <c r="DB43" i="21"/>
  <c r="F1007" i="18"/>
  <c r="F174" i="18"/>
  <c r="P655" i="18"/>
  <c r="J43" i="21"/>
  <c r="C43" i="27"/>
  <c r="AJ43" i="21"/>
  <c r="CB43" i="21"/>
  <c r="P783" i="18"/>
  <c r="F206" i="18"/>
  <c r="O43" i="21"/>
  <c r="BZ43" i="21"/>
  <c r="DM43" i="21"/>
  <c r="CV43" i="21"/>
  <c r="CJ43" i="21"/>
  <c r="DO43" i="21"/>
  <c r="DN43" i="21"/>
  <c r="DK43" i="21"/>
  <c r="P607" i="18"/>
  <c r="CG43" i="21"/>
  <c r="CL43" i="21"/>
  <c r="F158" i="18"/>
  <c r="BJ43" i="21"/>
  <c r="P991" i="18"/>
  <c r="F575" i="18"/>
  <c r="G43" i="27"/>
  <c r="N43" i="21"/>
  <c r="AW43" i="21"/>
  <c r="DW43" i="21"/>
  <c r="AY43" i="21"/>
  <c r="F14" i="18"/>
  <c r="F254" i="18"/>
  <c r="AB43" i="21"/>
  <c r="P126" i="18"/>
  <c r="AM43" i="21"/>
  <c r="P687" i="18"/>
  <c r="I43" i="27"/>
  <c r="F43" i="21"/>
  <c r="C43" i="21"/>
  <c r="E43" i="27"/>
  <c r="CP43" i="21"/>
  <c r="F302" i="18"/>
  <c r="F719" i="18"/>
  <c r="P559" i="18"/>
  <c r="F623" i="18"/>
  <c r="F142" i="18"/>
  <c r="CY43" i="21"/>
  <c r="F94" i="18"/>
  <c r="D43" i="27"/>
  <c r="F767" i="18"/>
  <c r="R43" i="27"/>
  <c r="P142" i="18"/>
  <c r="P719" i="18"/>
  <c r="P478" i="18"/>
  <c r="H43" i="21"/>
  <c r="AX43" i="21"/>
  <c r="AT43" i="21"/>
  <c r="BG43" i="21"/>
  <c r="F543" i="18"/>
  <c r="F975" i="18"/>
  <c r="X43" i="27"/>
  <c r="F222" i="18"/>
  <c r="L43" i="21"/>
  <c r="F1041" i="18"/>
  <c r="M43" i="27"/>
  <c r="CC43" i="21"/>
  <c r="O43" i="27"/>
  <c r="P751" i="18"/>
  <c r="Q43" i="27"/>
  <c r="F879" i="18"/>
  <c r="P334" i="18"/>
  <c r="CT43" i="21"/>
  <c r="P350" i="18"/>
  <c r="DG43" i="21"/>
  <c r="F78" i="18"/>
  <c r="P543" i="18"/>
  <c r="N43" i="27"/>
  <c r="CO43" i="21"/>
  <c r="AQ43" i="21"/>
  <c r="F703" i="18"/>
  <c r="F350" i="18"/>
  <c r="P382" i="18"/>
  <c r="P30" i="18"/>
  <c r="CM43" i="21"/>
  <c r="DT43" i="21"/>
  <c r="I43" i="21"/>
  <c r="BS43" i="21"/>
  <c r="G43" i="21"/>
  <c r="CN43" i="21"/>
  <c r="BE43" i="21"/>
  <c r="CU43" i="21"/>
  <c r="F671" i="18"/>
  <c r="U43" i="21"/>
  <c r="P847" i="18"/>
  <c r="P430" i="18"/>
  <c r="AI43" i="21"/>
  <c r="CH43" i="21"/>
  <c r="P879" i="18"/>
  <c r="F414" i="18"/>
  <c r="AB149" i="16"/>
  <c r="H149" i="16" s="1"/>
  <c r="S62" i="22"/>
  <c r="AC50" i="22"/>
  <c r="Z232" i="16"/>
  <c r="F232" i="16" s="1"/>
  <c r="AC56" i="22"/>
  <c r="AA233" i="16"/>
  <c r="G233" i="16" s="1"/>
  <c r="G1038" i="18"/>
  <c r="Z129" i="16"/>
  <c r="F129" i="16" s="1"/>
  <c r="CJ45" i="21"/>
  <c r="BU45" i="21"/>
  <c r="G828" i="18"/>
  <c r="G1004" i="18"/>
  <c r="CP45" i="21"/>
  <c r="G588" i="18"/>
  <c r="CC45" i="21"/>
  <c r="BP45" i="21"/>
  <c r="G908" i="18"/>
  <c r="CB45" i="21"/>
  <c r="BX45" i="21"/>
  <c r="R45" i="21"/>
  <c r="DA45" i="21"/>
  <c r="CT45" i="21"/>
  <c r="AB45" i="21"/>
  <c r="DG45" i="21"/>
  <c r="Q347" i="18"/>
  <c r="Q59" i="18"/>
  <c r="Q796" i="18"/>
  <c r="Q411" i="18"/>
  <c r="Q363" i="18"/>
  <c r="Q700" i="18"/>
  <c r="CO45" i="21"/>
  <c r="BZ45" i="21"/>
  <c r="G235" i="18"/>
  <c r="Z45" i="21"/>
  <c r="DB45" i="21"/>
  <c r="Q972" i="18"/>
  <c r="Q556" i="18"/>
  <c r="G620" i="18"/>
  <c r="BK45" i="21"/>
  <c r="CZ45" i="21"/>
  <c r="AX45" i="21"/>
  <c r="G427" i="18"/>
  <c r="CI45" i="21"/>
  <c r="Q75" i="18"/>
  <c r="J45" i="21"/>
  <c r="AE45" i="21"/>
  <c r="G139" i="18"/>
  <c r="Q299" i="18"/>
  <c r="Q315" i="18"/>
  <c r="M45" i="27"/>
  <c r="CF45" i="21"/>
  <c r="Q684" i="18"/>
  <c r="CR45" i="21"/>
  <c r="R45" i="27"/>
  <c r="Q924" i="18"/>
  <c r="Q780" i="18"/>
  <c r="Q860" i="18"/>
  <c r="Q331" i="18"/>
  <c r="CY45" i="21"/>
  <c r="G604" i="18"/>
  <c r="G684" i="18"/>
  <c r="G43" i="18"/>
  <c r="AK45" i="21"/>
  <c r="Q203" i="18"/>
  <c r="CU45" i="21"/>
  <c r="AF45" i="21"/>
  <c r="DO45" i="21"/>
  <c r="Q43" i="18"/>
  <c r="Q267" i="18"/>
  <c r="Z45" i="27"/>
  <c r="G45" i="21"/>
  <c r="Y45" i="27"/>
  <c r="AC45" i="21"/>
  <c r="BF45" i="21"/>
  <c r="Q49" i="22"/>
  <c r="G812" i="18"/>
  <c r="Q716" i="18"/>
  <c r="Q1021" i="18"/>
  <c r="G75" i="18"/>
  <c r="AH45" i="21"/>
  <c r="DU45" i="21"/>
  <c r="G556" i="18"/>
  <c r="E45" i="27"/>
  <c r="BV45" i="21"/>
  <c r="G892" i="18"/>
  <c r="G299" i="18"/>
  <c r="U45" i="27"/>
  <c r="DD45" i="21"/>
  <c r="CX45" i="21"/>
  <c r="DM45" i="21"/>
  <c r="G347" i="18"/>
  <c r="G11" i="18"/>
  <c r="L45" i="21"/>
  <c r="C45" i="21"/>
  <c r="G940" i="18"/>
  <c r="BJ45" i="21"/>
  <c r="G379" i="18"/>
  <c r="Q844" i="18"/>
  <c r="T45" i="21"/>
  <c r="G652" i="18"/>
  <c r="Q107" i="18"/>
  <c r="G91" i="18"/>
  <c r="Q235" i="18"/>
  <c r="Q219" i="18"/>
  <c r="G764" i="18"/>
  <c r="Q764" i="18"/>
  <c r="W45" i="21"/>
  <c r="Q443" i="18"/>
  <c r="CM45" i="21"/>
  <c r="G636" i="18"/>
  <c r="Q732" i="18"/>
  <c r="Q427" i="18"/>
  <c r="G844" i="18"/>
  <c r="G283" i="18"/>
  <c r="V45" i="21"/>
  <c r="F45" i="27"/>
  <c r="P45" i="27"/>
  <c r="G107" i="18"/>
  <c r="DJ45" i="21"/>
  <c r="L45" i="27"/>
  <c r="AN45" i="21"/>
  <c r="G315" i="18"/>
  <c r="Q45" i="21"/>
  <c r="E45" i="21"/>
  <c r="G572" i="18"/>
  <c r="H45" i="21"/>
  <c r="BD45" i="21"/>
  <c r="W45" i="27"/>
  <c r="Q283" i="18"/>
  <c r="U45" i="21"/>
  <c r="P45" i="21"/>
  <c r="BS45" i="21"/>
  <c r="Q572" i="18"/>
  <c r="BC45" i="21"/>
  <c r="BR45" i="21"/>
  <c r="BO45" i="21"/>
  <c r="G988" i="18"/>
  <c r="AD45" i="21"/>
  <c r="Q251" i="18"/>
  <c r="BB45" i="21"/>
  <c r="Q604" i="18"/>
  <c r="G27" i="18"/>
  <c r="G331" i="18"/>
  <c r="BL45" i="21"/>
  <c r="Q45" i="27"/>
  <c r="AA45" i="21"/>
  <c r="G475" i="18"/>
  <c r="T51" i="22"/>
  <c r="AI148" i="16"/>
  <c r="O148" i="16" s="1"/>
  <c r="T54" i="22"/>
  <c r="AJ146" i="16"/>
  <c r="P146" i="16" s="1"/>
  <c r="AB63" i="22"/>
  <c r="AK218" i="16"/>
  <c r="Q218" i="16"/>
  <c r="S56" i="22"/>
  <c r="AA148" i="16"/>
  <c r="G148" i="16" s="1"/>
  <c r="R44" i="22"/>
  <c r="AH129" i="16"/>
  <c r="N129" i="16" s="1"/>
  <c r="F1054" i="18"/>
  <c r="P1021" i="18"/>
  <c r="AZ40" i="21"/>
  <c r="CZ40" i="21"/>
  <c r="DK40" i="21"/>
  <c r="P363" i="18"/>
  <c r="AN40" i="21"/>
  <c r="F331" i="18"/>
  <c r="AC40" i="21"/>
  <c r="P123" i="18"/>
  <c r="AU40" i="21"/>
  <c r="W40" i="27"/>
  <c r="G40" i="21"/>
  <c r="F828" i="18"/>
  <c r="DV40" i="21"/>
  <c r="F363" i="18"/>
  <c r="AI40" i="21"/>
  <c r="E40" i="21"/>
  <c r="F636" i="18"/>
  <c r="Y40" i="21"/>
  <c r="P1004" i="18"/>
  <c r="BA40" i="21"/>
  <c r="AK40" i="21"/>
  <c r="F684" i="18"/>
  <c r="DM40" i="21"/>
  <c r="P876" i="18"/>
  <c r="P491" i="18"/>
  <c r="P668" i="18"/>
  <c r="P219" i="18"/>
  <c r="P940" i="18"/>
  <c r="BV40" i="21"/>
  <c r="BM40" i="21"/>
  <c r="F347" i="18"/>
  <c r="P27" i="18"/>
  <c r="F732" i="18"/>
  <c r="W40" i="21"/>
  <c r="P43" i="18"/>
  <c r="F40" i="21"/>
  <c r="F796" i="18"/>
  <c r="AD40" i="21"/>
  <c r="BE40" i="21"/>
  <c r="F716" i="18"/>
  <c r="P716" i="18"/>
  <c r="P684" i="18"/>
  <c r="P91" i="18"/>
  <c r="F59" i="18"/>
  <c r="P331" i="18"/>
  <c r="F844" i="18"/>
  <c r="R40" i="27"/>
  <c r="DP40" i="21"/>
  <c r="DX40" i="21"/>
  <c r="CC40" i="21"/>
  <c r="M40" i="27"/>
  <c r="Y40" i="27"/>
  <c r="F283" i="18"/>
  <c r="AG40" i="21"/>
  <c r="P40" i="27"/>
  <c r="E40" i="27"/>
  <c r="AY40" i="21"/>
  <c r="P459" i="18"/>
  <c r="F876" i="18"/>
  <c r="O40" i="21"/>
  <c r="AO40" i="21"/>
  <c r="F475" i="18"/>
  <c r="F379" i="18"/>
  <c r="BL40" i="21"/>
  <c r="DR40" i="21"/>
  <c r="AH40" i="21"/>
  <c r="P748" i="18"/>
  <c r="DO40" i="21"/>
  <c r="CB40" i="21"/>
  <c r="T40" i="27"/>
  <c r="P1038" i="18"/>
  <c r="F668" i="18"/>
  <c r="AV40" i="21"/>
  <c r="F652" i="18"/>
  <c r="P700" i="18"/>
  <c r="F556" i="18"/>
  <c r="P764" i="18"/>
  <c r="AE40" i="21"/>
  <c r="F988" i="18"/>
  <c r="P187" i="18"/>
  <c r="P235" i="18"/>
  <c r="BH40" i="21"/>
  <c r="DF40" i="21"/>
  <c r="DJ40" i="21"/>
  <c r="F908" i="18"/>
  <c r="DT40" i="21"/>
  <c r="H40" i="27"/>
  <c r="F764" i="18"/>
  <c r="BZ40" i="21"/>
  <c r="DH40" i="21"/>
  <c r="F123" i="18"/>
  <c r="AA40" i="21"/>
  <c r="P267" i="18"/>
  <c r="F604" i="18"/>
  <c r="CR40" i="21"/>
  <c r="P796" i="18"/>
  <c r="F395" i="18"/>
  <c r="BW40" i="21"/>
  <c r="P908" i="18"/>
  <c r="T40" i="21"/>
  <c r="DN40" i="21"/>
  <c r="DL40" i="21"/>
  <c r="BR40" i="21"/>
  <c r="CL40" i="21"/>
  <c r="P315" i="18"/>
  <c r="BG40" i="21"/>
  <c r="P139" i="18"/>
  <c r="F427" i="18"/>
  <c r="P572" i="18"/>
  <c r="AL40" i="21"/>
  <c r="P972" i="18"/>
  <c r="I40" i="21"/>
  <c r="P636" i="18"/>
  <c r="S40" i="21"/>
  <c r="P507" i="18"/>
  <c r="CH40" i="21"/>
  <c r="P75" i="18"/>
  <c r="DG40" i="21"/>
  <c r="P988" i="18"/>
  <c r="CK40" i="21"/>
  <c r="F40" i="27"/>
  <c r="N40" i="27"/>
  <c r="F171" i="18"/>
  <c r="P283" i="18"/>
  <c r="F187" i="18"/>
  <c r="V40" i="21"/>
  <c r="F1004" i="18"/>
  <c r="P828" i="18"/>
  <c r="P524" i="18"/>
  <c r="V40" i="27"/>
  <c r="F620" i="18"/>
  <c r="CN40" i="21"/>
  <c r="CQ40" i="21"/>
  <c r="AR40" i="21"/>
  <c r="DA40" i="21"/>
  <c r="F91" i="18"/>
  <c r="P299" i="18"/>
  <c r="F524" i="18"/>
  <c r="DW40" i="21"/>
  <c r="P812" i="18"/>
  <c r="AB47" i="22"/>
  <c r="AH217" i="16"/>
  <c r="N217" i="16" s="1"/>
  <c r="AI197" i="16"/>
  <c r="O197" i="16" s="1"/>
  <c r="Z49" i="22"/>
  <c r="AI182" i="16"/>
  <c r="O182" i="16" s="1"/>
  <c r="X51" i="22"/>
  <c r="AJ167" i="16"/>
  <c r="P167" i="16" s="1"/>
  <c r="V58" i="22"/>
  <c r="AC53" i="22"/>
  <c r="Z235" i="16"/>
  <c r="F235" i="16" s="1"/>
  <c r="AK181" i="16"/>
  <c r="Q181" i="16" s="1"/>
  <c r="V61" i="22"/>
  <c r="I1056" i="18"/>
  <c r="I750" i="18"/>
  <c r="AL57" i="21"/>
  <c r="Q57" i="27"/>
  <c r="F57" i="21"/>
  <c r="AH57" i="21"/>
  <c r="CA57" i="21"/>
  <c r="BW57" i="21"/>
  <c r="DM57" i="21"/>
  <c r="I766" i="18"/>
  <c r="DX57" i="21"/>
  <c r="S237" i="18"/>
  <c r="I317" i="18"/>
  <c r="AK57" i="21"/>
  <c r="I974" i="18"/>
  <c r="I878" i="18"/>
  <c r="I958" i="18"/>
  <c r="C57" i="21"/>
  <c r="I429" i="18"/>
  <c r="S77" i="18"/>
  <c r="CC57" i="21"/>
  <c r="I13" i="18"/>
  <c r="N57" i="27"/>
  <c r="CS57" i="21"/>
  <c r="BR57" i="21"/>
  <c r="AI57" i="21"/>
  <c r="W57" i="27"/>
  <c r="H57" i="27"/>
  <c r="AN57" i="21"/>
  <c r="AU57" i="21"/>
  <c r="DW57" i="21"/>
  <c r="BX57" i="21"/>
  <c r="BT57" i="21"/>
  <c r="CH57" i="21"/>
  <c r="S333" i="18"/>
  <c r="I77" i="18"/>
  <c r="AK165" i="16"/>
  <c r="Q165" i="16" s="1"/>
  <c r="BF57" i="21"/>
  <c r="I189" i="18"/>
  <c r="I622" i="18"/>
  <c r="CJ57" i="21"/>
  <c r="CX57" i="21"/>
  <c r="CR57" i="21"/>
  <c r="AR57" i="21"/>
  <c r="CV57" i="21"/>
  <c r="DD57" i="21"/>
  <c r="M57" i="21"/>
  <c r="AV57" i="21"/>
  <c r="H57" i="21"/>
  <c r="DB57" i="21"/>
  <c r="DC57" i="21"/>
  <c r="S734" i="18"/>
  <c r="BB57" i="21"/>
  <c r="BA57" i="21"/>
  <c r="I301" i="18"/>
  <c r="CE57" i="21"/>
  <c r="AW57" i="21"/>
  <c r="CI57" i="21"/>
  <c r="CW57" i="21"/>
  <c r="S29" i="18"/>
  <c r="S189" i="18"/>
  <c r="CU57" i="21"/>
  <c r="Y57" i="27"/>
  <c r="DJ57" i="21"/>
  <c r="S974" i="18"/>
  <c r="I205" i="18"/>
  <c r="AM57" i="21"/>
  <c r="J57" i="27"/>
  <c r="I718" i="18"/>
  <c r="F57" i="27"/>
  <c r="S253" i="18"/>
  <c r="BY57" i="21"/>
  <c r="Z71" i="4"/>
  <c r="Z45" i="22"/>
  <c r="U62" i="22"/>
  <c r="AB166" i="16"/>
  <c r="H166" i="16" s="1"/>
  <c r="AC50" i="21"/>
  <c r="H235" i="18"/>
  <c r="BM50" i="21"/>
  <c r="R203" i="18"/>
  <c r="CJ50" i="21"/>
  <c r="R187" i="18"/>
  <c r="R43" i="18"/>
  <c r="R748" i="18"/>
  <c r="H50" i="21"/>
  <c r="R283" i="18"/>
  <c r="R459" i="18"/>
  <c r="H475" i="18"/>
  <c r="H780" i="18"/>
  <c r="Q50" i="21"/>
  <c r="BF50" i="21"/>
  <c r="R395" i="18"/>
  <c r="R604" i="18"/>
  <c r="AJ50" i="21"/>
  <c r="DH50" i="21"/>
  <c r="AO50" i="21"/>
  <c r="L50" i="27"/>
  <c r="R267" i="18"/>
  <c r="H908" i="18"/>
  <c r="N50" i="27"/>
  <c r="H299" i="18"/>
  <c r="R50" i="27"/>
  <c r="R892" i="18"/>
  <c r="R620" i="18"/>
  <c r="F50" i="27"/>
  <c r="R347" i="18"/>
  <c r="BY50" i="21"/>
  <c r="BN50" i="21"/>
  <c r="I50" i="27"/>
  <c r="CG50" i="21"/>
  <c r="H43" i="18"/>
  <c r="P58" i="27"/>
  <c r="S462" i="18"/>
  <c r="R62" i="22"/>
  <c r="DI58" i="21"/>
  <c r="AK132" i="16"/>
  <c r="Q132" i="16" s="1"/>
  <c r="T57" i="22"/>
  <c r="AJ149" i="16"/>
  <c r="P149" i="16"/>
  <c r="U49" i="22"/>
  <c r="Z163" i="16"/>
  <c r="F163" i="16" s="1"/>
  <c r="U53" i="22"/>
  <c r="Z167" i="16"/>
  <c r="F167" i="16" s="1"/>
  <c r="Y45" i="22"/>
  <c r="AJ199" i="16"/>
  <c r="P199" i="16" s="1"/>
  <c r="Z56" i="22"/>
  <c r="R46" i="22"/>
  <c r="AH131" i="16"/>
  <c r="N131" i="16" s="1"/>
  <c r="AK214" i="16"/>
  <c r="Q214" i="16"/>
  <c r="AA63" i="22"/>
  <c r="P125" i="18"/>
  <c r="AA42" i="27"/>
  <c r="T42" i="27"/>
  <c r="P205" i="18"/>
  <c r="F397" i="18"/>
  <c r="DW42" i="21"/>
  <c r="AK129" i="16"/>
  <c r="Q129" i="16"/>
  <c r="AI180" i="16"/>
  <c r="O180" i="16" s="1"/>
  <c r="AD58" i="21"/>
  <c r="AJ166" i="16"/>
  <c r="P166" i="16" s="1"/>
  <c r="V57" i="22"/>
  <c r="Q56" i="22"/>
  <c r="AA131" i="16"/>
  <c r="G131" i="16" s="1"/>
  <c r="AB215" i="16"/>
  <c r="H215" i="16"/>
  <c r="AA60" i="22"/>
  <c r="V71" i="4"/>
  <c r="W63" i="22"/>
  <c r="AB184" i="16"/>
  <c r="H184" i="16" s="1"/>
  <c r="X56" i="22"/>
  <c r="AJ182" i="16"/>
  <c r="P182" i="16"/>
  <c r="AA55" i="22"/>
  <c r="CR56" i="21"/>
  <c r="AA180" i="16"/>
  <c r="G180" i="16"/>
  <c r="W54" i="22"/>
  <c r="I1057" i="18"/>
  <c r="AK58" i="21"/>
  <c r="I430" i="18"/>
  <c r="S30" i="18"/>
  <c r="P58" i="21"/>
  <c r="S94" i="18"/>
  <c r="S238" i="18"/>
  <c r="AE58" i="21"/>
  <c r="I222" i="18"/>
  <c r="AH58" i="21"/>
  <c r="S783" i="18"/>
  <c r="DV58" i="21"/>
  <c r="F58" i="27"/>
  <c r="CC58" i="21"/>
  <c r="S302" i="18"/>
  <c r="S46" i="18"/>
  <c r="I58" i="21"/>
  <c r="S398" i="18"/>
  <c r="I238" i="18"/>
  <c r="BS58" i="21"/>
  <c r="I783" i="18"/>
  <c r="S671" i="18"/>
  <c r="S494" i="18"/>
  <c r="S879" i="18"/>
  <c r="CY58" i="21"/>
  <c r="CU58" i="21"/>
  <c r="AC49" i="22"/>
  <c r="Z231" i="16"/>
  <c r="F231" i="16" s="1"/>
  <c r="P733" i="18"/>
  <c r="F332" i="18"/>
  <c r="BW41" i="21"/>
  <c r="CE41" i="21"/>
  <c r="P508" i="18"/>
  <c r="F41" i="21"/>
  <c r="F76" i="18"/>
  <c r="E41" i="21"/>
  <c r="F108" i="18"/>
  <c r="BA41" i="21"/>
  <c r="CL41" i="21"/>
  <c r="F476" i="18"/>
  <c r="P605" i="18"/>
  <c r="DI56" i="21"/>
  <c r="AB130" i="16"/>
  <c r="H130" i="16" s="1"/>
  <c r="Y234" i="16"/>
  <c r="E234" i="16" s="1"/>
  <c r="AC47" i="22"/>
  <c r="S59" i="22"/>
  <c r="S48" i="22"/>
  <c r="Y150" i="16"/>
  <c r="E150" i="16" s="1"/>
  <c r="O1056" i="18"/>
  <c r="S428" i="18"/>
  <c r="F56" i="21"/>
  <c r="S508" i="18"/>
  <c r="I845" i="18"/>
  <c r="DS56" i="21"/>
  <c r="O1054" i="18"/>
  <c r="P332" i="18"/>
  <c r="AW41" i="21"/>
  <c r="BF41" i="21"/>
  <c r="P156" i="18"/>
  <c r="P541" i="18"/>
  <c r="L41" i="27"/>
  <c r="CP41" i="21"/>
  <c r="AP41" i="21"/>
  <c r="P573" i="18"/>
  <c r="Q41" i="27"/>
  <c r="F364" i="18"/>
  <c r="P813" i="18"/>
  <c r="DA41" i="21"/>
  <c r="Z181" i="16"/>
  <c r="F181" i="16" s="1"/>
  <c r="S444" i="18"/>
  <c r="AB44" i="22"/>
  <c r="AH214" i="16"/>
  <c r="N214" i="16" s="1"/>
  <c r="P1055" i="18"/>
  <c r="F460" i="18"/>
  <c r="P877" i="18"/>
  <c r="P829" i="18"/>
  <c r="F813" i="18"/>
  <c r="P41" i="27"/>
  <c r="F749" i="18"/>
  <c r="AL41" i="21"/>
  <c r="DC41" i="21"/>
  <c r="F941" i="18"/>
  <c r="F557" i="18"/>
  <c r="F220" i="18"/>
  <c r="F492" i="18"/>
  <c r="T41" i="27"/>
  <c r="AG41" i="21"/>
  <c r="S1039" i="18"/>
  <c r="Q1054" i="18"/>
  <c r="O1055" i="18"/>
  <c r="I701" i="18"/>
  <c r="I749" i="18"/>
  <c r="I781" i="18"/>
  <c r="E1054" i="18"/>
  <c r="S364" i="18"/>
  <c r="S124" i="18"/>
  <c r="I973" i="18"/>
  <c r="S861" i="18"/>
  <c r="R55" i="27"/>
  <c r="I11" i="18"/>
  <c r="S363" i="18"/>
  <c r="S524" i="18"/>
  <c r="S107" i="18"/>
  <c r="S636" i="18"/>
  <c r="S155" i="18"/>
  <c r="S43" i="18"/>
  <c r="BT55" i="21"/>
  <c r="S972" i="18"/>
  <c r="DU55" i="21"/>
  <c r="CP55" i="21"/>
  <c r="AD55" i="21"/>
  <c r="C55" i="21"/>
  <c r="S475" i="18"/>
  <c r="BB55" i="21"/>
  <c r="AH55" i="21"/>
  <c r="T55" i="27"/>
  <c r="DI55" i="21"/>
  <c r="I267" i="18"/>
  <c r="AQ55" i="21"/>
  <c r="Y55" i="27"/>
  <c r="CN55" i="21"/>
  <c r="BH55" i="21"/>
  <c r="S219" i="18"/>
  <c r="W55" i="27"/>
  <c r="CZ55" i="21"/>
  <c r="V55" i="21"/>
  <c r="Q55" i="21"/>
  <c r="V55" i="27"/>
  <c r="I219" i="18"/>
  <c r="AV55" i="21"/>
  <c r="I459" i="18"/>
  <c r="S908" i="18"/>
  <c r="CY55" i="21"/>
  <c r="DN55" i="21"/>
  <c r="DS55" i="21"/>
  <c r="BP55" i="21"/>
  <c r="I652" i="18"/>
  <c r="I1004" i="18"/>
  <c r="D55" i="21"/>
  <c r="S443" i="18"/>
  <c r="AN55" i="21"/>
  <c r="CG55" i="21"/>
  <c r="I908" i="18"/>
  <c r="I55" i="21"/>
  <c r="AY55" i="21"/>
  <c r="I107" i="18"/>
  <c r="S876" i="18"/>
  <c r="M55" i="21"/>
  <c r="S604" i="18"/>
  <c r="CE55" i="21"/>
  <c r="I716" i="18"/>
  <c r="S812" i="18"/>
  <c r="I507" i="18"/>
  <c r="I299" i="18"/>
  <c r="I91" i="18"/>
  <c r="BS55" i="21"/>
  <c r="I668" i="18"/>
  <c r="I700" i="18"/>
  <c r="S732" i="18"/>
  <c r="DJ55" i="21"/>
  <c r="I427" i="18"/>
  <c r="I604" i="18"/>
  <c r="DE55" i="21"/>
  <c r="S171" i="18"/>
  <c r="DG55" i="21"/>
  <c r="S572" i="18"/>
  <c r="S395" i="18"/>
  <c r="CW55" i="21"/>
  <c r="DR55" i="21"/>
  <c r="AB197" i="16"/>
  <c r="H197" i="16" s="1"/>
  <c r="I1038" i="18"/>
  <c r="S123" i="18"/>
  <c r="BJ55" i="21"/>
  <c r="I475" i="18"/>
  <c r="S491" i="18"/>
  <c r="S55" i="27"/>
  <c r="S940" i="18"/>
  <c r="I171" i="18"/>
  <c r="AA55" i="21"/>
  <c r="DV55" i="21"/>
  <c r="AW55" i="21"/>
  <c r="T55" i="21"/>
  <c r="S331" i="18"/>
  <c r="I540" i="18"/>
  <c r="AJ55" i="21"/>
  <c r="AO55" i="21"/>
  <c r="P55" i="27"/>
  <c r="S748" i="18"/>
  <c r="AM55" i="21"/>
  <c r="AP55" i="21"/>
  <c r="BR55" i="21"/>
  <c r="S828" i="18"/>
  <c r="CT55" i="21"/>
  <c r="I251" i="18"/>
  <c r="M55" i="27"/>
  <c r="O55" i="21"/>
  <c r="CS55" i="21"/>
  <c r="DP55" i="21"/>
  <c r="S668" i="18"/>
  <c r="I924" i="18"/>
  <c r="BY55" i="21"/>
  <c r="K55" i="27"/>
  <c r="F55" i="21"/>
  <c r="U55" i="21"/>
  <c r="CD55" i="21"/>
  <c r="I235" i="18"/>
  <c r="E55" i="21"/>
  <c r="Y55" i="21"/>
  <c r="S139" i="18"/>
  <c r="I443" i="18"/>
  <c r="I315" i="18"/>
  <c r="S700" i="18"/>
  <c r="BD55" i="21"/>
  <c r="J55" i="27"/>
  <c r="S427" i="18"/>
  <c r="I828" i="18"/>
  <c r="D55" i="27"/>
  <c r="CO55" i="21"/>
  <c r="I956" i="18"/>
  <c r="S780" i="18"/>
  <c r="W55" i="21"/>
  <c r="I684" i="18"/>
  <c r="O55" i="27"/>
  <c r="L55" i="21"/>
  <c r="I812" i="18"/>
  <c r="CJ55" i="21"/>
  <c r="BI55" i="21"/>
  <c r="I347" i="18"/>
  <c r="I588" i="18"/>
  <c r="I780" i="18"/>
  <c r="I187" i="18"/>
  <c r="BA55" i="21"/>
  <c r="I43" i="18"/>
  <c r="I331" i="18"/>
  <c r="DW55" i="21"/>
  <c r="E55" i="27"/>
  <c r="I764" i="18"/>
  <c r="AL55" i="21"/>
  <c r="I940" i="18"/>
  <c r="BN55" i="21"/>
  <c r="S796" i="18"/>
  <c r="H55" i="21"/>
  <c r="S59" i="18"/>
  <c r="I283" i="18"/>
  <c r="BW55" i="21"/>
  <c r="I892" i="18"/>
  <c r="DA55" i="21"/>
  <c r="BQ55" i="21"/>
  <c r="CH55" i="21"/>
  <c r="X55" i="27"/>
  <c r="BL55" i="21"/>
  <c r="I988" i="18"/>
  <c r="R55" i="21"/>
  <c r="Y59" i="22"/>
  <c r="AT55" i="21"/>
  <c r="G55" i="21"/>
  <c r="U55" i="27"/>
  <c r="I27" i="18"/>
  <c r="I59" i="18"/>
  <c r="Q55" i="27"/>
  <c r="BC55" i="21"/>
  <c r="AS55" i="21"/>
  <c r="S540" i="18"/>
  <c r="I203" i="18"/>
  <c r="S267" i="18"/>
  <c r="I75" i="18"/>
  <c r="I139" i="18"/>
  <c r="S1054" i="18"/>
  <c r="J55" i="21"/>
  <c r="AC55" i="21"/>
  <c r="N55" i="21"/>
  <c r="S892" i="18"/>
  <c r="S203" i="18"/>
  <c r="P55" i="21"/>
  <c r="S379" i="18"/>
  <c r="C55" i="27"/>
  <c r="I123" i="18"/>
  <c r="AB55" i="21"/>
  <c r="S235" i="18"/>
  <c r="S315" i="18"/>
  <c r="I556" i="18"/>
  <c r="S75" i="18"/>
  <c r="S283" i="18"/>
  <c r="BZ55" i="21"/>
  <c r="DL55" i="21"/>
  <c r="N55" i="27"/>
  <c r="S956" i="18"/>
  <c r="CM55" i="21"/>
  <c r="S556" i="18"/>
  <c r="S588" i="18"/>
  <c r="CX55" i="21"/>
  <c r="I491" i="18"/>
  <c r="CF55" i="21"/>
  <c r="CU55" i="21"/>
  <c r="X55" i="21"/>
  <c r="I55" i="27"/>
  <c r="S1021" i="18"/>
  <c r="I1054" i="18"/>
  <c r="CL55" i="21"/>
  <c r="Z55" i="27"/>
  <c r="CI55" i="21"/>
  <c r="K55" i="21"/>
  <c r="I620" i="18"/>
  <c r="L55" i="27"/>
  <c r="S27" i="18"/>
  <c r="S844" i="18"/>
  <c r="DB55" i="21"/>
  <c r="S299" i="18"/>
  <c r="DC55" i="21"/>
  <c r="S459" i="18"/>
  <c r="S988" i="18"/>
  <c r="I524" i="18"/>
  <c r="S55" i="21"/>
  <c r="DQ55" i="21"/>
  <c r="S620" i="18"/>
  <c r="CA55" i="21"/>
  <c r="CK55" i="21"/>
  <c r="AI55" i="21"/>
  <c r="BK55" i="21"/>
  <c r="I796" i="18"/>
  <c r="BU55" i="21"/>
  <c r="DX55" i="21"/>
  <c r="DH55" i="21"/>
  <c r="S411" i="18"/>
  <c r="DK55" i="21"/>
  <c r="S187" i="18"/>
  <c r="CR55" i="21"/>
  <c r="I844" i="18"/>
  <c r="DT55" i="21"/>
  <c r="I411" i="18"/>
  <c r="AR55" i="21"/>
  <c r="I732" i="18"/>
  <c r="DM55" i="21"/>
  <c r="S652" i="18"/>
  <c r="CC55" i="21"/>
  <c r="S716" i="18"/>
  <c r="S1004" i="18"/>
  <c r="BG55" i="21"/>
  <c r="I1021" i="18"/>
  <c r="AA55" i="27"/>
  <c r="AE55" i="21"/>
  <c r="S764" i="18"/>
  <c r="AB55" i="27"/>
  <c r="AG55" i="21"/>
  <c r="I363" i="18"/>
  <c r="S347" i="18"/>
  <c r="AX55" i="21"/>
  <c r="G55" i="27"/>
  <c r="AK55" i="21"/>
  <c r="S91" i="18"/>
  <c r="I155" i="18"/>
  <c r="CV55" i="21"/>
  <c r="S860" i="18"/>
  <c r="CB55" i="21"/>
  <c r="BM59" i="21"/>
  <c r="I495" i="18"/>
  <c r="DU59" i="21"/>
  <c r="AV59" i="21"/>
  <c r="CL59" i="21"/>
  <c r="I143" i="18"/>
  <c r="I656" i="18"/>
  <c r="S31" i="18"/>
  <c r="CW59" i="21"/>
  <c r="Q59" i="27"/>
  <c r="AP59" i="21"/>
  <c r="AE59" i="21"/>
  <c r="S640" i="18"/>
  <c r="CS59" i="21"/>
  <c r="S768" i="18"/>
  <c r="I511" i="18"/>
  <c r="I319" i="18"/>
  <c r="S47" i="18"/>
  <c r="S191" i="18"/>
  <c r="CY59" i="21"/>
  <c r="CQ59" i="21"/>
  <c r="E59" i="27"/>
  <c r="S848" i="18"/>
  <c r="C59" i="27"/>
  <c r="CH59" i="21"/>
  <c r="S351" i="18"/>
  <c r="I720" i="18"/>
  <c r="S624" i="18"/>
  <c r="G59" i="27"/>
  <c r="I608" i="18"/>
  <c r="S688" i="18"/>
  <c r="BU59" i="21"/>
  <c r="O59" i="21"/>
  <c r="AW59" i="21"/>
  <c r="S1042" i="18"/>
  <c r="CT59" i="21"/>
  <c r="CX59" i="21"/>
  <c r="I848" i="18"/>
  <c r="CD59" i="21"/>
  <c r="CZ59" i="21"/>
  <c r="H59" i="27"/>
  <c r="S704" i="18"/>
  <c r="I928" i="18"/>
  <c r="CI59" i="21"/>
  <c r="DT59" i="21"/>
  <c r="AT59" i="21"/>
  <c r="CP59" i="21"/>
  <c r="S111" i="18"/>
  <c r="CE59" i="21"/>
  <c r="D59" i="27"/>
  <c r="I816" i="18"/>
  <c r="S415" i="18"/>
  <c r="DC59" i="21"/>
  <c r="I832" i="18"/>
  <c r="CN59" i="21"/>
  <c r="U59" i="27"/>
  <c r="CA59" i="21"/>
  <c r="S511" i="18"/>
  <c r="I239" i="18"/>
  <c r="S79" i="18"/>
  <c r="I431" i="18"/>
  <c r="AC59" i="21"/>
  <c r="I704" i="18"/>
  <c r="S479" i="18"/>
  <c r="E59" i="21"/>
  <c r="S207" i="18"/>
  <c r="DX59" i="21"/>
  <c r="V59" i="21"/>
  <c r="I63" i="18"/>
  <c r="AA59" i="27"/>
  <c r="I1058" i="18"/>
  <c r="AB201" i="16"/>
  <c r="H201" i="16" s="1"/>
  <c r="I896" i="18"/>
  <c r="AX59" i="21"/>
  <c r="BI59" i="21"/>
  <c r="I736" i="18"/>
  <c r="AB59" i="27"/>
  <c r="Z59" i="27"/>
  <c r="S544" i="18"/>
  <c r="DB59" i="21"/>
  <c r="D59" i="21"/>
  <c r="AG59" i="21"/>
  <c r="CF59" i="21"/>
  <c r="I367" i="18"/>
  <c r="S928" i="18"/>
  <c r="I111" i="18"/>
  <c r="S976" i="18"/>
  <c r="AN59" i="21"/>
  <c r="AQ59" i="21"/>
  <c r="I15" i="18"/>
  <c r="BK59" i="21"/>
  <c r="I31" i="18"/>
  <c r="CB59" i="21"/>
  <c r="S383" i="18"/>
  <c r="P59" i="27"/>
  <c r="I944" i="18"/>
  <c r="S912" i="18"/>
  <c r="BN59" i="21"/>
  <c r="AB59" i="21"/>
  <c r="DH59" i="21"/>
  <c r="DP59" i="21"/>
  <c r="F59" i="21"/>
  <c r="L59" i="27"/>
  <c r="X59" i="27"/>
  <c r="W59" i="21"/>
  <c r="S784" i="18"/>
  <c r="I447" i="18"/>
  <c r="I768" i="18"/>
  <c r="S864" i="18"/>
  <c r="S896" i="18"/>
  <c r="I383" i="18"/>
  <c r="I351" i="18"/>
  <c r="I207" i="18"/>
  <c r="S752" i="18"/>
  <c r="I1025" i="18"/>
  <c r="S1058" i="18"/>
  <c r="I912" i="18"/>
  <c r="S319" i="18"/>
  <c r="I960" i="18"/>
  <c r="BS59" i="21"/>
  <c r="S960" i="18"/>
  <c r="P59" i="21"/>
  <c r="BQ59" i="21"/>
  <c r="I59" i="27"/>
  <c r="I800" i="18"/>
  <c r="I255" i="18"/>
  <c r="CC59" i="21"/>
  <c r="S95" i="18"/>
  <c r="DI59" i="21"/>
  <c r="DQ59" i="21"/>
  <c r="I303" i="18"/>
  <c r="BZ59" i="21"/>
  <c r="R59" i="27"/>
  <c r="S816" i="18"/>
  <c r="AU59" i="21"/>
  <c r="BV59" i="21"/>
  <c r="AM59" i="21"/>
  <c r="S255" i="18"/>
  <c r="S223" i="18"/>
  <c r="I95" i="18"/>
  <c r="S159" i="18"/>
  <c r="Z150" i="16"/>
  <c r="F150" i="16" s="1"/>
  <c r="F926" i="18"/>
  <c r="CV42" i="21"/>
  <c r="CI42" i="21"/>
  <c r="BK42" i="21"/>
  <c r="DX42" i="21"/>
  <c r="BD42" i="21"/>
  <c r="P766" i="18"/>
  <c r="DG42" i="21"/>
  <c r="F93" i="18"/>
  <c r="BN42" i="21"/>
  <c r="CE42" i="21"/>
  <c r="W42" i="27"/>
  <c r="F590" i="18"/>
  <c r="R42" i="27"/>
  <c r="P93" i="18"/>
  <c r="BC42" i="21"/>
  <c r="P974" i="18"/>
  <c r="E42" i="21"/>
  <c r="DO42" i="21"/>
  <c r="CF42" i="21"/>
  <c r="CK42" i="21"/>
  <c r="F958" i="18"/>
  <c r="P830" i="18"/>
  <c r="AW42" i="21"/>
  <c r="CW42" i="21"/>
  <c r="F526" i="18"/>
  <c r="P910" i="18"/>
  <c r="BY42" i="21"/>
  <c r="DI42" i="21"/>
  <c r="F974" i="18"/>
  <c r="F381" i="18"/>
  <c r="F686" i="18"/>
  <c r="D42" i="21"/>
  <c r="DE42" i="21"/>
  <c r="P606" i="18"/>
  <c r="V42" i="27"/>
  <c r="DR42" i="21"/>
  <c r="P718" i="18"/>
  <c r="BW42" i="21"/>
  <c r="P958" i="18"/>
  <c r="P990" i="18"/>
  <c r="P590" i="18"/>
  <c r="P878" i="18"/>
  <c r="P1040" i="18"/>
  <c r="BG42" i="21"/>
  <c r="BT42" i="21"/>
  <c r="F670" i="18"/>
  <c r="P381" i="18"/>
  <c r="U42" i="27"/>
  <c r="U42" i="21"/>
  <c r="BB42" i="21"/>
  <c r="F349" i="18"/>
  <c r="F125" i="18"/>
  <c r="F29" i="18"/>
  <c r="O42" i="27"/>
  <c r="BU42" i="21"/>
  <c r="AB42" i="21"/>
  <c r="P574" i="18"/>
  <c r="F157" i="18"/>
  <c r="P333" i="18"/>
  <c r="F1056" i="18"/>
  <c r="F542" i="18"/>
  <c r="F574" i="18"/>
  <c r="F830" i="18"/>
  <c r="G42" i="27"/>
  <c r="F718" i="18"/>
  <c r="Z42" i="27"/>
  <c r="S71" i="4"/>
  <c r="CM42" i="21"/>
  <c r="P365" i="18"/>
  <c r="AK42" i="21"/>
  <c r="AE42" i="21"/>
  <c r="P477" i="18"/>
  <c r="F606" i="18"/>
  <c r="CB42" i="21"/>
  <c r="P846" i="18"/>
  <c r="F429" i="18"/>
  <c r="CR42" i="21"/>
  <c r="P349" i="18"/>
  <c r="BH42" i="21"/>
  <c r="F814" i="18"/>
  <c r="F445" i="18"/>
  <c r="P173" i="18"/>
  <c r="AU42" i="21"/>
  <c r="F189" i="18"/>
  <c r="Q42" i="27"/>
  <c r="DK42" i="21"/>
  <c r="P301" i="18"/>
  <c r="P1056" i="18"/>
  <c r="F734" i="18"/>
  <c r="F654" i="18"/>
  <c r="F782" i="18"/>
  <c r="DF42" i="21"/>
  <c r="DN42" i="21"/>
  <c r="P894" i="18"/>
  <c r="F237" i="18"/>
  <c r="CA42" i="21"/>
  <c r="P109" i="18"/>
  <c r="CP42" i="21"/>
  <c r="CL42" i="21"/>
  <c r="DJ42" i="21"/>
  <c r="BS42" i="21"/>
  <c r="P654" i="18"/>
  <c r="AF42" i="21"/>
  <c r="AQ42" i="21"/>
  <c r="T42" i="21"/>
  <c r="P253" i="18"/>
  <c r="F317" i="18"/>
  <c r="CU42" i="21"/>
  <c r="AP42" i="21"/>
  <c r="F141" i="18"/>
  <c r="AN42" i="21"/>
  <c r="CD42" i="21"/>
  <c r="C42" i="21"/>
  <c r="AZ42" i="21"/>
  <c r="F13" i="18"/>
  <c r="K42" i="27"/>
  <c r="P42" i="21"/>
  <c r="P413" i="18"/>
  <c r="BP42" i="21"/>
  <c r="P141" i="18"/>
  <c r="BI42" i="21"/>
  <c r="BZ42" i="21"/>
  <c r="BR42" i="21"/>
  <c r="E42" i="27"/>
  <c r="AX42" i="21"/>
  <c r="F461" i="18"/>
  <c r="P862" i="18"/>
  <c r="P942" i="18"/>
  <c r="P750" i="18"/>
  <c r="P670" i="18"/>
  <c r="P702" i="18"/>
  <c r="J42" i="27"/>
  <c r="AM42" i="21"/>
  <c r="F77" i="18"/>
  <c r="H42" i="21"/>
  <c r="BA42" i="21"/>
  <c r="P45" i="18"/>
  <c r="L42" i="21"/>
  <c r="Y148" i="16"/>
  <c r="E148" i="16" s="1"/>
  <c r="P221" i="18"/>
  <c r="AG42" i="21"/>
  <c r="CN58" i="21"/>
  <c r="S190" i="18"/>
  <c r="E58" i="27"/>
  <c r="S58" i="21"/>
  <c r="CS58" i="21"/>
  <c r="DM58" i="21"/>
  <c r="T58" i="21"/>
  <c r="AP58" i="21"/>
  <c r="I286" i="18"/>
  <c r="S927" i="18"/>
  <c r="DW58" i="21"/>
  <c r="BM58" i="21"/>
  <c r="N58" i="21"/>
  <c r="S815" i="18"/>
  <c r="S719" i="18"/>
  <c r="J58" i="27"/>
  <c r="W58" i="27"/>
  <c r="S126" i="18"/>
  <c r="S751" i="18"/>
  <c r="CT58" i="21"/>
  <c r="S350" i="18"/>
  <c r="CV58" i="21"/>
  <c r="DF58" i="21"/>
  <c r="CO58" i="21"/>
  <c r="S767" i="18"/>
  <c r="CL58" i="21"/>
  <c r="CR58" i="21"/>
  <c r="I30" i="18"/>
  <c r="I366" i="18"/>
  <c r="S286" i="18"/>
  <c r="DJ58" i="21"/>
  <c r="L58" i="21"/>
  <c r="S510" i="18"/>
  <c r="I510" i="18"/>
  <c r="S799" i="18"/>
  <c r="AA58" i="27"/>
  <c r="S575" i="18"/>
  <c r="S623" i="18"/>
  <c r="BW58" i="21"/>
  <c r="CJ58" i="21"/>
  <c r="DU58" i="21"/>
  <c r="S142" i="18"/>
  <c r="I687" i="18"/>
  <c r="I831" i="18"/>
  <c r="DC58" i="21"/>
  <c r="K58" i="21"/>
  <c r="AI58" i="21"/>
  <c r="AU58" i="21"/>
  <c r="I575" i="18"/>
  <c r="CM58" i="21"/>
  <c r="S110" i="18"/>
  <c r="AW58" i="21"/>
  <c r="R58" i="27"/>
  <c r="AM58" i="21"/>
  <c r="S1007" i="18"/>
  <c r="BE58" i="21"/>
  <c r="DE58" i="21"/>
  <c r="I751" i="18"/>
  <c r="CP58" i="21"/>
  <c r="I206" i="18"/>
  <c r="U58" i="27"/>
  <c r="N58" i="27"/>
  <c r="S366" i="18"/>
  <c r="AT58" i="21"/>
  <c r="I254" i="18"/>
  <c r="S975" i="18"/>
  <c r="I911" i="18"/>
  <c r="BK58" i="21"/>
  <c r="S639" i="18"/>
  <c r="AN58" i="21"/>
  <c r="Y62" i="22"/>
  <c r="K58" i="27"/>
  <c r="R58" i="21"/>
  <c r="I270" i="18"/>
  <c r="H58" i="27"/>
  <c r="S735" i="18"/>
  <c r="BG58" i="21"/>
  <c r="F58" i="21"/>
  <c r="CF58" i="21"/>
  <c r="I462" i="18"/>
  <c r="I174" i="18"/>
  <c r="DG58" i="21"/>
  <c r="BY58" i="21"/>
  <c r="DK58" i="21"/>
  <c r="DP58" i="21"/>
  <c r="G58" i="27"/>
  <c r="I318" i="18"/>
  <c r="Y58" i="27"/>
  <c r="I414" i="18"/>
  <c r="L58" i="27"/>
  <c r="AQ58" i="21"/>
  <c r="I527" i="18"/>
  <c r="DR58" i="21"/>
  <c r="C58" i="27"/>
  <c r="I671" i="18"/>
  <c r="I735" i="18"/>
  <c r="W58" i="21"/>
  <c r="CQ58" i="21"/>
  <c r="I1024" i="18"/>
  <c r="S687" i="18"/>
  <c r="BQ58" i="21"/>
  <c r="AZ58" i="21"/>
  <c r="CH58" i="21"/>
  <c r="V58" i="21"/>
  <c r="BN58" i="21"/>
  <c r="X58" i="27"/>
  <c r="BT58" i="21"/>
  <c r="I895" i="18"/>
  <c r="I607" i="18"/>
  <c r="I302" i="18"/>
  <c r="S607" i="18"/>
  <c r="BA58" i="21"/>
  <c r="S543" i="18"/>
  <c r="I767" i="18"/>
  <c r="S655" i="18"/>
  <c r="CG58" i="21"/>
  <c r="C58" i="21"/>
  <c r="S430" i="18"/>
  <c r="S991" i="18"/>
  <c r="D58" i="21"/>
  <c r="S703" i="18"/>
  <c r="I110" i="18"/>
  <c r="O58" i="21"/>
  <c r="BL58" i="21"/>
  <c r="Q58" i="27"/>
  <c r="AB58" i="27"/>
  <c r="S943" i="18"/>
  <c r="S382" i="18"/>
  <c r="S478" i="18"/>
  <c r="BV58" i="21"/>
  <c r="S222" i="18"/>
  <c r="I975" i="18"/>
  <c r="S863" i="18"/>
  <c r="G58" i="21"/>
  <c r="S527" i="18"/>
  <c r="U58" i="21"/>
  <c r="I927" i="18"/>
  <c r="BC58" i="21"/>
  <c r="I334" i="18"/>
  <c r="M58" i="27"/>
  <c r="I655" i="18"/>
  <c r="I94" i="18"/>
  <c r="S254" i="18"/>
  <c r="S1024" i="18"/>
  <c r="I623" i="18"/>
  <c r="Z58" i="21"/>
  <c r="I126" i="18"/>
  <c r="I543" i="18"/>
  <c r="I494" i="18"/>
  <c r="DT58" i="21"/>
  <c r="S847" i="18"/>
  <c r="I591" i="18"/>
  <c r="BB58" i="21"/>
  <c r="D58" i="27"/>
  <c r="I478" i="18"/>
  <c r="S446" i="18"/>
  <c r="I1041" i="18"/>
  <c r="I78" i="18"/>
  <c r="DL58" i="21"/>
  <c r="S591" i="18"/>
  <c r="S58" i="27"/>
  <c r="Y58" i="21"/>
  <c r="S174" i="18"/>
  <c r="I190" i="18"/>
  <c r="AG58" i="21"/>
  <c r="S911" i="18"/>
  <c r="I703" i="18"/>
  <c r="CK58" i="21"/>
  <c r="BZ58" i="21"/>
  <c r="AR58" i="21"/>
  <c r="I815" i="18"/>
  <c r="S318" i="18"/>
  <c r="I382" i="18"/>
  <c r="AJ58" i="21"/>
  <c r="I639" i="18"/>
  <c r="DB58" i="21"/>
  <c r="BU58" i="21"/>
  <c r="X58" i="21"/>
  <c r="CZ58" i="21"/>
  <c r="BO58" i="21"/>
  <c r="BD58" i="21"/>
  <c r="I879" i="18"/>
  <c r="E58" i="21"/>
  <c r="I46" i="18"/>
  <c r="I398" i="18"/>
  <c r="S1041" i="18"/>
  <c r="I847" i="18"/>
  <c r="DQ58" i="21"/>
  <c r="BI58" i="21"/>
  <c r="S414" i="18"/>
  <c r="CE58" i="21"/>
  <c r="V58" i="27"/>
  <c r="J58" i="21"/>
  <c r="AO58" i="21"/>
  <c r="I719" i="18"/>
  <c r="BP58" i="21"/>
  <c r="S206" i="18"/>
  <c r="AB200" i="16"/>
  <c r="H200" i="16" s="1"/>
  <c r="AA58" i="21"/>
  <c r="T58" i="27"/>
  <c r="AC58" i="21"/>
  <c r="S831" i="18"/>
  <c r="I559" i="18"/>
  <c r="I62" i="18"/>
  <c r="M58" i="21"/>
  <c r="S78" i="18"/>
  <c r="I991" i="18"/>
  <c r="CB58" i="21"/>
  <c r="AY58" i="21"/>
  <c r="DX58" i="21"/>
  <c r="BJ58" i="21"/>
  <c r="AL58" i="21"/>
  <c r="CI58" i="21"/>
  <c r="CA58" i="21"/>
  <c r="AS58" i="21"/>
  <c r="CW58" i="21"/>
  <c r="S158" i="18"/>
  <c r="DD58" i="21"/>
  <c r="I350" i="18"/>
  <c r="I158" i="18"/>
  <c r="AB58" i="21"/>
  <c r="S270" i="18"/>
  <c r="BF58" i="21"/>
  <c r="DH58" i="21"/>
  <c r="I142" i="18"/>
  <c r="S559" i="18"/>
  <c r="S334" i="18"/>
  <c r="AV58" i="21"/>
  <c r="AF58" i="21"/>
  <c r="I446" i="18"/>
  <c r="BR58" i="21"/>
  <c r="I943" i="18"/>
  <c r="S62" i="18"/>
  <c r="AX58" i="21"/>
  <c r="Z58" i="27"/>
  <c r="H58" i="21"/>
  <c r="S1057" i="18"/>
  <c r="I863" i="18"/>
  <c r="CX58" i="21"/>
  <c r="BX58" i="21"/>
  <c r="I799" i="18"/>
  <c r="O58" i="27"/>
  <c r="CD58" i="21"/>
  <c r="BH58" i="21"/>
  <c r="Q58" i="21"/>
  <c r="DA58" i="21"/>
  <c r="I14" i="18"/>
  <c r="DS58" i="21"/>
  <c r="S959" i="18"/>
  <c r="I1007" i="18"/>
  <c r="DO58" i="21"/>
  <c r="DN58" i="21"/>
  <c r="I58" i="27"/>
  <c r="I959" i="18"/>
  <c r="S895" i="18"/>
  <c r="CS45" i="21"/>
  <c r="Q540" i="18"/>
  <c r="DV45" i="21"/>
  <c r="Q1004" i="18"/>
  <c r="Q828" i="18"/>
  <c r="CL45" i="21"/>
  <c r="I45" i="21"/>
  <c r="G524" i="18"/>
  <c r="AV45" i="21"/>
  <c r="Q812" i="18"/>
  <c r="G443" i="18"/>
  <c r="AI45" i="21"/>
  <c r="G219" i="18"/>
  <c r="G45" i="27"/>
  <c r="Q636" i="18"/>
  <c r="Q379" i="18"/>
  <c r="G700" i="18"/>
  <c r="G732" i="18"/>
  <c r="G780" i="18"/>
  <c r="DQ45" i="21"/>
  <c r="DI45" i="21"/>
  <c r="AR45" i="21"/>
  <c r="Q988" i="18"/>
  <c r="BH45" i="21"/>
  <c r="G59" i="18"/>
  <c r="V45" i="27"/>
  <c r="O45" i="27"/>
  <c r="DC45" i="21"/>
  <c r="BY45" i="21"/>
  <c r="D45" i="21"/>
  <c r="I45" i="27"/>
  <c r="Q475" i="18"/>
  <c r="Q588" i="18"/>
  <c r="AY45" i="21"/>
  <c r="G187" i="18"/>
  <c r="G1021" i="18"/>
  <c r="Y71" i="4"/>
  <c r="Q940" i="18"/>
  <c r="G395" i="18"/>
  <c r="G459" i="18"/>
  <c r="CG45" i="21"/>
  <c r="G251" i="18"/>
  <c r="CE45" i="21"/>
  <c r="AU45" i="21"/>
  <c r="DK45" i="21"/>
  <c r="X45" i="21"/>
  <c r="G796" i="18"/>
  <c r="CV45" i="21"/>
  <c r="N45" i="27"/>
  <c r="AB45" i="27"/>
  <c r="G411" i="18"/>
  <c r="BI45" i="21"/>
  <c r="D45" i="27"/>
  <c r="BQ45" i="21"/>
  <c r="DP45" i="21"/>
  <c r="Q956" i="18"/>
  <c r="G972" i="18"/>
  <c r="AL45" i="21"/>
  <c r="K45" i="27"/>
  <c r="G267" i="18"/>
  <c r="Q507" i="18"/>
  <c r="Q139" i="18"/>
  <c r="AM45" i="21"/>
  <c r="G363" i="18"/>
  <c r="Q652" i="18"/>
  <c r="Q620" i="18"/>
  <c r="M45" i="21"/>
  <c r="AS45" i="21"/>
  <c r="G540" i="18"/>
  <c r="BA45" i="21"/>
  <c r="G203" i="18"/>
  <c r="Q91" i="18"/>
  <c r="DS45" i="21"/>
  <c r="AJ345" i="16"/>
  <c r="P345" i="16" s="1"/>
  <c r="Q648" i="18"/>
  <c r="AJ15" i="21"/>
  <c r="CT15" i="21"/>
  <c r="AP15" i="21"/>
  <c r="G904" i="18"/>
  <c r="DS15" i="21"/>
  <c r="G888" i="18"/>
  <c r="G984" i="18"/>
  <c r="CY15" i="21"/>
  <c r="G391" i="18"/>
  <c r="Q824" i="18"/>
  <c r="AA15" i="21"/>
  <c r="CR15" i="21"/>
  <c r="BH15" i="21"/>
  <c r="Q792" i="18"/>
  <c r="DN15" i="21"/>
  <c r="AD15" i="21"/>
  <c r="G247" i="18"/>
  <c r="G423" i="18"/>
  <c r="Q471" i="18"/>
  <c r="CX15" i="21"/>
  <c r="Q552" i="18"/>
  <c r="Q520" i="18"/>
  <c r="G151" i="18"/>
  <c r="AL15" i="21"/>
  <c r="G279" i="18"/>
  <c r="Q263" i="18"/>
  <c r="G696" i="18"/>
  <c r="CD15" i="21"/>
  <c r="Q503" i="18"/>
  <c r="CI15" i="21"/>
  <c r="Y15" i="21"/>
  <c r="BJ15" i="21"/>
  <c r="C15" i="27"/>
  <c r="DV15" i="21"/>
  <c r="BV15" i="21"/>
  <c r="Q311" i="18"/>
  <c r="BG15" i="21"/>
  <c r="CV15" i="21"/>
  <c r="BO15" i="21"/>
  <c r="Q151" i="18"/>
  <c r="CH15" i="21"/>
  <c r="AC15" i="21"/>
  <c r="V15" i="27"/>
  <c r="Q968" i="18"/>
  <c r="G23" i="18"/>
  <c r="G439" i="18"/>
  <c r="AV15" i="21"/>
  <c r="G471" i="18"/>
  <c r="Q407" i="18"/>
  <c r="G295" i="18"/>
  <c r="G1050" i="18"/>
  <c r="Z363" i="16"/>
  <c r="F363" i="16" s="1"/>
  <c r="G359" i="18"/>
  <c r="DF15" i="21"/>
  <c r="Q487" i="18"/>
  <c r="AQ15" i="21"/>
  <c r="AB15" i="21"/>
  <c r="CL15" i="21"/>
  <c r="BB15" i="21"/>
  <c r="DA15" i="21"/>
  <c r="BF15" i="21"/>
  <c r="BK15" i="21"/>
  <c r="Q183" i="18"/>
  <c r="DO15" i="21"/>
  <c r="V15" i="21"/>
  <c r="O15" i="27"/>
  <c r="R15" i="27"/>
  <c r="CK15" i="21"/>
  <c r="AX15" i="21"/>
  <c r="Q632" i="18"/>
  <c r="BY15" i="21"/>
  <c r="CJ15" i="21"/>
  <c r="D15" i="27"/>
  <c r="DU15" i="21"/>
  <c r="G503" i="18"/>
  <c r="Q87" i="18"/>
  <c r="CB15" i="21"/>
  <c r="Q568" i="18"/>
  <c r="CQ15" i="21"/>
  <c r="X15" i="27"/>
  <c r="AZ15" i="21"/>
  <c r="BZ15" i="21"/>
  <c r="Q279" i="18"/>
  <c r="G808" i="18"/>
  <c r="E15" i="27"/>
  <c r="Y15" i="27"/>
  <c r="AM15" i="21"/>
  <c r="H15" i="21"/>
  <c r="DG15" i="21"/>
  <c r="DJ15" i="21"/>
  <c r="Q231" i="18"/>
  <c r="G760" i="18"/>
  <c r="G792" i="18"/>
  <c r="K15" i="27"/>
  <c r="Q215" i="18"/>
  <c r="M15" i="27"/>
  <c r="N15" i="21"/>
  <c r="BW15" i="21"/>
  <c r="DB15" i="21"/>
  <c r="Q247" i="18"/>
  <c r="CZ15" i="21"/>
  <c r="Q39" i="18"/>
  <c r="G872" i="18"/>
  <c r="BR15" i="21"/>
  <c r="AH178" i="16"/>
  <c r="N178" i="16" s="1"/>
  <c r="X11" i="22"/>
  <c r="Y142" i="16"/>
  <c r="E142" i="16" s="1"/>
  <c r="G728" i="18"/>
  <c r="CG15" i="21"/>
  <c r="E15" i="21"/>
  <c r="Q391" i="18"/>
  <c r="G920" i="18"/>
  <c r="G7" i="18"/>
  <c r="Q119" i="18"/>
  <c r="AT15" i="21"/>
  <c r="Q872" i="18"/>
  <c r="DT15" i="21"/>
  <c r="G680" i="18"/>
  <c r="G199" i="18"/>
  <c r="AN15" i="21"/>
  <c r="R15" i="21"/>
  <c r="Q439" i="18"/>
  <c r="Q680" i="18"/>
  <c r="Q776" i="18"/>
  <c r="G968" i="18"/>
  <c r="J15" i="21"/>
  <c r="Q696" i="18"/>
  <c r="DC15" i="21"/>
  <c r="G936" i="18"/>
  <c r="Q920" i="18"/>
  <c r="G55" i="18"/>
  <c r="DR15" i="21"/>
  <c r="Q664" i="18"/>
  <c r="DW15" i="21"/>
  <c r="CA15" i="21"/>
  <c r="BU15" i="21"/>
  <c r="Q15" i="27"/>
  <c r="G520" i="18"/>
  <c r="Q199" i="18"/>
  <c r="G87" i="18"/>
  <c r="Q103" i="18"/>
  <c r="G952" i="18"/>
  <c r="F15" i="27"/>
  <c r="F15" i="21"/>
  <c r="G71" i="18"/>
  <c r="CU15" i="21"/>
  <c r="Z15" i="21"/>
  <c r="O15" i="21"/>
  <c r="Q359" i="18"/>
  <c r="G552" i="18"/>
  <c r="Q455" i="18"/>
  <c r="U15" i="27"/>
  <c r="G664" i="18"/>
  <c r="I15" i="21"/>
  <c r="Q23" i="18"/>
  <c r="Q760" i="18"/>
  <c r="BX15" i="21"/>
  <c r="Q904" i="18"/>
  <c r="K15" i="21"/>
  <c r="S15" i="27"/>
  <c r="BA15" i="21"/>
  <c r="G215" i="18"/>
  <c r="AA15" i="27"/>
  <c r="Q936" i="18"/>
  <c r="Q984" i="18"/>
  <c r="BP15" i="21"/>
  <c r="G231" i="18"/>
  <c r="CM15" i="21"/>
  <c r="G263" i="18"/>
  <c r="AR15" i="21"/>
  <c r="G616" i="18"/>
  <c r="N15" i="27"/>
  <c r="G407" i="18"/>
  <c r="Q71" i="18"/>
  <c r="Q55" i="18"/>
  <c r="AY15" i="21"/>
  <c r="AS15" i="21"/>
  <c r="G1034" i="18"/>
  <c r="G1049" i="18"/>
  <c r="C14" i="27"/>
  <c r="G326" i="18"/>
  <c r="I14" i="21"/>
  <c r="T14" i="21"/>
  <c r="G775" i="18"/>
  <c r="Q246" i="18"/>
  <c r="Q182" i="18"/>
  <c r="G807" i="18"/>
  <c r="Q166" i="18"/>
  <c r="AV14" i="21"/>
  <c r="G38" i="18"/>
  <c r="AR14" i="21"/>
  <c r="AL14" i="21"/>
  <c r="U14" i="21"/>
  <c r="Q38" i="18"/>
  <c r="AZ14" i="21"/>
  <c r="G1016" i="18"/>
  <c r="G230" i="18"/>
  <c r="G535" i="18"/>
  <c r="CV14" i="21"/>
  <c r="Q583" i="18"/>
  <c r="Q454" i="18"/>
  <c r="Q14" i="27"/>
  <c r="J14" i="27"/>
  <c r="Q150" i="18"/>
  <c r="Q551" i="18"/>
  <c r="BP14" i="21"/>
  <c r="N14" i="27"/>
  <c r="G310" i="18"/>
  <c r="Q951" i="18"/>
  <c r="DT14" i="21"/>
  <c r="AN14" i="21"/>
  <c r="J14" i="21"/>
  <c r="G454" i="18"/>
  <c r="G246" i="18"/>
  <c r="BH14" i="21"/>
  <c r="Y14" i="21"/>
  <c r="Q647" i="18"/>
  <c r="G438" i="18"/>
  <c r="CY14" i="21"/>
  <c r="BY14" i="21"/>
  <c r="G134" i="18"/>
  <c r="I14" i="27"/>
  <c r="Q711" i="18"/>
  <c r="G150" i="18"/>
  <c r="BR14" i="21"/>
  <c r="G647" i="18"/>
  <c r="AB14" i="27"/>
  <c r="Q791" i="18"/>
  <c r="CG14" i="21"/>
  <c r="G551" i="18"/>
  <c r="CA14" i="21"/>
  <c r="G999" i="18"/>
  <c r="M14" i="27"/>
  <c r="G14" i="27"/>
  <c r="G823" i="18"/>
  <c r="G951" i="18"/>
  <c r="M14" i="21"/>
  <c r="G631" i="18"/>
  <c r="D14" i="27"/>
  <c r="DD14" i="21"/>
  <c r="Q102" i="18"/>
  <c r="AA14" i="27"/>
  <c r="AC14" i="21"/>
  <c r="G502" i="18"/>
  <c r="BF14" i="21"/>
  <c r="AT14" i="21"/>
  <c r="CF14" i="21"/>
  <c r="Q599" i="18"/>
  <c r="Q1049" i="18"/>
  <c r="Z158" i="16"/>
  <c r="F158" i="16" s="1"/>
  <c r="D14" i="21"/>
  <c r="CP14" i="21"/>
  <c r="F14" i="27"/>
  <c r="Q326" i="18"/>
  <c r="Q775" i="18"/>
  <c r="G198" i="18"/>
  <c r="G983" i="18"/>
  <c r="G855" i="18"/>
  <c r="BW14" i="21"/>
  <c r="BV14" i="21"/>
  <c r="DO14" i="21"/>
  <c r="Q535" i="18"/>
  <c r="C14" i="21"/>
  <c r="DE14" i="21"/>
  <c r="Q262" i="18"/>
  <c r="Q310" i="18"/>
  <c r="L14" i="27"/>
  <c r="DX14" i="21"/>
  <c r="DM14" i="21"/>
  <c r="W14" i="21"/>
  <c r="G406" i="18"/>
  <c r="BM14" i="21"/>
  <c r="P14" i="21"/>
  <c r="H14" i="21"/>
  <c r="BA14" i="21"/>
  <c r="Q519" i="18"/>
  <c r="AA14" i="21"/>
  <c r="CS14" i="21"/>
  <c r="Q14" i="21"/>
  <c r="CJ14" i="21"/>
  <c r="DV14" i="21"/>
  <c r="Q631" i="18"/>
  <c r="BK14" i="21"/>
  <c r="G54" i="18"/>
  <c r="G695" i="18"/>
  <c r="Q887" i="18"/>
  <c r="BE14" i="21"/>
  <c r="AI14" i="21"/>
  <c r="CH14" i="21"/>
  <c r="G567" i="18"/>
  <c r="Q134" i="18"/>
  <c r="L14" i="21"/>
  <c r="AU14" i="21"/>
  <c r="DH14" i="21"/>
  <c r="Q903" i="18"/>
  <c r="Q567" i="18"/>
  <c r="G599" i="18"/>
  <c r="CL14" i="21"/>
  <c r="AG14" i="21"/>
  <c r="G967" i="18"/>
  <c r="Q438" i="18"/>
  <c r="E14" i="21"/>
  <c r="G679" i="18"/>
  <c r="AJ14" i="21"/>
  <c r="Q967" i="18"/>
  <c r="AD14" i="21"/>
  <c r="G486" i="18"/>
  <c r="G871" i="18"/>
  <c r="AQ14" i="21"/>
  <c r="G14" i="21"/>
  <c r="Q727" i="18"/>
  <c r="R14" i="21"/>
  <c r="DP14" i="21"/>
  <c r="CD14" i="21"/>
  <c r="X14" i="21"/>
  <c r="DJ14" i="21"/>
  <c r="S14" i="21"/>
  <c r="G519" i="18"/>
  <c r="Q198" i="18"/>
  <c r="G262" i="18"/>
  <c r="Q1016" i="18"/>
  <c r="AJ348" i="16"/>
  <c r="P348" i="16" s="1"/>
  <c r="AJ347" i="16"/>
  <c r="P347" i="16" s="1"/>
  <c r="F60" i="22"/>
  <c r="P53" i="22"/>
  <c r="AA320" i="16"/>
  <c r="G320" i="16" s="1"/>
  <c r="AH24" i="22"/>
  <c r="AJ160" i="16"/>
  <c r="P160" i="16" s="1"/>
  <c r="J1020" i="18"/>
  <c r="AA349" i="16"/>
  <c r="G349" i="16" s="1"/>
  <c r="AG302" i="16"/>
  <c r="M302" i="16" s="1"/>
  <c r="T1056" i="18"/>
  <c r="T1016" i="18"/>
  <c r="J1033" i="18"/>
  <c r="T1035" i="18"/>
  <c r="J1035" i="18"/>
  <c r="T1018" i="18"/>
  <c r="Y332" i="16"/>
  <c r="E332" i="16" s="1"/>
  <c r="Y331" i="16"/>
  <c r="E331" i="16" s="1"/>
  <c r="AP16" i="22"/>
  <c r="Y128" i="16"/>
  <c r="E128" i="16" s="1"/>
  <c r="AT26" i="22"/>
  <c r="T1019" i="18"/>
  <c r="E32" i="22"/>
  <c r="T1036" i="18"/>
  <c r="J1019" i="18"/>
  <c r="J1036" i="18"/>
  <c r="AH349" i="16"/>
  <c r="N349" i="16" s="1"/>
  <c r="AK347" i="16"/>
  <c r="Q347" i="16" s="1"/>
  <c r="AK332" i="16"/>
  <c r="Q332" i="16" s="1"/>
  <c r="AI331" i="16"/>
  <c r="O331" i="16" s="1"/>
  <c r="AB366" i="16"/>
  <c r="H366" i="16" s="1"/>
  <c r="AG285" i="16"/>
  <c r="M285" i="16" s="1"/>
  <c r="J1050" i="18"/>
  <c r="T1017" i="18"/>
  <c r="E30" i="22"/>
  <c r="T1050" i="18"/>
  <c r="T1034" i="18"/>
  <c r="J1017" i="18"/>
  <c r="AA365" i="16"/>
  <c r="G365" i="16" s="1"/>
  <c r="AK365" i="16"/>
  <c r="Q365" i="16" s="1"/>
  <c r="AK366" i="16"/>
  <c r="Q366" i="16" s="1"/>
  <c r="T1053" i="18"/>
  <c r="J1037" i="18"/>
  <c r="T1020" i="18"/>
  <c r="T1021" i="18"/>
  <c r="T1038" i="18"/>
  <c r="J1021" i="18"/>
  <c r="E64" i="22"/>
  <c r="J1054" i="18"/>
  <c r="J1038" i="18"/>
  <c r="T1055" i="18"/>
  <c r="J1039" i="18"/>
  <c r="T1022" i="18"/>
  <c r="AK318" i="16"/>
  <c r="Q318" i="16" s="1"/>
  <c r="AI318" i="16"/>
  <c r="O318" i="16" s="1"/>
  <c r="T1040" i="18"/>
  <c r="T1024" i="18"/>
  <c r="J1023" i="18"/>
  <c r="T1041" i="18"/>
  <c r="J1040" i="18"/>
  <c r="J1057" i="18"/>
  <c r="J1041" i="18"/>
  <c r="J1024" i="18"/>
  <c r="J1056" i="18"/>
  <c r="AG320" i="16"/>
  <c r="M320" i="16" s="1"/>
  <c r="AN43" i="22"/>
  <c r="AN71" i="4"/>
  <c r="AK364" i="16"/>
  <c r="Q364" i="16" s="1"/>
  <c r="AM43" i="22"/>
  <c r="X320" i="16"/>
  <c r="D320" i="16" s="1"/>
  <c r="F22" i="21"/>
  <c r="AA127" i="16"/>
  <c r="G127" i="16" s="1"/>
  <c r="Q22" i="27"/>
  <c r="R233" i="18"/>
  <c r="CJ22" i="21"/>
  <c r="R265" i="18"/>
  <c r="Q22" i="22"/>
  <c r="U22" i="21"/>
  <c r="S1036" i="18"/>
  <c r="S522" i="18"/>
  <c r="S698" i="18"/>
  <c r="BY27" i="21"/>
  <c r="I922" i="18"/>
  <c r="I233" i="18"/>
  <c r="I137" i="18"/>
  <c r="DJ27" i="21"/>
  <c r="CI27" i="21"/>
  <c r="BJ27" i="21"/>
  <c r="BC27" i="21"/>
  <c r="I890" i="18"/>
  <c r="S457" i="18"/>
  <c r="I185" i="18"/>
  <c r="DQ27" i="21"/>
  <c r="I906" i="18"/>
  <c r="Q27" i="21"/>
  <c r="I538" i="18"/>
  <c r="I570" i="18"/>
  <c r="I249" i="18"/>
  <c r="S826" i="18"/>
  <c r="V27" i="21"/>
  <c r="I441" i="18"/>
  <c r="T27" i="27"/>
  <c r="M27" i="21"/>
  <c r="CX27" i="21"/>
  <c r="I762" i="18"/>
  <c r="DG27" i="21"/>
  <c r="S1002" i="18"/>
  <c r="S27" i="27"/>
  <c r="AQ27" i="21"/>
  <c r="S650" i="18"/>
  <c r="BA27" i="21"/>
  <c r="AC27" i="21"/>
  <c r="BI27" i="21"/>
  <c r="I89" i="18"/>
  <c r="S1019" i="18"/>
  <c r="I778" i="18"/>
  <c r="I618" i="18"/>
  <c r="S281" i="18"/>
  <c r="X27" i="21"/>
  <c r="S618" i="18"/>
  <c r="AY27" i="21"/>
  <c r="AG27" i="21"/>
  <c r="BP27" i="21"/>
  <c r="I473" i="18"/>
  <c r="U27" i="27"/>
  <c r="AI27" i="21"/>
  <c r="AV27" i="21"/>
  <c r="AE27" i="21"/>
  <c r="S586" i="18"/>
  <c r="Z27" i="27"/>
  <c r="S666" i="18"/>
  <c r="S137" i="18"/>
  <c r="S778" i="18"/>
  <c r="AR27" i="21"/>
  <c r="DR27" i="21"/>
  <c r="S185" i="18"/>
  <c r="D27" i="27"/>
  <c r="I842" i="18"/>
  <c r="P27" i="27"/>
  <c r="I313" i="18"/>
  <c r="DB27" i="21"/>
  <c r="Y27" i="21"/>
  <c r="S570" i="18"/>
  <c r="J27" i="27"/>
  <c r="CJ27" i="21"/>
  <c r="C27" i="21"/>
  <c r="AD27" i="21"/>
  <c r="CM27" i="21"/>
  <c r="CL27" i="21"/>
  <c r="CB27" i="21"/>
  <c r="I1052" i="18"/>
  <c r="R27" i="21"/>
  <c r="I714" i="18"/>
  <c r="I25" i="18"/>
  <c r="AN27" i="21"/>
  <c r="S361" i="18"/>
  <c r="S794" i="18"/>
  <c r="BZ27" i="21"/>
  <c r="S313" i="18"/>
  <c r="S153" i="18"/>
  <c r="BK27" i="21"/>
  <c r="BE27" i="21"/>
  <c r="S602" i="18"/>
  <c r="I554" i="18"/>
  <c r="C27" i="27"/>
  <c r="CS27" i="21"/>
  <c r="M27" i="27"/>
  <c r="S858" i="18"/>
  <c r="I938" i="18"/>
  <c r="S105" i="18"/>
  <c r="V27" i="27"/>
  <c r="I602" i="18"/>
  <c r="DH27" i="21"/>
  <c r="I201" i="18"/>
  <c r="S906" i="18"/>
  <c r="CU27" i="21"/>
  <c r="S393" i="18"/>
  <c r="S25" i="18"/>
  <c r="S201" i="18"/>
  <c r="S810" i="18"/>
  <c r="S89" i="18"/>
  <c r="S538" i="18"/>
  <c r="T27" i="21"/>
  <c r="I586" i="18"/>
  <c r="DW27" i="21"/>
  <c r="S1052" i="18"/>
  <c r="AA27" i="27"/>
  <c r="BU27" i="21"/>
  <c r="S73" i="18"/>
  <c r="N27" i="27"/>
  <c r="AS27" i="21"/>
  <c r="S217" i="18"/>
  <c r="S890" i="18"/>
  <c r="I986" i="18"/>
  <c r="BF27" i="21"/>
  <c r="I666" i="18"/>
  <c r="AO27" i="21"/>
  <c r="S409" i="18"/>
  <c r="S121" i="18"/>
  <c r="AK27" i="21"/>
  <c r="Z27" i="21"/>
  <c r="BM27" i="21"/>
  <c r="I41" i="18"/>
  <c r="I297" i="18"/>
  <c r="I489" i="18"/>
  <c r="H27" i="27"/>
  <c r="I73" i="18"/>
  <c r="DD27" i="21"/>
  <c r="S746" i="18"/>
  <c r="AL27" i="21"/>
  <c r="F27" i="21"/>
  <c r="CC27" i="21"/>
  <c r="DX27" i="21"/>
  <c r="DM27" i="21"/>
  <c r="CD27" i="21"/>
  <c r="AB27" i="21"/>
  <c r="BW27" i="21"/>
  <c r="CQ27" i="21"/>
  <c r="I393" i="18"/>
  <c r="Y27" i="27"/>
  <c r="S57" i="18"/>
  <c r="E27" i="21"/>
  <c r="AB27" i="27"/>
  <c r="I57" i="18"/>
  <c r="W27" i="21"/>
  <c r="BB27" i="21"/>
  <c r="AZ27" i="21"/>
  <c r="I954" i="18"/>
  <c r="BN27" i="21"/>
  <c r="AP27" i="21"/>
  <c r="BX27" i="21"/>
  <c r="S265" i="18"/>
  <c r="G27" i="21"/>
  <c r="S874" i="18"/>
  <c r="S41" i="18"/>
  <c r="DF27" i="21"/>
  <c r="CH27" i="21"/>
  <c r="CP27" i="21"/>
  <c r="I730" i="18"/>
  <c r="CK27" i="21"/>
  <c r="I970" i="18"/>
  <c r="I281" i="18"/>
  <c r="DL27" i="21"/>
  <c r="AF27" i="21"/>
  <c r="S554" i="18"/>
  <c r="CY27" i="21"/>
  <c r="S682" i="18"/>
  <c r="DS27" i="21"/>
  <c r="K27" i="27"/>
  <c r="DK27" i="21"/>
  <c r="BQ27" i="21"/>
  <c r="I650" i="18"/>
  <c r="N27" i="21"/>
  <c r="S233" i="18"/>
  <c r="I121" i="18"/>
  <c r="I794" i="18"/>
  <c r="W27" i="27"/>
  <c r="AT27" i="21"/>
  <c r="S954" i="18"/>
  <c r="F27" i="27"/>
  <c r="CO27" i="21"/>
  <c r="U27" i="21"/>
  <c r="E27" i="27"/>
  <c r="CZ27" i="21"/>
  <c r="AW27" i="21"/>
  <c r="I329" i="18"/>
  <c r="I217" i="18"/>
  <c r="CE27" i="21"/>
  <c r="AU27" i="21"/>
  <c r="S169" i="18"/>
  <c r="AJ27" i="21"/>
  <c r="I505" i="18"/>
  <c r="D27" i="21"/>
  <c r="O27" i="27"/>
  <c r="I1019" i="18"/>
  <c r="CW27" i="21"/>
  <c r="L27" i="21"/>
  <c r="J27" i="21"/>
  <c r="S762" i="18"/>
  <c r="BO27" i="21"/>
  <c r="S441" i="18"/>
  <c r="AH27" i="21"/>
  <c r="BV27" i="21"/>
  <c r="I634" i="18"/>
  <c r="CR27" i="21"/>
  <c r="S473" i="18"/>
  <c r="DI27" i="21"/>
  <c r="G27" i="27"/>
  <c r="I826" i="18"/>
  <c r="X27" i="27"/>
  <c r="S345" i="18"/>
  <c r="I345" i="18"/>
  <c r="I1036" i="18"/>
  <c r="AM27" i="21"/>
  <c r="S377" i="18"/>
  <c r="DV27" i="21"/>
  <c r="I9" i="18"/>
  <c r="CN27" i="21"/>
  <c r="S634" i="18"/>
  <c r="BL27" i="21"/>
  <c r="H27" i="21"/>
  <c r="I409" i="18"/>
  <c r="R27" i="27"/>
  <c r="S714" i="18"/>
  <c r="AX27" i="21"/>
  <c r="AA27" i="21"/>
  <c r="I698" i="18"/>
  <c r="I153" i="18"/>
  <c r="O27" i="21"/>
  <c r="CF27" i="21"/>
  <c r="S425" i="18"/>
  <c r="S730" i="18"/>
  <c r="BR27" i="21"/>
  <c r="DN27" i="21"/>
  <c r="I858" i="18"/>
  <c r="S842" i="18"/>
  <c r="S986" i="18"/>
  <c r="I522" i="18"/>
  <c r="I377" i="18"/>
  <c r="DU27" i="21"/>
  <c r="BD27" i="21"/>
  <c r="I105" i="18"/>
  <c r="I810" i="18"/>
  <c r="Q27" i="27"/>
  <c r="BH27" i="21"/>
  <c r="I425" i="18"/>
  <c r="S27" i="21"/>
  <c r="S249" i="18"/>
  <c r="BT27" i="21"/>
  <c r="BG27" i="21"/>
  <c r="L27" i="27"/>
  <c r="I361" i="18"/>
  <c r="I746" i="18"/>
  <c r="DC27" i="21"/>
  <c r="I27" i="21"/>
  <c r="S922" i="18"/>
  <c r="CV27" i="21"/>
  <c r="K27" i="21"/>
  <c r="CT27" i="21"/>
  <c r="S297" i="18"/>
  <c r="CA27" i="21"/>
  <c r="S329" i="18"/>
  <c r="DA27" i="21"/>
  <c r="I682" i="18"/>
  <c r="DE27" i="21"/>
  <c r="DO27" i="21"/>
  <c r="I1002" i="18"/>
  <c r="S938" i="18"/>
  <c r="S505" i="18"/>
  <c r="S489" i="18"/>
  <c r="DP27" i="21"/>
  <c r="I27" i="27"/>
  <c r="P27" i="21"/>
  <c r="I874" i="18"/>
  <c r="BS27" i="21"/>
  <c r="S970" i="18"/>
  <c r="I457" i="18"/>
  <c r="I169" i="18"/>
  <c r="DT27" i="21"/>
  <c r="CG27" i="21"/>
  <c r="I265" i="18"/>
  <c r="Y27" i="22"/>
  <c r="AB195" i="16"/>
  <c r="H195" i="16" s="1"/>
  <c r="AD54" i="21"/>
  <c r="BN54" i="21"/>
  <c r="AJ269" i="16"/>
  <c r="P269" i="16" s="1"/>
  <c r="AH58" i="22"/>
  <c r="H928" i="18"/>
  <c r="Z54" i="27"/>
  <c r="H784" i="18"/>
  <c r="P54" i="27"/>
  <c r="BZ54" i="21"/>
  <c r="R1025" i="18"/>
  <c r="CZ54" i="21"/>
  <c r="R560" i="18"/>
  <c r="L54" i="27"/>
  <c r="DG54" i="21"/>
  <c r="DI54" i="21"/>
  <c r="AI54" i="21"/>
  <c r="CT54" i="21"/>
  <c r="AE54" i="21"/>
  <c r="O54" i="27"/>
  <c r="AB54" i="21"/>
  <c r="H720" i="18"/>
  <c r="AZ54" i="21"/>
  <c r="R944" i="18"/>
  <c r="R79" i="18"/>
  <c r="S54" i="21"/>
  <c r="BF54" i="21"/>
  <c r="N54" i="27"/>
  <c r="CO54" i="21"/>
  <c r="CM54" i="21"/>
  <c r="R399" i="18"/>
  <c r="BW54" i="21"/>
  <c r="K54" i="27"/>
  <c r="R495" i="18"/>
  <c r="Y54" i="21"/>
  <c r="H960" i="18"/>
  <c r="CU54" i="21"/>
  <c r="R335" i="18"/>
  <c r="Q54" i="21"/>
  <c r="CH54" i="21"/>
  <c r="DB54" i="21"/>
  <c r="H191" i="18"/>
  <c r="I54" i="27"/>
  <c r="DP54" i="21"/>
  <c r="H992" i="18"/>
  <c r="DV54" i="21"/>
  <c r="H1008" i="18"/>
  <c r="CR54" i="21"/>
  <c r="BA54" i="21"/>
  <c r="R1042" i="18"/>
  <c r="H880" i="18"/>
  <c r="H54" i="27"/>
  <c r="BL54" i="21"/>
  <c r="AR54" i="21"/>
  <c r="H287" i="18"/>
  <c r="H54" i="21"/>
  <c r="AM54" i="21"/>
  <c r="CK54" i="21"/>
  <c r="V54" i="27"/>
  <c r="AV54" i="21"/>
  <c r="R592" i="18"/>
  <c r="M54" i="21"/>
  <c r="R463" i="18"/>
  <c r="CQ54" i="21"/>
  <c r="AS54" i="21"/>
  <c r="J54" i="21"/>
  <c r="BY54" i="21"/>
  <c r="CE54" i="21"/>
  <c r="K54" i="21"/>
  <c r="AH53" i="22"/>
  <c r="AI269" i="16"/>
  <c r="O269" i="16" s="1"/>
  <c r="G207" i="18"/>
  <c r="Q31" i="18"/>
  <c r="Q544" i="18"/>
  <c r="Q239" i="18"/>
  <c r="Q463" i="18"/>
  <c r="DC49" i="21"/>
  <c r="CO49" i="21"/>
  <c r="Q752" i="18"/>
  <c r="DH49" i="21"/>
  <c r="Q688" i="18"/>
  <c r="AP49" i="21"/>
  <c r="G544" i="18"/>
  <c r="U49" i="21"/>
  <c r="G656" i="18"/>
  <c r="DT49" i="21"/>
  <c r="BC49" i="21"/>
  <c r="G239" i="18"/>
  <c r="BN49" i="21"/>
  <c r="H49" i="21"/>
  <c r="G736" i="18"/>
  <c r="Q511" i="18"/>
  <c r="DG49" i="21"/>
  <c r="CQ49" i="21"/>
  <c r="P49" i="27"/>
  <c r="BR49" i="21"/>
  <c r="G976" i="18"/>
  <c r="AW49" i="21"/>
  <c r="DX49" i="21"/>
  <c r="DR49" i="21"/>
  <c r="AN49" i="21"/>
  <c r="X49" i="21"/>
  <c r="CG49" i="21"/>
  <c r="CX49" i="21"/>
  <c r="G383" i="18"/>
  <c r="Q880" i="18"/>
  <c r="Q720" i="18"/>
  <c r="Q63" i="18"/>
  <c r="G800" i="18"/>
  <c r="BS49" i="21"/>
  <c r="W49" i="21"/>
  <c r="AQ49" i="21"/>
  <c r="Q49" i="21"/>
  <c r="DI49" i="21"/>
  <c r="G111" i="18"/>
  <c r="G49" i="21"/>
  <c r="AY49" i="21"/>
  <c r="G143" i="18"/>
  <c r="C49" i="27"/>
  <c r="G928" i="18"/>
  <c r="BH49" i="21"/>
  <c r="G431" i="18"/>
  <c r="CH49" i="21"/>
  <c r="BQ49" i="21"/>
  <c r="G511" i="18"/>
  <c r="Y49" i="27"/>
  <c r="R49" i="21"/>
  <c r="D49" i="27"/>
  <c r="DF49" i="21"/>
  <c r="BU49" i="21"/>
  <c r="D49" i="21"/>
  <c r="W49" i="27"/>
  <c r="Q415" i="18"/>
  <c r="Q784" i="18"/>
  <c r="DK49" i="21"/>
  <c r="BB49" i="21"/>
  <c r="Q47" i="18"/>
  <c r="G367" i="18"/>
  <c r="AH49" i="21"/>
  <c r="BY49" i="21"/>
  <c r="BE49" i="21"/>
  <c r="AX49" i="21"/>
  <c r="L49" i="21"/>
  <c r="AD49" i="21"/>
  <c r="Q736" i="18"/>
  <c r="G624" i="18"/>
  <c r="U49" i="27"/>
  <c r="AO49" i="21"/>
  <c r="N49" i="27"/>
  <c r="G608" i="18"/>
  <c r="Q992" i="18"/>
  <c r="G303" i="18"/>
  <c r="Q191" i="18"/>
  <c r="Q944" i="18"/>
  <c r="Q896" i="18"/>
  <c r="BL49" i="21"/>
  <c r="DU49" i="21"/>
  <c r="G992" i="18"/>
  <c r="CI49" i="21"/>
  <c r="Q319" i="18"/>
  <c r="Q1042" i="18"/>
  <c r="E49" i="21"/>
  <c r="CU49" i="21"/>
  <c r="G832" i="18"/>
  <c r="CV49" i="21"/>
  <c r="CR49" i="21"/>
  <c r="AA49" i="27"/>
  <c r="G63" i="18"/>
  <c r="F49" i="27"/>
  <c r="G191" i="18"/>
  <c r="BA49" i="21"/>
  <c r="CM49" i="21"/>
  <c r="BD49" i="21"/>
  <c r="G495" i="18"/>
  <c r="G896" i="18"/>
  <c r="BM49" i="21"/>
  <c r="K49" i="21"/>
  <c r="Q800" i="18"/>
  <c r="CD49" i="21"/>
  <c r="Q608" i="18"/>
  <c r="Q271" i="18"/>
  <c r="G49" i="27"/>
  <c r="G287" i="18"/>
  <c r="Q159" i="18"/>
  <c r="DO49" i="21"/>
  <c r="BF49" i="21"/>
  <c r="Q912" i="18"/>
  <c r="CK49" i="21"/>
  <c r="AK49" i="21"/>
  <c r="T49" i="21"/>
  <c r="DQ49" i="21"/>
  <c r="G351" i="18"/>
  <c r="DA49" i="21"/>
  <c r="Q624" i="18"/>
  <c r="DJ49" i="21"/>
  <c r="G223" i="18"/>
  <c r="G159" i="18"/>
  <c r="G1025" i="18"/>
  <c r="AF49" i="21"/>
  <c r="Q672" i="18"/>
  <c r="J49" i="27"/>
  <c r="CP49" i="21"/>
  <c r="CF49" i="21"/>
  <c r="M49" i="27"/>
  <c r="Q175" i="18"/>
  <c r="Q447" i="18"/>
  <c r="Q848" i="18"/>
  <c r="BI49" i="21"/>
  <c r="AB49" i="27"/>
  <c r="BV49" i="21"/>
  <c r="CJ49" i="21"/>
  <c r="G912" i="18"/>
  <c r="G271" i="18"/>
  <c r="G816" i="18"/>
  <c r="Q399" i="18"/>
  <c r="G784" i="18"/>
  <c r="BG49" i="21"/>
  <c r="G960" i="18"/>
  <c r="Q592" i="18"/>
  <c r="DW49" i="21"/>
  <c r="G592" i="18"/>
  <c r="AC49" i="21"/>
  <c r="AU49" i="21"/>
  <c r="BW49" i="21"/>
  <c r="AG49" i="21"/>
  <c r="AZ49" i="21"/>
  <c r="Q495" i="18"/>
  <c r="G319" i="18"/>
  <c r="G415" i="18"/>
  <c r="DM49" i="21"/>
  <c r="Q95" i="18"/>
  <c r="G15" i="18"/>
  <c r="G688" i="18"/>
  <c r="Q207" i="18"/>
  <c r="Q79" i="18"/>
  <c r="G848" i="18"/>
  <c r="AJ49" i="21"/>
  <c r="Q431" i="18"/>
  <c r="Z49" i="21"/>
  <c r="AL49" i="21"/>
  <c r="I49" i="21"/>
  <c r="AE49" i="21"/>
  <c r="CY49" i="21"/>
  <c r="G1058" i="18"/>
  <c r="J49" i="21"/>
  <c r="X49" i="27"/>
  <c r="BX49" i="21"/>
  <c r="I49" i="27"/>
  <c r="G640" i="18"/>
  <c r="AV49" i="21"/>
  <c r="Q223" i="18"/>
  <c r="CL49" i="21"/>
  <c r="G560" i="18"/>
  <c r="G880" i="18"/>
  <c r="Q960" i="18"/>
  <c r="CS49" i="21"/>
  <c r="BO49" i="21"/>
  <c r="CC49" i="21"/>
  <c r="S49" i="27"/>
  <c r="G447" i="18"/>
  <c r="Q287" i="18"/>
  <c r="Q255" i="18"/>
  <c r="H49" i="27"/>
  <c r="Q768" i="18"/>
  <c r="Q479" i="18"/>
  <c r="C49" i="21"/>
  <c r="G335" i="18"/>
  <c r="G175" i="18"/>
  <c r="G31" i="18"/>
  <c r="G672" i="18"/>
  <c r="Q832" i="18"/>
  <c r="G95" i="18"/>
  <c r="Q351" i="18"/>
  <c r="Q127" i="18"/>
  <c r="DD49" i="21"/>
  <c r="DB49" i="21"/>
  <c r="DV49" i="21"/>
  <c r="G463" i="18"/>
  <c r="BK49" i="21"/>
  <c r="L49" i="27"/>
  <c r="K49" i="27"/>
  <c r="BP49" i="21"/>
  <c r="AA49" i="21"/>
  <c r="M49" i="21"/>
  <c r="Q383" i="18"/>
  <c r="Q656" i="18"/>
  <c r="Q1025" i="18"/>
  <c r="Q864" i="18"/>
  <c r="G1008" i="18"/>
  <c r="CW49" i="21"/>
  <c r="G720" i="18"/>
  <c r="Z49" i="27"/>
  <c r="G255" i="18"/>
  <c r="AB49" i="21"/>
  <c r="G576" i="18"/>
  <c r="G704" i="18"/>
  <c r="N49" i="21"/>
  <c r="R49" i="27"/>
  <c r="G752" i="18"/>
  <c r="AR49" i="21"/>
  <c r="AS49" i="21"/>
  <c r="Q111" i="18"/>
  <c r="T49" i="27"/>
  <c r="G1042" i="18"/>
  <c r="G864" i="18"/>
  <c r="Q576" i="18"/>
  <c r="CE49" i="21"/>
  <c r="G399" i="18"/>
  <c r="BZ49" i="21"/>
  <c r="Q1008" i="18"/>
  <c r="Q49" i="27"/>
  <c r="G479" i="18"/>
  <c r="CN49" i="21"/>
  <c r="Q560" i="18"/>
  <c r="BT49" i="21"/>
  <c r="CZ49" i="21"/>
  <c r="AI49" i="21"/>
  <c r="Q704" i="18"/>
  <c r="V49" i="27"/>
  <c r="Q335" i="18"/>
  <c r="Q1058" i="18"/>
  <c r="G528" i="18"/>
  <c r="S49" i="21"/>
  <c r="G768" i="18"/>
  <c r="Q816" i="18"/>
  <c r="DE49" i="21"/>
  <c r="Y49" i="21"/>
  <c r="E49" i="27"/>
  <c r="Q928" i="18"/>
  <c r="G47" i="18"/>
  <c r="F49" i="21"/>
  <c r="CT49" i="21"/>
  <c r="G79" i="18"/>
  <c r="DN49" i="21"/>
  <c r="Q367" i="18"/>
  <c r="O49" i="27"/>
  <c r="V49" i="21"/>
  <c r="Q143" i="18"/>
  <c r="Q976" i="18"/>
  <c r="DL49" i="21"/>
  <c r="G127" i="18"/>
  <c r="AM49" i="21"/>
  <c r="BJ49" i="21"/>
  <c r="CA49" i="21"/>
  <c r="AT49" i="21"/>
  <c r="Q528" i="18"/>
  <c r="CB49" i="21"/>
  <c r="P49" i="21"/>
  <c r="Q640" i="18"/>
  <c r="DS49" i="21"/>
  <c r="G944" i="18"/>
  <c r="O49" i="21"/>
  <c r="DP49" i="21"/>
  <c r="Q303" i="18"/>
  <c r="AL42" i="22"/>
  <c r="AL71" i="4"/>
  <c r="L10" i="27"/>
  <c r="N10" i="21"/>
  <c r="F10" i="27"/>
  <c r="F423" i="18"/>
  <c r="P1017" i="18"/>
  <c r="CJ10" i="21"/>
  <c r="DP10" i="21"/>
  <c r="CI10" i="21"/>
  <c r="AD10" i="21"/>
  <c r="P696" i="18"/>
  <c r="T10" i="21"/>
  <c r="CZ10" i="21"/>
  <c r="P792" i="18"/>
  <c r="DS10" i="21"/>
  <c r="F439" i="18"/>
  <c r="C10" i="21"/>
  <c r="DT10" i="21"/>
  <c r="F568" i="18"/>
  <c r="F616" i="18"/>
  <c r="CE10" i="21"/>
  <c r="BX10" i="21"/>
  <c r="D10" i="21"/>
  <c r="AV10" i="21"/>
  <c r="P247" i="18"/>
  <c r="DH10" i="21"/>
  <c r="AH10" i="21"/>
  <c r="F135" i="18"/>
  <c r="F712" i="18"/>
  <c r="CT10" i="21"/>
  <c r="BB10" i="21"/>
  <c r="DF10" i="21"/>
  <c r="BR10" i="21"/>
  <c r="BS10" i="21"/>
  <c r="P952" i="18"/>
  <c r="J10" i="21"/>
  <c r="F760" i="18"/>
  <c r="Y10" i="27"/>
  <c r="Y10" i="21"/>
  <c r="DM10" i="21"/>
  <c r="P1000" i="18"/>
  <c r="P215" i="18"/>
  <c r="BM10" i="21"/>
  <c r="BA10" i="21"/>
  <c r="DX10" i="21"/>
  <c r="P39" i="18"/>
  <c r="W10" i="21"/>
  <c r="P151" i="18"/>
  <c r="AI10" i="21"/>
  <c r="P23" i="18"/>
  <c r="P503" i="18"/>
  <c r="AC10" i="21"/>
  <c r="P455" i="18"/>
  <c r="P279" i="18"/>
  <c r="BL10" i="21"/>
  <c r="U10" i="27"/>
  <c r="P920" i="18"/>
  <c r="F808" i="18"/>
  <c r="P776" i="18"/>
  <c r="F487" i="18"/>
  <c r="CM10" i="21"/>
  <c r="F904" i="18"/>
  <c r="P311" i="18"/>
  <c r="F503" i="18"/>
  <c r="E10" i="21"/>
  <c r="F71" i="18"/>
  <c r="F952" i="18"/>
  <c r="F792" i="18"/>
  <c r="AJ10" i="21"/>
  <c r="G10" i="27"/>
  <c r="AR10" i="21"/>
  <c r="F183" i="18"/>
  <c r="U10" i="21"/>
  <c r="F279" i="18"/>
  <c r="DL10" i="21"/>
  <c r="P648" i="18"/>
  <c r="F167" i="18"/>
  <c r="BV10" i="21"/>
  <c r="F664" i="18"/>
  <c r="P423" i="18"/>
  <c r="F471" i="18"/>
  <c r="P568" i="18"/>
  <c r="S10" i="27"/>
  <c r="F680" i="18"/>
  <c r="F840" i="18"/>
  <c r="F10" i="21"/>
  <c r="CK10" i="21"/>
  <c r="AT10" i="21"/>
  <c r="G10" i="21"/>
  <c r="CG10" i="21"/>
  <c r="DV10" i="21"/>
  <c r="BY10" i="21"/>
  <c r="P1034" i="18"/>
  <c r="P103" i="18"/>
  <c r="P536" i="18"/>
  <c r="AL10" i="21"/>
  <c r="T10" i="27"/>
  <c r="Z10" i="27"/>
  <c r="P135" i="18"/>
  <c r="CL10" i="21"/>
  <c r="CV10" i="21"/>
  <c r="F776" i="18"/>
  <c r="P183" i="18"/>
  <c r="P10" i="27"/>
  <c r="CW10" i="21"/>
  <c r="CH10" i="21"/>
  <c r="CC10" i="21"/>
  <c r="R10" i="27"/>
  <c r="F632" i="18"/>
  <c r="F55" i="18"/>
  <c r="CB10" i="21"/>
  <c r="F7" i="18"/>
  <c r="F247" i="18"/>
  <c r="F648" i="18"/>
  <c r="I10" i="21"/>
  <c r="P872" i="18"/>
  <c r="F536" i="18"/>
  <c r="P327" i="18"/>
  <c r="BZ10" i="21"/>
  <c r="P295" i="18"/>
  <c r="M10" i="27"/>
  <c r="AO10" i="21"/>
  <c r="BE10" i="21"/>
  <c r="P632" i="18"/>
  <c r="P584" i="18"/>
  <c r="P10" i="21"/>
  <c r="V10" i="27"/>
  <c r="DW10" i="21"/>
  <c r="AP10" i="21"/>
  <c r="AB10" i="21"/>
  <c r="P167" i="18"/>
  <c r="BG10" i="21"/>
  <c r="F1034" i="18"/>
  <c r="F1000" i="18"/>
  <c r="O10" i="21"/>
  <c r="P888" i="18"/>
  <c r="BP10" i="21"/>
  <c r="H10" i="21"/>
  <c r="P808" i="18"/>
  <c r="CN10" i="21"/>
  <c r="DN10" i="21"/>
  <c r="F888" i="18"/>
  <c r="P1050" i="18"/>
  <c r="P552" i="18"/>
  <c r="K10" i="27"/>
  <c r="CA10" i="21"/>
  <c r="L10" i="21"/>
  <c r="AW10" i="21"/>
  <c r="AE10" i="21"/>
  <c r="P487" i="18"/>
  <c r="M10" i="21"/>
  <c r="DG10" i="21"/>
  <c r="F936" i="18"/>
  <c r="CU10" i="21"/>
  <c r="F600" i="18"/>
  <c r="K10" i="21"/>
  <c r="F359" i="18"/>
  <c r="F984" i="18"/>
  <c r="DK10" i="21"/>
  <c r="F584" i="18"/>
  <c r="J10" i="27"/>
  <c r="F215" i="18"/>
  <c r="CR10" i="21"/>
  <c r="N10" i="27"/>
  <c r="F311" i="18"/>
  <c r="P840" i="18"/>
  <c r="BQ10" i="21"/>
  <c r="BK10" i="21"/>
  <c r="P199" i="18"/>
  <c r="BW10" i="21"/>
  <c r="P119" i="18"/>
  <c r="DC10" i="21"/>
  <c r="CY10" i="21"/>
  <c r="P55" i="18"/>
  <c r="BU10" i="21"/>
  <c r="F295" i="18"/>
  <c r="O10" i="27"/>
  <c r="F1017" i="18"/>
  <c r="F39" i="18"/>
  <c r="CO10" i="21"/>
  <c r="P712" i="18"/>
  <c r="P71" i="18"/>
  <c r="P744" i="18"/>
  <c r="E10" i="27"/>
  <c r="DO10" i="21"/>
  <c r="D10" i="27"/>
  <c r="AZ10" i="21"/>
  <c r="F728" i="18"/>
  <c r="F151" i="18"/>
  <c r="DB10" i="21"/>
  <c r="F263" i="18"/>
  <c r="F696" i="18"/>
  <c r="P520" i="18"/>
  <c r="P87" i="18"/>
  <c r="I10" i="27"/>
  <c r="F23" i="18"/>
  <c r="X10" i="21"/>
  <c r="F375" i="18"/>
  <c r="H10" i="27"/>
  <c r="F968" i="18"/>
  <c r="CX10" i="21"/>
  <c r="AX10" i="21"/>
  <c r="AY10" i="21"/>
  <c r="P968" i="18"/>
  <c r="P407" i="18"/>
  <c r="BF10" i="21"/>
  <c r="F520" i="18"/>
  <c r="AN10" i="21"/>
  <c r="P471" i="18"/>
  <c r="C10" i="27"/>
  <c r="T10" i="22"/>
  <c r="BH10" i="21"/>
  <c r="F391" i="18"/>
  <c r="DQ10" i="21"/>
  <c r="P343" i="18"/>
  <c r="DJ10" i="21"/>
  <c r="F231" i="18"/>
  <c r="AS10" i="21"/>
  <c r="BN10" i="21"/>
  <c r="R10" i="21"/>
  <c r="Z10" i="21"/>
  <c r="CP10" i="21"/>
  <c r="AF10" i="21"/>
  <c r="AA10" i="21"/>
  <c r="W10" i="27"/>
  <c r="Q10" i="21"/>
  <c r="P391" i="18"/>
  <c r="CD10" i="21"/>
  <c r="S10" i="21"/>
  <c r="F327" i="18"/>
  <c r="BT10" i="21"/>
  <c r="P984" i="18"/>
  <c r="AA10" i="27"/>
  <c r="F1050" i="18"/>
  <c r="F455" i="18"/>
  <c r="DU10" i="21"/>
  <c r="AG10" i="21"/>
  <c r="F119" i="18"/>
  <c r="P263" i="18"/>
  <c r="DE10" i="21"/>
  <c r="P680" i="18"/>
  <c r="F920" i="18"/>
  <c r="F824" i="18"/>
  <c r="P856" i="18"/>
  <c r="V10" i="21"/>
  <c r="P616" i="18"/>
  <c r="BO10" i="21"/>
  <c r="Q10" i="27"/>
  <c r="P359" i="18"/>
  <c r="P600" i="18"/>
  <c r="AH142" i="16"/>
  <c r="N142" i="16" s="1"/>
  <c r="DA10" i="21"/>
  <c r="P824" i="18"/>
  <c r="F872" i="18"/>
  <c r="BC10" i="21"/>
  <c r="P439" i="18"/>
  <c r="BJ10" i="21"/>
  <c r="F856" i="18"/>
  <c r="AK10" i="21"/>
  <c r="CQ10" i="21"/>
  <c r="P375" i="18"/>
  <c r="AQ10" i="21"/>
  <c r="F103" i="18"/>
  <c r="X10" i="27"/>
  <c r="F343" i="18"/>
  <c r="P760" i="18"/>
  <c r="DD10" i="21"/>
  <c r="F87" i="18"/>
  <c r="P664" i="18"/>
  <c r="P231" i="18"/>
  <c r="F199" i="18"/>
  <c r="DI10" i="21"/>
  <c r="CF10" i="21"/>
  <c r="AM10" i="21"/>
  <c r="DR10" i="21"/>
  <c r="AU10" i="21"/>
  <c r="F407" i="18"/>
  <c r="BI10" i="21"/>
  <c r="P904" i="18"/>
  <c r="CS10" i="21"/>
  <c r="F744" i="18"/>
  <c r="P936" i="18"/>
  <c r="P728" i="18"/>
  <c r="AB10" i="27"/>
  <c r="F552" i="18"/>
  <c r="BD10" i="21"/>
  <c r="P1036" i="18"/>
  <c r="F249" i="18"/>
  <c r="F778" i="18"/>
  <c r="CW12" i="21"/>
  <c r="DF12" i="21"/>
  <c r="P890" i="18"/>
  <c r="F810" i="18"/>
  <c r="CT12" i="21"/>
  <c r="H12" i="21"/>
  <c r="CS12" i="21"/>
  <c r="P810" i="18"/>
  <c r="CL12" i="21"/>
  <c r="F345" i="18"/>
  <c r="P137" i="18"/>
  <c r="G12" i="21"/>
  <c r="CH12" i="21"/>
  <c r="P265" i="18"/>
  <c r="CN12" i="21"/>
  <c r="CV12" i="21"/>
  <c r="K12" i="21"/>
  <c r="P345" i="18"/>
  <c r="DH12" i="21"/>
  <c r="AV12" i="21"/>
  <c r="F313" i="18"/>
  <c r="P12" i="21"/>
  <c r="AO12" i="21"/>
  <c r="CB12" i="21"/>
  <c r="DO12" i="21"/>
  <c r="R12" i="27"/>
  <c r="DK12" i="21"/>
  <c r="P121" i="18"/>
  <c r="DD12" i="21"/>
  <c r="DB12" i="21"/>
  <c r="CM12" i="21"/>
  <c r="AN12" i="21"/>
  <c r="F25" i="18"/>
  <c r="F169" i="18"/>
  <c r="P505" i="18"/>
  <c r="P393" i="18"/>
  <c r="F618" i="18"/>
  <c r="P826" i="18"/>
  <c r="G12" i="27"/>
  <c r="DA12" i="21"/>
  <c r="Y12" i="27"/>
  <c r="M12" i="27"/>
  <c r="F297" i="18"/>
  <c r="D12" i="27"/>
  <c r="BH12" i="21"/>
  <c r="P762" i="18"/>
  <c r="F586" i="18"/>
  <c r="F393" i="18"/>
  <c r="P169" i="18"/>
  <c r="F874" i="18"/>
  <c r="AY12" i="21"/>
  <c r="P233" i="18"/>
  <c r="CA12" i="21"/>
  <c r="P89" i="18"/>
  <c r="P906" i="18"/>
  <c r="P794" i="18"/>
  <c r="AE12" i="21"/>
  <c r="R12" i="21"/>
  <c r="P281" i="18"/>
  <c r="F746" i="18"/>
  <c r="BA12" i="21"/>
  <c r="X12" i="21"/>
  <c r="CK12" i="21"/>
  <c r="BL12" i="21"/>
  <c r="P441" i="18"/>
  <c r="O12" i="21"/>
  <c r="P522" i="18"/>
  <c r="F650" i="18"/>
  <c r="F1019" i="18"/>
  <c r="Y12" i="21"/>
  <c r="F858" i="18"/>
  <c r="F842" i="18"/>
  <c r="F922" i="18"/>
  <c r="F57" i="18"/>
  <c r="DV12" i="21"/>
  <c r="C12" i="21"/>
  <c r="F666" i="18"/>
  <c r="E12" i="27"/>
  <c r="DG12" i="21"/>
  <c r="DX12" i="21"/>
  <c r="T12" i="27"/>
  <c r="P554" i="18"/>
  <c r="DW12" i="21"/>
  <c r="DQ12" i="21"/>
  <c r="DJ12" i="21"/>
  <c r="F89" i="18"/>
  <c r="U12" i="21"/>
  <c r="F9" i="18"/>
  <c r="F425" i="18"/>
  <c r="P185" i="18"/>
  <c r="AS12" i="21"/>
  <c r="AT12" i="21"/>
  <c r="CR12" i="21"/>
  <c r="P746" i="18"/>
  <c r="AA12" i="21"/>
  <c r="P570" i="18"/>
  <c r="AG12" i="21"/>
  <c r="F826" i="18"/>
  <c r="X12" i="27"/>
  <c r="F265" i="18"/>
  <c r="AX12" i="21"/>
  <c r="F954" i="18"/>
  <c r="F1002" i="18"/>
  <c r="BM12" i="21"/>
  <c r="P1002" i="18"/>
  <c r="DM12" i="21"/>
  <c r="F986" i="18"/>
  <c r="BZ12" i="21"/>
  <c r="BT12" i="21"/>
  <c r="BN12" i="21"/>
  <c r="F970" i="18"/>
  <c r="F153" i="18"/>
  <c r="AQ12" i="21"/>
  <c r="AA12" i="27"/>
  <c r="F538" i="18"/>
  <c r="F489" i="18"/>
  <c r="P25" i="18"/>
  <c r="P714" i="18"/>
  <c r="O12" i="27"/>
  <c r="P12" i="27"/>
  <c r="F233" i="18"/>
  <c r="DC12" i="21"/>
  <c r="DL12" i="21"/>
  <c r="F329" i="18"/>
  <c r="AK12" i="21"/>
  <c r="CD12" i="21"/>
  <c r="BS12" i="21"/>
  <c r="AB12" i="21"/>
  <c r="H12" i="27"/>
  <c r="BE12" i="21"/>
  <c r="P105" i="18"/>
  <c r="F137" i="18"/>
  <c r="P297" i="18"/>
  <c r="E12" i="21"/>
  <c r="BW12" i="21"/>
  <c r="P970" i="18"/>
  <c r="P409" i="18"/>
  <c r="P57" i="18"/>
  <c r="P1052" i="18"/>
  <c r="P1019" i="18"/>
  <c r="V12" i="21"/>
  <c r="F714" i="18"/>
  <c r="DP12" i="21"/>
  <c r="BQ12" i="21"/>
  <c r="BO12" i="21"/>
  <c r="S12" i="27"/>
  <c r="W12" i="27"/>
  <c r="P425" i="18"/>
  <c r="P778" i="18"/>
  <c r="CP12" i="21"/>
  <c r="F473" i="18"/>
  <c r="S12" i="21"/>
  <c r="K12" i="27"/>
  <c r="AC12" i="21"/>
  <c r="F730" i="18"/>
  <c r="P634" i="18"/>
  <c r="DE12" i="21"/>
  <c r="Q12" i="21"/>
  <c r="F12" i="27"/>
  <c r="L12" i="21"/>
  <c r="P329" i="18"/>
  <c r="I12" i="27"/>
  <c r="F938" i="18"/>
  <c r="M12" i="21"/>
  <c r="F762" i="18"/>
  <c r="BP12" i="21"/>
  <c r="P153" i="18"/>
  <c r="P377" i="18"/>
  <c r="CO12" i="21"/>
  <c r="Z12" i="21"/>
  <c r="BV12" i="21"/>
  <c r="F906" i="18"/>
  <c r="AJ12" i="21"/>
  <c r="P249" i="18"/>
  <c r="DI12" i="21"/>
  <c r="P986" i="18"/>
  <c r="F522" i="18"/>
  <c r="P874" i="18"/>
  <c r="Z12" i="27"/>
  <c r="V12" i="27"/>
  <c r="DR12" i="21"/>
  <c r="J12" i="21"/>
  <c r="BK12" i="21"/>
  <c r="DS12" i="21"/>
  <c r="F634" i="18"/>
  <c r="AR12" i="21"/>
  <c r="BI12" i="21"/>
  <c r="P313" i="18"/>
  <c r="F505" i="18"/>
  <c r="P586" i="18"/>
  <c r="BU12" i="21"/>
  <c r="CI12" i="21"/>
  <c r="CC12" i="21"/>
  <c r="P618" i="18"/>
  <c r="CF12" i="21"/>
  <c r="AU12" i="21"/>
  <c r="C12" i="27"/>
  <c r="AP12" i="21"/>
  <c r="BY12" i="21"/>
  <c r="D12" i="21"/>
  <c r="J12" i="27"/>
  <c r="P858" i="18"/>
  <c r="AZ12" i="21"/>
  <c r="T12" i="21"/>
  <c r="AL12" i="21"/>
  <c r="AI12" i="21"/>
  <c r="F185" i="18"/>
  <c r="P682" i="18"/>
  <c r="P954" i="18"/>
  <c r="F1052" i="18"/>
  <c r="F1036" i="18"/>
  <c r="F682" i="18"/>
  <c r="L12" i="27"/>
  <c r="CG12" i="21"/>
  <c r="F12" i="21"/>
  <c r="F890" i="18"/>
  <c r="AB12" i="27"/>
  <c r="N12" i="27"/>
  <c r="P602" i="18"/>
  <c r="P457" i="18"/>
  <c r="F73" i="18"/>
  <c r="AH12" i="21"/>
  <c r="F361" i="18"/>
  <c r="P217" i="18"/>
  <c r="CY12" i="21"/>
  <c r="P361" i="18"/>
  <c r="U12" i="27"/>
  <c r="P201" i="18"/>
  <c r="BJ12" i="21"/>
  <c r="DN12" i="21"/>
  <c r="F441" i="18"/>
  <c r="AW12" i="21"/>
  <c r="CE12" i="21"/>
  <c r="DT12" i="21"/>
  <c r="CZ12" i="21"/>
  <c r="F377" i="18"/>
  <c r="P666" i="18"/>
  <c r="CU12" i="21"/>
  <c r="F409" i="18"/>
  <c r="CJ12" i="21"/>
  <c r="F281" i="18"/>
  <c r="F570" i="18"/>
  <c r="P730" i="18"/>
  <c r="P938" i="18"/>
  <c r="P698" i="18"/>
  <c r="AM12" i="21"/>
  <c r="BD12" i="21"/>
  <c r="P650" i="18"/>
  <c r="AF12" i="21"/>
  <c r="BG12" i="21"/>
  <c r="P489" i="18"/>
  <c r="P41" i="18"/>
  <c r="BR12" i="21"/>
  <c r="BX12" i="21"/>
  <c r="I12" i="21"/>
  <c r="P473" i="18"/>
  <c r="W12" i="21"/>
  <c r="AD12" i="21"/>
  <c r="F698" i="18"/>
  <c r="F457" i="18"/>
  <c r="F121" i="18"/>
  <c r="BF12" i="21"/>
  <c r="DU12" i="21"/>
  <c r="F554" i="18"/>
  <c r="P73" i="18"/>
  <c r="P922" i="18"/>
  <c r="BB12" i="21"/>
  <c r="Q12" i="27"/>
  <c r="BC12" i="21"/>
  <c r="N12" i="21"/>
  <c r="F201" i="18"/>
  <c r="F794" i="18"/>
  <c r="CQ12" i="21"/>
  <c r="P842" i="18"/>
  <c r="CX12" i="21"/>
  <c r="F41" i="18"/>
  <c r="F105" i="18"/>
  <c r="F602" i="18"/>
  <c r="F217" i="18"/>
  <c r="P538" i="18"/>
  <c r="T12" i="22"/>
  <c r="AH144" i="16"/>
  <c r="N144" i="16" s="1"/>
  <c r="Y24" i="22"/>
  <c r="AB192" i="16"/>
  <c r="H192" i="16" s="1"/>
  <c r="P24" i="21"/>
  <c r="DF24" i="21"/>
  <c r="I775" i="18"/>
  <c r="S1016" i="18"/>
  <c r="S502" i="18"/>
  <c r="S198" i="18"/>
  <c r="S775" i="18"/>
  <c r="I519" i="18"/>
  <c r="I246" i="18"/>
  <c r="O24" i="27"/>
  <c r="S358" i="18"/>
  <c r="CN24" i="21"/>
  <c r="C24" i="21"/>
  <c r="D24" i="21"/>
  <c r="CA24" i="21"/>
  <c r="S390" i="18"/>
  <c r="S278" i="18"/>
  <c r="AA24" i="21"/>
  <c r="CR24" i="21"/>
  <c r="AG24" i="21"/>
  <c r="S887" i="18"/>
  <c r="CT24" i="21"/>
  <c r="AU24" i="21"/>
  <c r="I502" i="18"/>
  <c r="CO24" i="21"/>
  <c r="K24" i="27"/>
  <c r="CQ24" i="21"/>
  <c r="AZ24" i="21"/>
  <c r="L24" i="21"/>
  <c r="BO24" i="21"/>
  <c r="E24" i="21"/>
  <c r="BD24" i="21"/>
  <c r="N24" i="21"/>
  <c r="S24" i="27"/>
  <c r="CS24" i="21"/>
  <c r="I278" i="18"/>
  <c r="AW24" i="21"/>
  <c r="I230" i="18"/>
  <c r="S631" i="18"/>
  <c r="C24" i="27"/>
  <c r="S24" i="21"/>
  <c r="S807" i="18"/>
  <c r="S791" i="18"/>
  <c r="I791" i="18"/>
  <c r="I567" i="18"/>
  <c r="R24" i="21"/>
  <c r="K24" i="21"/>
  <c r="I983" i="18"/>
  <c r="AS24" i="21"/>
  <c r="N24" i="27"/>
  <c r="M24" i="21"/>
  <c r="S679" i="18"/>
  <c r="AD24" i="21"/>
  <c r="S230" i="18"/>
  <c r="DT24" i="21"/>
  <c r="I150" i="18"/>
  <c r="DA24" i="21"/>
  <c r="CH24" i="21"/>
  <c r="S663" i="18"/>
  <c r="CD24" i="21"/>
  <c r="I470" i="18"/>
  <c r="Z24" i="27"/>
  <c r="DD24" i="21"/>
  <c r="S102" i="18"/>
  <c r="S54" i="18"/>
  <c r="G24" i="27"/>
  <c r="S823" i="18"/>
  <c r="O24" i="21"/>
  <c r="BK24" i="21"/>
  <c r="I679" i="18"/>
  <c r="CL24" i="21"/>
  <c r="BW24" i="21"/>
  <c r="I807" i="18"/>
  <c r="S903" i="18"/>
  <c r="BY24" i="21"/>
  <c r="S615" i="18"/>
  <c r="S1049" i="18"/>
  <c r="CV24" i="21"/>
  <c r="L24" i="27"/>
  <c r="S182" i="18"/>
  <c r="I24" i="21"/>
  <c r="BH24" i="21"/>
  <c r="I935" i="18"/>
  <c r="S967" i="18"/>
  <c r="I903" i="18"/>
  <c r="S454" i="18"/>
  <c r="AC24" i="21"/>
  <c r="I294" i="18"/>
  <c r="X24" i="27"/>
  <c r="DM24" i="21"/>
  <c r="DI24" i="21"/>
  <c r="BR24" i="21"/>
  <c r="I86" i="18"/>
  <c r="V24" i="27"/>
  <c r="BN24" i="21"/>
  <c r="S374" i="18"/>
  <c r="DP24" i="21"/>
  <c r="Y24" i="21"/>
  <c r="I326" i="18"/>
  <c r="I599" i="18"/>
  <c r="DG24" i="21"/>
  <c r="S983" i="18"/>
  <c r="I951" i="18"/>
  <c r="S262" i="18"/>
  <c r="S166" i="18"/>
  <c r="I70" i="18"/>
  <c r="S871" i="18"/>
  <c r="F24" i="27"/>
  <c r="D24" i="27"/>
  <c r="I310" i="18"/>
  <c r="S567" i="18"/>
  <c r="AX24" i="21"/>
  <c r="DW24" i="21"/>
  <c r="DN24" i="21"/>
  <c r="AN24" i="21"/>
  <c r="BG24" i="21"/>
  <c r="S535" i="18"/>
  <c r="I583" i="18"/>
  <c r="W24" i="21"/>
  <c r="I839" i="18"/>
  <c r="S599" i="18"/>
  <c r="I631" i="18"/>
  <c r="S294" i="18"/>
  <c r="I647" i="18"/>
  <c r="S935" i="18"/>
  <c r="BL24" i="21"/>
  <c r="S438" i="18"/>
  <c r="DB24" i="21"/>
  <c r="I358" i="18"/>
  <c r="DJ24" i="21"/>
  <c r="S134" i="18"/>
  <c r="BQ24" i="21"/>
  <c r="I695" i="18"/>
  <c r="AV24" i="21"/>
  <c r="CB24" i="21"/>
  <c r="I1049" i="18"/>
  <c r="I38" i="18"/>
  <c r="S150" i="18"/>
  <c r="I374" i="18"/>
  <c r="F24" i="21"/>
  <c r="CG24" i="21"/>
  <c r="I663" i="18"/>
  <c r="BA24" i="21"/>
  <c r="S951" i="18"/>
  <c r="I54" i="18"/>
  <c r="S70" i="18"/>
  <c r="BZ24" i="21"/>
  <c r="CX24" i="21"/>
  <c r="S695" i="18"/>
  <c r="AL24" i="21"/>
  <c r="BJ24" i="21"/>
  <c r="R24" i="27"/>
  <c r="S246" i="18"/>
  <c r="BB24" i="21"/>
  <c r="H24" i="27"/>
  <c r="Y24" i="27"/>
  <c r="AI24" i="21"/>
  <c r="S422" i="18"/>
  <c r="I390" i="18"/>
  <c r="U24" i="21"/>
  <c r="BP24" i="21"/>
  <c r="AY24" i="21"/>
  <c r="I486" i="18"/>
  <c r="M24" i="27"/>
  <c r="S310" i="18"/>
  <c r="I967" i="18"/>
  <c r="S118" i="18"/>
  <c r="AR24" i="21"/>
  <c r="J24" i="27"/>
  <c r="Q24" i="21"/>
  <c r="I22" i="18"/>
  <c r="T24" i="21"/>
  <c r="I198" i="18"/>
  <c r="AQ24" i="21"/>
  <c r="CP24" i="21"/>
  <c r="CI24" i="21"/>
  <c r="S470" i="18"/>
  <c r="AK24" i="21"/>
  <c r="S406" i="18"/>
  <c r="AT24" i="21"/>
  <c r="BM24" i="21"/>
  <c r="DV24" i="21"/>
  <c r="BI24" i="21"/>
  <c r="I422" i="18"/>
  <c r="DK24" i="21"/>
  <c r="I1016" i="18"/>
  <c r="I823" i="18"/>
  <c r="I887" i="18"/>
  <c r="BV24" i="21"/>
  <c r="AH24" i="21"/>
  <c r="I919" i="18"/>
  <c r="AA24" i="27"/>
  <c r="I214" i="18"/>
  <c r="S326" i="18"/>
  <c r="CZ24" i="21"/>
  <c r="I438" i="18"/>
  <c r="I134" i="18"/>
  <c r="AJ24" i="21"/>
  <c r="I118" i="18"/>
  <c r="BS24" i="21"/>
  <c r="S711" i="18"/>
  <c r="BX24" i="21"/>
  <c r="BU24" i="21"/>
  <c r="J24" i="21"/>
  <c r="I182" i="18"/>
  <c r="AM24" i="21"/>
  <c r="DC24" i="21"/>
  <c r="S583" i="18"/>
  <c r="DO24" i="21"/>
  <c r="I615" i="18"/>
  <c r="CE24" i="21"/>
  <c r="DH24" i="21"/>
  <c r="Q24" i="27"/>
  <c r="AP24" i="21"/>
  <c r="DU24" i="21"/>
  <c r="BT24" i="21"/>
  <c r="S551" i="18"/>
  <c r="DL24" i="21"/>
  <c r="CU24" i="21"/>
  <c r="DR24" i="21"/>
  <c r="AB24" i="27"/>
  <c r="I166" i="18"/>
  <c r="BE24" i="21"/>
  <c r="I102" i="18"/>
  <c r="AO24" i="21"/>
  <c r="I727" i="18"/>
  <c r="T24" i="27"/>
  <c r="CC24" i="21"/>
  <c r="BC24" i="21"/>
  <c r="Z24" i="21"/>
  <c r="S759" i="18"/>
  <c r="S855" i="18"/>
  <c r="CM24" i="21"/>
  <c r="DS24" i="21"/>
  <c r="CY24" i="21"/>
  <c r="I551" i="18"/>
  <c r="CF24" i="21"/>
  <c r="S86" i="18"/>
  <c r="S22" i="18"/>
  <c r="H24" i="21"/>
  <c r="G24" i="21"/>
  <c r="I999" i="18"/>
  <c r="P24" i="27"/>
  <c r="DE24" i="21"/>
  <c r="CJ24" i="21"/>
  <c r="E24" i="27"/>
  <c r="U24" i="27"/>
  <c r="S1033" i="18"/>
  <c r="S919" i="18"/>
  <c r="S839" i="18"/>
  <c r="S38" i="18"/>
  <c r="I759" i="18"/>
  <c r="V24" i="21"/>
  <c r="S519" i="18"/>
  <c r="W24" i="27"/>
  <c r="DX24" i="21"/>
  <c r="I743" i="18"/>
  <c r="I6" i="18"/>
  <c r="S743" i="18"/>
  <c r="I454" i="18"/>
  <c r="CK24" i="21"/>
  <c r="S727" i="18"/>
  <c r="CW24" i="21"/>
  <c r="I871" i="18"/>
  <c r="I24" i="27"/>
  <c r="AB24" i="21"/>
  <c r="S647" i="18"/>
  <c r="X24" i="21"/>
  <c r="S486" i="18"/>
  <c r="I855" i="18"/>
  <c r="AF24" i="21"/>
  <c r="I711" i="18"/>
  <c r="I406" i="18"/>
  <c r="I1033" i="18"/>
  <c r="S342" i="18"/>
  <c r="DQ24" i="21"/>
  <c r="AE24" i="21"/>
  <c r="S214" i="18"/>
  <c r="S999" i="18"/>
  <c r="I262" i="18"/>
  <c r="I342" i="18"/>
  <c r="I535" i="18"/>
  <c r="BF24" i="21"/>
  <c r="AO27" i="22"/>
  <c r="AB331" i="16"/>
  <c r="H331" i="16" s="1"/>
  <c r="DM16" i="21"/>
  <c r="Q729" i="18"/>
  <c r="BL16" i="21"/>
  <c r="Q969" i="18"/>
  <c r="DI16" i="21"/>
  <c r="G136" i="18"/>
  <c r="AI16" i="21"/>
  <c r="CT16" i="21"/>
  <c r="Q232" i="18"/>
  <c r="CZ16" i="21"/>
  <c r="G392" i="18"/>
  <c r="G585" i="18"/>
  <c r="Q697" i="18"/>
  <c r="Q921" i="18"/>
  <c r="Q521" i="18"/>
  <c r="AR16" i="21"/>
  <c r="AC16" i="21"/>
  <c r="G873" i="18"/>
  <c r="Q537" i="18"/>
  <c r="N16" i="27"/>
  <c r="Q953" i="18"/>
  <c r="G88" i="18"/>
  <c r="T16" i="21"/>
  <c r="DK16" i="21"/>
  <c r="K16" i="21"/>
  <c r="G184" i="18"/>
  <c r="G264" i="18"/>
  <c r="DE16" i="21"/>
  <c r="CH16" i="21"/>
  <c r="AL16" i="21"/>
  <c r="BP16" i="21"/>
  <c r="Q360" i="18"/>
  <c r="G745" i="18"/>
  <c r="AX16" i="21"/>
  <c r="DN16" i="21"/>
  <c r="G16" i="27"/>
  <c r="BN16" i="21"/>
  <c r="BZ16" i="21"/>
  <c r="K16" i="27"/>
  <c r="Q665" i="18"/>
  <c r="CX16" i="21"/>
  <c r="G601" i="18"/>
  <c r="Q312" i="18"/>
  <c r="R16" i="21"/>
  <c r="G905" i="18"/>
  <c r="Q553" i="18"/>
  <c r="G280" i="18"/>
  <c r="L16" i="27"/>
  <c r="CR16" i="21"/>
  <c r="G16" i="21"/>
  <c r="Q136" i="18"/>
  <c r="BM16" i="21"/>
  <c r="D16" i="21"/>
  <c r="G985" i="18"/>
  <c r="AH16" i="21"/>
  <c r="DQ16" i="21"/>
  <c r="V16" i="27"/>
  <c r="G24" i="18"/>
  <c r="W16" i="27"/>
  <c r="AZ16" i="21"/>
  <c r="AU16" i="21"/>
  <c r="Q56" i="18"/>
  <c r="P16" i="27"/>
  <c r="H16" i="21"/>
  <c r="G440" i="18"/>
  <c r="M16" i="21"/>
  <c r="S16" i="27"/>
  <c r="BH16" i="21"/>
  <c r="BQ16" i="21"/>
  <c r="Q472" i="18"/>
  <c r="G168" i="18"/>
  <c r="AJ43" i="22"/>
  <c r="AG286" i="16"/>
  <c r="M286" i="16"/>
  <c r="AI55" i="22"/>
  <c r="AA283" i="16"/>
  <c r="G283" i="16" s="1"/>
  <c r="R470" i="18"/>
  <c r="H262" i="18"/>
  <c r="BW19" i="21"/>
  <c r="H422" i="18"/>
  <c r="S19" i="27"/>
  <c r="H102" i="18"/>
  <c r="DW19" i="21"/>
  <c r="H230" i="18"/>
  <c r="R230" i="18"/>
  <c r="R454" i="18"/>
  <c r="BP19" i="21"/>
  <c r="H839" i="18"/>
  <c r="AD19" i="21"/>
  <c r="R19" i="27"/>
  <c r="CE19" i="21"/>
  <c r="L19" i="21"/>
  <c r="BT19" i="21"/>
  <c r="AC19" i="21"/>
  <c r="R310" i="18"/>
  <c r="H919" i="18"/>
  <c r="R711" i="18"/>
  <c r="H647" i="18"/>
  <c r="H19" i="21"/>
  <c r="S19" i="21"/>
  <c r="H454" i="18"/>
  <c r="H358" i="18"/>
  <c r="N19" i="21"/>
  <c r="R855" i="18"/>
  <c r="H374" i="18"/>
  <c r="H807" i="18"/>
  <c r="AZ19" i="21"/>
  <c r="R1033" i="18"/>
  <c r="R695" i="18"/>
  <c r="BX19" i="21"/>
  <c r="R406" i="18"/>
  <c r="BH19" i="21"/>
  <c r="F19" i="21"/>
  <c r="R486" i="18"/>
  <c r="R86" i="18"/>
  <c r="T19" i="21"/>
  <c r="H887" i="18"/>
  <c r="AG19" i="21"/>
  <c r="BG19" i="21"/>
  <c r="I19" i="21"/>
  <c r="DG19" i="21"/>
  <c r="R647" i="18"/>
  <c r="H791" i="18"/>
  <c r="Y19" i="27"/>
  <c r="CQ19" i="21"/>
  <c r="R374" i="18"/>
  <c r="DT19" i="21"/>
  <c r="AV19" i="21"/>
  <c r="O19" i="21"/>
  <c r="H711" i="18"/>
  <c r="DN19" i="21"/>
  <c r="M19" i="21"/>
  <c r="R951" i="18"/>
  <c r="CT19" i="21"/>
  <c r="H1033" i="18"/>
  <c r="G19" i="27"/>
  <c r="R294" i="18"/>
  <c r="Q19" i="21"/>
  <c r="R390" i="18"/>
  <c r="H470" i="18"/>
  <c r="R1049" i="18"/>
  <c r="R615" i="18"/>
  <c r="R839" i="18"/>
  <c r="H246" i="18"/>
  <c r="H903" i="18"/>
  <c r="AH19" i="21"/>
  <c r="R519" i="18"/>
  <c r="H19" i="27"/>
  <c r="DX19" i="21"/>
  <c r="H583" i="18"/>
  <c r="DH19" i="21"/>
  <c r="R967" i="18"/>
  <c r="AM19" i="21"/>
  <c r="R19" i="21"/>
  <c r="AB19" i="21"/>
  <c r="AT19" i="21"/>
  <c r="R134" i="18"/>
  <c r="AS19" i="21"/>
  <c r="BK19" i="21"/>
  <c r="R791" i="18"/>
  <c r="R551" i="18"/>
  <c r="BB19" i="21"/>
  <c r="J19" i="27"/>
  <c r="R54" i="18"/>
  <c r="DQ19" i="21"/>
  <c r="AR19" i="21"/>
  <c r="H278" i="18"/>
  <c r="H535" i="18"/>
  <c r="DJ19" i="21"/>
  <c r="H438" i="18"/>
  <c r="AB19" i="27"/>
  <c r="R422" i="18"/>
  <c r="CW19" i="21"/>
  <c r="H567" i="18"/>
  <c r="O19" i="27"/>
  <c r="H326" i="18"/>
  <c r="R278" i="18"/>
  <c r="CM19" i="21"/>
  <c r="H823" i="18"/>
  <c r="H182" i="18"/>
  <c r="H967" i="18"/>
  <c r="H775" i="18"/>
  <c r="N19" i="27"/>
  <c r="C19" i="21"/>
  <c r="H999" i="18"/>
  <c r="R342" i="18"/>
  <c r="CF19" i="21"/>
  <c r="R727" i="18"/>
  <c r="H871" i="18"/>
  <c r="BJ19" i="21"/>
  <c r="M19" i="27"/>
  <c r="R919" i="18"/>
  <c r="P19" i="21"/>
  <c r="H519" i="18"/>
  <c r="BE19" i="21"/>
  <c r="CU19" i="21"/>
  <c r="BI19" i="21"/>
  <c r="Q19" i="22"/>
  <c r="H743" i="18"/>
  <c r="L19" i="27"/>
  <c r="DC19" i="21"/>
  <c r="H294" i="18"/>
  <c r="K19" i="21"/>
  <c r="R22" i="18"/>
  <c r="R871" i="18"/>
  <c r="AI19" i="21"/>
  <c r="H150" i="18"/>
  <c r="CB19" i="21"/>
  <c r="AU19" i="21"/>
  <c r="AP19" i="21"/>
  <c r="CX19" i="21"/>
  <c r="R743" i="18"/>
  <c r="DI19" i="21"/>
  <c r="E19" i="21"/>
  <c r="H679" i="18"/>
  <c r="R102" i="18"/>
  <c r="AL19" i="21"/>
  <c r="V19" i="27"/>
  <c r="Q19" i="27"/>
  <c r="R679" i="18"/>
  <c r="BU19" i="21"/>
  <c r="R1016" i="18"/>
  <c r="H310" i="18"/>
  <c r="CL19" i="21"/>
  <c r="R38" i="18"/>
  <c r="H599" i="18"/>
  <c r="BD19" i="21"/>
  <c r="CO19" i="21"/>
  <c r="AE19" i="21"/>
  <c r="DA19" i="21"/>
  <c r="CD19" i="21"/>
  <c r="CS19" i="21"/>
  <c r="R535" i="18"/>
  <c r="R438" i="18"/>
  <c r="R246" i="18"/>
  <c r="H342" i="18"/>
  <c r="R182" i="18"/>
  <c r="BF19" i="21"/>
  <c r="Y19" i="21"/>
  <c r="H1016" i="18"/>
  <c r="CZ19" i="21"/>
  <c r="R887" i="18"/>
  <c r="H502" i="18"/>
  <c r="G19" i="21"/>
  <c r="BY19" i="21"/>
  <c r="CI19" i="21"/>
  <c r="H134" i="18"/>
  <c r="H1049" i="18"/>
  <c r="R150" i="18"/>
  <c r="DS19" i="21"/>
  <c r="R807" i="18"/>
  <c r="DV19" i="21"/>
  <c r="R214" i="18"/>
  <c r="H70" i="18"/>
  <c r="H54" i="18"/>
  <c r="DO19" i="21"/>
  <c r="CP19" i="21"/>
  <c r="X19" i="21"/>
  <c r="R823" i="18"/>
  <c r="AW19" i="21"/>
  <c r="W19" i="21"/>
  <c r="V19" i="21"/>
  <c r="BM19" i="21"/>
  <c r="R262" i="18"/>
  <c r="R903" i="18"/>
  <c r="X19" i="27"/>
  <c r="AA19" i="21"/>
  <c r="D19" i="27"/>
  <c r="H935" i="18"/>
  <c r="H390" i="18"/>
  <c r="U19" i="21"/>
  <c r="BZ19" i="21"/>
  <c r="DR19" i="21"/>
  <c r="R983" i="18"/>
  <c r="AK19" i="21"/>
  <c r="CR19" i="21"/>
  <c r="CG19" i="21"/>
  <c r="H855" i="18"/>
  <c r="H695" i="18"/>
  <c r="R166" i="18"/>
  <c r="AA124" i="16"/>
  <c r="G124" i="16" s="1"/>
  <c r="DD19" i="21"/>
  <c r="Z19" i="21"/>
  <c r="E19" i="27"/>
  <c r="DB19" i="21"/>
  <c r="CJ19" i="21"/>
  <c r="H663" i="18"/>
  <c r="R118" i="18"/>
  <c r="R935" i="18"/>
  <c r="AF19" i="21"/>
  <c r="BN19" i="21"/>
  <c r="DM19" i="21"/>
  <c r="H951" i="18"/>
  <c r="F19" i="27"/>
  <c r="BQ19" i="21"/>
  <c r="W19" i="27"/>
  <c r="J19" i="21"/>
  <c r="H759" i="18"/>
  <c r="H118" i="18"/>
  <c r="H406" i="18"/>
  <c r="R70" i="18"/>
  <c r="DE19" i="21"/>
  <c r="BA19" i="21"/>
  <c r="CH19" i="21"/>
  <c r="H631" i="18"/>
  <c r="H983" i="18"/>
  <c r="BL19" i="21"/>
  <c r="BC19" i="21"/>
  <c r="CA19" i="21"/>
  <c r="DP19" i="21"/>
  <c r="AQ19" i="21"/>
  <c r="R502" i="18"/>
  <c r="U19" i="27"/>
  <c r="I19" i="27"/>
  <c r="H214" i="18"/>
  <c r="BV19" i="21"/>
  <c r="CV19" i="21"/>
  <c r="DU19" i="21"/>
  <c r="H727" i="18"/>
  <c r="DK19" i="21"/>
  <c r="R631" i="18"/>
  <c r="H38" i="18"/>
  <c r="T19" i="27"/>
  <c r="R775" i="18"/>
  <c r="R198" i="18"/>
  <c r="CY19" i="21"/>
  <c r="D19" i="21"/>
  <c r="Z19" i="27"/>
  <c r="K19" i="27"/>
  <c r="H486" i="18"/>
  <c r="H551" i="18"/>
  <c r="R567" i="18"/>
  <c r="H615" i="18"/>
  <c r="CN19" i="21"/>
  <c r="BO19" i="21"/>
  <c r="H22" i="18"/>
  <c r="P19" i="27"/>
  <c r="DL19" i="21"/>
  <c r="CC19" i="21"/>
  <c r="AJ19" i="21"/>
  <c r="R999" i="18"/>
  <c r="AA19" i="27"/>
  <c r="CK19" i="21"/>
  <c r="BR19" i="21"/>
  <c r="AY19" i="21"/>
  <c r="R326" i="18"/>
  <c r="AX19" i="21"/>
  <c r="R599" i="18"/>
  <c r="R583" i="18"/>
  <c r="DF19" i="21"/>
  <c r="AN19" i="21"/>
  <c r="R358" i="18"/>
  <c r="BS19" i="21"/>
  <c r="C19" i="27"/>
  <c r="R663" i="18"/>
  <c r="AO19" i="21"/>
  <c r="H86" i="18"/>
  <c r="H166" i="18"/>
  <c r="H6" i="18"/>
  <c r="H198" i="18"/>
  <c r="R759" i="18"/>
  <c r="BN46" i="21"/>
  <c r="AI266" i="16"/>
  <c r="O266" i="16" s="1"/>
  <c r="CM46" i="21"/>
  <c r="DA46" i="21"/>
  <c r="AH71" i="4"/>
  <c r="BS46" i="21"/>
  <c r="AH50" i="22"/>
  <c r="G941" i="18"/>
  <c r="G46" i="27"/>
  <c r="Z46" i="27"/>
  <c r="CE46" i="21"/>
  <c r="G893" i="18"/>
  <c r="CJ46" i="21"/>
  <c r="Q701" i="18"/>
  <c r="G669" i="18"/>
  <c r="G220" i="18"/>
  <c r="Q973" i="18"/>
  <c r="U46" i="21"/>
  <c r="Q220" i="18"/>
  <c r="Q188" i="18"/>
  <c r="Q492" i="18"/>
  <c r="BK46" i="21"/>
  <c r="Q877" i="18"/>
  <c r="G300" i="18"/>
  <c r="AT46" i="21"/>
  <c r="N46" i="27"/>
  <c r="AR46" i="21"/>
  <c r="G188" i="18"/>
  <c r="DJ46" i="21"/>
  <c r="BZ46" i="21"/>
  <c r="BV46" i="21"/>
  <c r="Q284" i="18"/>
  <c r="T46" i="21"/>
  <c r="Q348" i="18"/>
  <c r="C46" i="21"/>
  <c r="BT46" i="21"/>
  <c r="Q412" i="18"/>
  <c r="G28" i="18"/>
  <c r="R46" i="21"/>
  <c r="G508" i="18"/>
  <c r="S46" i="21"/>
  <c r="K46" i="27"/>
  <c r="Q44" i="18"/>
  <c r="BM46" i="21"/>
  <c r="AX46" i="21"/>
  <c r="BX46" i="21"/>
  <c r="DM46" i="21"/>
  <c r="Q428" i="18"/>
  <c r="CZ46" i="21"/>
  <c r="AN46" i="21"/>
  <c r="G797" i="18"/>
  <c r="AE46" i="21"/>
  <c r="Q28" i="18"/>
  <c r="DI46" i="21"/>
  <c r="G108" i="18"/>
  <c r="Z46" i="21"/>
  <c r="BW46" i="21"/>
  <c r="AA46" i="21"/>
  <c r="G284" i="18"/>
  <c r="Q893" i="18"/>
  <c r="G60" i="18"/>
  <c r="BQ46" i="21"/>
  <c r="CV46" i="21"/>
  <c r="G332" i="18"/>
  <c r="N46" i="21"/>
  <c r="Q669" i="18"/>
  <c r="DS46" i="21"/>
  <c r="Q717" i="18"/>
  <c r="G717" i="18"/>
  <c r="BR46" i="21"/>
  <c r="AW46" i="21"/>
  <c r="G12" i="18"/>
  <c r="G172" i="18"/>
  <c r="G364" i="18"/>
  <c r="Q829" i="18"/>
  <c r="P1049" i="18"/>
  <c r="BK9" i="21"/>
  <c r="S9" i="21"/>
  <c r="CK9" i="21"/>
  <c r="O9" i="27"/>
  <c r="M9" i="21"/>
  <c r="F6" i="18"/>
  <c r="P983" i="18"/>
  <c r="P134" i="18"/>
  <c r="DK9" i="21"/>
  <c r="CG9" i="21"/>
  <c r="AE9" i="21"/>
  <c r="F262" i="18"/>
  <c r="P342" i="18"/>
  <c r="K9" i="21"/>
  <c r="P839" i="18"/>
  <c r="Q9" i="21"/>
  <c r="P358" i="18"/>
  <c r="F102" i="18"/>
  <c r="F9" i="27"/>
  <c r="F470" i="18"/>
  <c r="F342" i="18"/>
  <c r="P775" i="18"/>
  <c r="F567" i="18"/>
  <c r="P935" i="18"/>
  <c r="F166" i="18"/>
  <c r="F406" i="18"/>
  <c r="CE9" i="21"/>
  <c r="BJ9" i="21"/>
  <c r="BL9" i="21"/>
  <c r="P951" i="18"/>
  <c r="CN9" i="21"/>
  <c r="BT9" i="21"/>
  <c r="F951" i="18"/>
  <c r="F278" i="18"/>
  <c r="P454" i="18"/>
  <c r="C9" i="27"/>
  <c r="P22" i="18"/>
  <c r="O9" i="21"/>
  <c r="P262" i="18"/>
  <c r="F935" i="18"/>
  <c r="BU9" i="21"/>
  <c r="P310" i="18"/>
  <c r="DG9" i="21"/>
  <c r="F486" i="18"/>
  <c r="P166" i="18"/>
  <c r="Z9" i="21"/>
  <c r="P711" i="18"/>
  <c r="BR9" i="21"/>
  <c r="F310" i="18"/>
  <c r="F999" i="18"/>
  <c r="CU9" i="21"/>
  <c r="P871" i="18"/>
  <c r="P599" i="18"/>
  <c r="P9" i="21"/>
  <c r="P278" i="18"/>
  <c r="F535" i="18"/>
  <c r="DM9" i="21"/>
  <c r="J9" i="27"/>
  <c r="N9" i="21"/>
  <c r="F743" i="18"/>
  <c r="DT9" i="21"/>
  <c r="F182" i="18"/>
  <c r="DD9" i="21"/>
  <c r="AQ9" i="21"/>
  <c r="CA9" i="21"/>
  <c r="P679" i="18"/>
  <c r="P919" i="18"/>
  <c r="BV9" i="21"/>
  <c r="F919" i="18"/>
  <c r="P86" i="18"/>
  <c r="P967" i="18"/>
  <c r="BW9" i="21"/>
  <c r="AA9" i="27"/>
  <c r="P583" i="18"/>
  <c r="DE9" i="21"/>
  <c r="P567" i="18"/>
  <c r="F358" i="18"/>
  <c r="G9" i="27"/>
  <c r="BI9" i="21"/>
  <c r="P615" i="18"/>
  <c r="P759" i="18"/>
  <c r="P743" i="18"/>
  <c r="F246" i="18"/>
  <c r="CL9" i="21"/>
  <c r="P422" i="18"/>
  <c r="F294" i="18"/>
  <c r="Q9" i="27"/>
  <c r="CS9" i="21"/>
  <c r="F775" i="18"/>
  <c r="CT9" i="21"/>
  <c r="F807" i="18"/>
  <c r="P647" i="18"/>
  <c r="F38" i="18"/>
  <c r="BP9" i="21"/>
  <c r="F679" i="18"/>
  <c r="BC9" i="21"/>
  <c r="BD9" i="21"/>
  <c r="K9" i="27"/>
  <c r="P903" i="18"/>
  <c r="Y9" i="21"/>
  <c r="AL9" i="21"/>
  <c r="P198" i="18"/>
  <c r="AB9" i="27"/>
  <c r="F599" i="18"/>
  <c r="P855" i="18"/>
  <c r="M9" i="27"/>
  <c r="P1016" i="18"/>
  <c r="P663" i="18"/>
  <c r="R9" i="27"/>
  <c r="F70" i="18"/>
  <c r="P406" i="18"/>
  <c r="AW9" i="21"/>
  <c r="BM9" i="21"/>
  <c r="P294" i="18"/>
  <c r="F551" i="18"/>
  <c r="DB9" i="21"/>
  <c r="P390" i="18"/>
  <c r="CD9" i="21"/>
  <c r="DS9" i="21"/>
  <c r="AF9" i="21"/>
  <c r="DV9" i="21"/>
  <c r="CO9" i="21"/>
  <c r="BF9" i="21"/>
  <c r="F22" i="18"/>
  <c r="F791" i="18"/>
  <c r="E9" i="27"/>
  <c r="CI9" i="21"/>
  <c r="AC9" i="21"/>
  <c r="R9" i="21"/>
  <c r="BS9" i="21"/>
  <c r="CF9" i="21"/>
  <c r="P695" i="18"/>
  <c r="CJ9" i="21"/>
  <c r="H9" i="27"/>
  <c r="CR9" i="21"/>
  <c r="DL9" i="21"/>
  <c r="P807" i="18"/>
  <c r="AD9" i="21"/>
  <c r="F839" i="18"/>
  <c r="P102" i="18"/>
  <c r="P519" i="18"/>
  <c r="T9" i="22"/>
  <c r="AH141" i="16"/>
  <c r="N141" i="16" s="1"/>
  <c r="AI42" i="22"/>
  <c r="X285" i="16"/>
  <c r="D285" i="16" s="1"/>
  <c r="E927" i="18"/>
  <c r="AT38" i="21"/>
  <c r="CY38" i="21"/>
  <c r="CW38" i="21"/>
  <c r="E1041" i="18"/>
  <c r="E575" i="18"/>
  <c r="O575" i="18"/>
  <c r="AO38" i="21"/>
  <c r="V38" i="27"/>
  <c r="E911" i="18"/>
  <c r="O398" i="18"/>
  <c r="E270" i="18"/>
  <c r="O991" i="18"/>
  <c r="Z38" i="21"/>
  <c r="E607" i="18"/>
  <c r="E382" i="18"/>
  <c r="BD38" i="21"/>
  <c r="O302" i="18"/>
  <c r="I38" i="27"/>
  <c r="Q38" i="21"/>
  <c r="M38" i="21"/>
  <c r="E799" i="18"/>
  <c r="CG38" i="21"/>
  <c r="DB38" i="21"/>
  <c r="AA38" i="21"/>
  <c r="O382" i="18"/>
  <c r="Y38" i="21"/>
  <c r="E38" i="21"/>
  <c r="U38" i="21"/>
  <c r="O462" i="18"/>
  <c r="E462" i="18"/>
  <c r="O30" i="18"/>
  <c r="E623" i="18"/>
  <c r="O206" i="18"/>
  <c r="O607" i="18"/>
  <c r="K38" i="21"/>
  <c r="AY38" i="21"/>
  <c r="E206" i="18"/>
  <c r="E671" i="18"/>
  <c r="O1007" i="18"/>
  <c r="E318" i="18"/>
  <c r="E446" i="18"/>
  <c r="E559" i="18"/>
  <c r="O414" i="18"/>
  <c r="AA38" i="27"/>
  <c r="F38" i="21"/>
  <c r="AJ38" i="21"/>
  <c r="CO38" i="21"/>
  <c r="BQ38" i="21"/>
  <c r="O494" i="18"/>
  <c r="CR38" i="21"/>
  <c r="BL38" i="21"/>
  <c r="AQ38" i="21"/>
  <c r="CI38" i="21"/>
  <c r="O222" i="18"/>
  <c r="AZ38" i="21"/>
  <c r="E302" i="18"/>
  <c r="E110" i="18"/>
  <c r="BT38" i="21"/>
  <c r="AC38" i="21"/>
  <c r="BF38" i="21"/>
  <c r="O847" i="18"/>
  <c r="AI38" i="21"/>
  <c r="BB38" i="21"/>
  <c r="O366" i="18"/>
  <c r="E30" i="18"/>
  <c r="O158" i="18"/>
  <c r="AB38" i="21"/>
  <c r="O270" i="18"/>
  <c r="DH38" i="21"/>
  <c r="I38" i="21"/>
  <c r="E959" i="18"/>
  <c r="CX38" i="21"/>
  <c r="O446" i="18"/>
  <c r="E414" i="18"/>
  <c r="O38" i="27"/>
  <c r="O430" i="18"/>
  <c r="T38" i="21"/>
  <c r="E94" i="18"/>
  <c r="AU38" i="21"/>
  <c r="U38" i="27"/>
  <c r="R38" i="21"/>
  <c r="BG38" i="21"/>
  <c r="E815" i="18"/>
  <c r="AH38" i="21"/>
  <c r="W38" i="21"/>
  <c r="E366" i="18"/>
  <c r="E975" i="18"/>
  <c r="CK38" i="21"/>
  <c r="O38" i="21"/>
  <c r="BV38" i="21"/>
  <c r="L38" i="27"/>
  <c r="O94" i="18"/>
  <c r="DF38" i="21"/>
  <c r="DA38" i="21"/>
  <c r="BZ38" i="21"/>
  <c r="E510" i="18"/>
  <c r="DG38" i="21"/>
  <c r="E286" i="18"/>
  <c r="BN38" i="21"/>
  <c r="O943" i="18"/>
  <c r="E1024" i="18"/>
  <c r="E78" i="18"/>
  <c r="DS38" i="21"/>
  <c r="DI38" i="21"/>
  <c r="O815" i="18"/>
  <c r="BU38" i="21"/>
  <c r="CC38" i="21"/>
  <c r="O46" i="18"/>
  <c r="DJ38" i="21"/>
  <c r="E398" i="18"/>
  <c r="E527" i="18"/>
  <c r="O831" i="18"/>
  <c r="O318" i="18"/>
  <c r="O687" i="18"/>
  <c r="E142" i="18"/>
  <c r="O142" i="18"/>
  <c r="O975" i="18"/>
  <c r="K38" i="27"/>
  <c r="CZ38" i="21"/>
  <c r="CL38" i="21"/>
  <c r="X38" i="27"/>
  <c r="AX38" i="21"/>
  <c r="O543" i="18"/>
  <c r="CU38" i="21"/>
  <c r="R38" i="27"/>
  <c r="O559" i="18"/>
  <c r="O767" i="18"/>
  <c r="E543" i="18"/>
  <c r="BJ38" i="21"/>
  <c r="E879" i="18"/>
  <c r="BE38" i="21"/>
  <c r="DN38" i="21"/>
  <c r="D38" i="27"/>
  <c r="Y38" i="27"/>
  <c r="E190" i="18"/>
  <c r="CD38" i="21"/>
  <c r="E751" i="18"/>
  <c r="P38" i="27"/>
  <c r="E350" i="18"/>
  <c r="O783" i="18"/>
  <c r="O735" i="18"/>
  <c r="O190" i="18"/>
  <c r="E767" i="18"/>
  <c r="J38" i="27"/>
  <c r="E847" i="18"/>
  <c r="E783" i="18"/>
  <c r="AW38" i="21"/>
  <c r="E238" i="18"/>
  <c r="X38" i="21"/>
  <c r="N38" i="27"/>
  <c r="DP38" i="21"/>
  <c r="J38" i="21"/>
  <c r="O671" i="18"/>
  <c r="AE38" i="21"/>
  <c r="E174" i="18"/>
  <c r="O62" i="18"/>
  <c r="O350" i="18"/>
  <c r="E62" i="18"/>
  <c r="E735" i="18"/>
  <c r="E14" i="18"/>
  <c r="O1024" i="18"/>
  <c r="E430" i="18"/>
  <c r="AM38" i="21"/>
  <c r="DV38" i="21"/>
  <c r="BM38" i="21"/>
  <c r="E158" i="18"/>
  <c r="E478" i="18"/>
  <c r="O927" i="18"/>
  <c r="AB38" i="27"/>
  <c r="O527" i="18"/>
  <c r="CF38" i="21"/>
  <c r="O510" i="18"/>
  <c r="BW38" i="21"/>
  <c r="V38" i="21"/>
  <c r="E831" i="18"/>
  <c r="O639" i="18"/>
  <c r="O254" i="18"/>
  <c r="E687" i="18"/>
  <c r="AK38" i="21"/>
  <c r="Q38" i="27"/>
  <c r="CN38" i="21"/>
  <c r="E895" i="18"/>
  <c r="DO38" i="21"/>
  <c r="CQ38" i="21"/>
  <c r="E591" i="18"/>
  <c r="O799" i="18"/>
  <c r="E38" i="27"/>
  <c r="O719" i="18"/>
  <c r="BR38" i="21"/>
  <c r="L38" i="21"/>
  <c r="O895" i="18"/>
  <c r="D38" i="21"/>
  <c r="E334" i="18"/>
  <c r="O863" i="18"/>
  <c r="P38" i="21"/>
  <c r="E1007" i="18"/>
  <c r="F38" i="27"/>
  <c r="O126" i="18"/>
  <c r="O286" i="18"/>
  <c r="E254" i="18"/>
  <c r="O238" i="18"/>
  <c r="BK38" i="21"/>
  <c r="DD38" i="21"/>
  <c r="CA38" i="21"/>
  <c r="DW38" i="21"/>
  <c r="CP38" i="21"/>
  <c r="BI38" i="21"/>
  <c r="W38" i="27"/>
  <c r="E991" i="18"/>
  <c r="O623" i="18"/>
  <c r="E126" i="18"/>
  <c r="CB38" i="21"/>
  <c r="E719" i="18"/>
  <c r="O911" i="18"/>
  <c r="BX38" i="21"/>
  <c r="O655" i="18"/>
  <c r="AF38" i="21"/>
  <c r="AR38" i="21"/>
  <c r="E494" i="18"/>
  <c r="DT38" i="21"/>
  <c r="O1041" i="18"/>
  <c r="O959" i="18"/>
  <c r="AP38" i="21"/>
  <c r="T38" i="27"/>
  <c r="S38" i="21"/>
  <c r="BY38" i="21"/>
  <c r="C38" i="21"/>
  <c r="BC38" i="21"/>
  <c r="H38" i="27"/>
  <c r="CT38" i="21"/>
  <c r="CE38" i="21"/>
  <c r="E943" i="18"/>
  <c r="AN38" i="21"/>
  <c r="DU38" i="21"/>
  <c r="G38" i="27"/>
  <c r="E46" i="18"/>
  <c r="CS38" i="21"/>
  <c r="BP38" i="21"/>
  <c r="O174" i="18"/>
  <c r="E863" i="18"/>
  <c r="DE38" i="21"/>
  <c r="AL38" i="21"/>
  <c r="G38" i="21"/>
  <c r="DM38" i="21"/>
  <c r="H38" i="21"/>
  <c r="C38" i="27"/>
  <c r="BA38" i="21"/>
  <c r="O591" i="18"/>
  <c r="O751" i="18"/>
  <c r="AS38" i="21"/>
  <c r="DQ38" i="21"/>
  <c r="CV38" i="21"/>
  <c r="E222" i="18"/>
  <c r="O334" i="18"/>
  <c r="AG38" i="21"/>
  <c r="AD38" i="21"/>
  <c r="DX38" i="21"/>
  <c r="BH38" i="21"/>
  <c r="BO38" i="21"/>
  <c r="DL38" i="21"/>
  <c r="CH38" i="21"/>
  <c r="CM38" i="21"/>
  <c r="Z38" i="27"/>
  <c r="DR38" i="21"/>
  <c r="DC38" i="21"/>
  <c r="O110" i="18"/>
  <c r="M38" i="27"/>
  <c r="E655" i="18"/>
  <c r="O703" i="18"/>
  <c r="O879" i="18"/>
  <c r="CJ38" i="21"/>
  <c r="N38" i="21"/>
  <c r="S38" i="27"/>
  <c r="E703" i="18"/>
  <c r="O78" i="18"/>
  <c r="BS38" i="21"/>
  <c r="AV38" i="21"/>
  <c r="DK38" i="21"/>
  <c r="E639" i="18"/>
  <c r="O478" i="18"/>
  <c r="O1057" i="18"/>
  <c r="AI71" i="4"/>
  <c r="E1057" i="18"/>
  <c r="AK43" i="22"/>
  <c r="X303" i="16"/>
  <c r="D303" i="16" s="1"/>
  <c r="AK71" i="4"/>
  <c r="AP21" i="22"/>
  <c r="AJ330" i="16"/>
  <c r="P330" i="16" s="1"/>
  <c r="Q21" i="22"/>
  <c r="AA126" i="16"/>
  <c r="G126" i="16" s="1"/>
  <c r="AA21" i="21"/>
  <c r="K21" i="21"/>
  <c r="DF21" i="21"/>
  <c r="R328" i="18"/>
  <c r="R681" i="18"/>
  <c r="H889" i="18"/>
  <c r="H280" i="18"/>
  <c r="J21" i="27"/>
  <c r="R216" i="18"/>
  <c r="DJ21" i="21"/>
  <c r="H72" i="18"/>
  <c r="H617" i="18"/>
  <c r="X21" i="27"/>
  <c r="H472" i="18"/>
  <c r="R921" i="18"/>
  <c r="F21" i="27"/>
  <c r="DL21" i="21"/>
  <c r="H120" i="18"/>
  <c r="P21" i="21"/>
  <c r="R72" i="18"/>
  <c r="R617" i="18"/>
  <c r="R344" i="18"/>
  <c r="H152" i="18"/>
  <c r="H665" i="18"/>
  <c r="H296" i="18"/>
  <c r="Q21" i="27"/>
  <c r="CC21" i="21"/>
  <c r="BX21" i="21"/>
  <c r="CV21" i="21"/>
  <c r="R56" i="18"/>
  <c r="BO21" i="21"/>
  <c r="R472" i="18"/>
  <c r="R312" i="18"/>
  <c r="U21" i="27"/>
  <c r="DC21" i="21"/>
  <c r="DS21" i="21"/>
  <c r="R360" i="18"/>
  <c r="O21" i="21"/>
  <c r="CB21" i="21"/>
  <c r="CM21" i="21"/>
  <c r="R264" i="18"/>
  <c r="H921" i="18"/>
  <c r="DB21" i="21"/>
  <c r="R745" i="18"/>
  <c r="AU21" i="21"/>
  <c r="R697" i="18"/>
  <c r="R1001" i="18"/>
  <c r="CK21" i="21"/>
  <c r="BM21" i="21"/>
  <c r="R729" i="18"/>
  <c r="U21" i="21"/>
  <c r="CD21" i="21"/>
  <c r="AF21" i="21"/>
  <c r="H136" i="18"/>
  <c r="H841" i="18"/>
  <c r="H649" i="18"/>
  <c r="H264" i="18"/>
  <c r="H8" i="18"/>
  <c r="R168" i="18"/>
  <c r="H56" i="18"/>
  <c r="H985" i="18"/>
  <c r="R152" i="18"/>
  <c r="R793" i="18"/>
  <c r="R456" i="18"/>
  <c r="H857" i="18"/>
  <c r="R649" i="18"/>
  <c r="R761" i="18"/>
  <c r="BQ21" i="21"/>
  <c r="H21" i="21"/>
  <c r="H488" i="18"/>
  <c r="R825" i="18"/>
  <c r="R296" i="18"/>
  <c r="H184" i="18"/>
  <c r="DI21" i="21"/>
  <c r="BI21" i="21"/>
  <c r="DX21" i="21"/>
  <c r="H216" i="18"/>
  <c r="H761" i="18"/>
  <c r="R937" i="18"/>
  <c r="H440" i="18"/>
  <c r="R1018" i="18"/>
  <c r="BY21" i="21"/>
  <c r="H569" i="18"/>
  <c r="R21" i="21"/>
  <c r="DE21" i="21"/>
  <c r="AH21" i="21"/>
  <c r="M21" i="21"/>
  <c r="G21" i="27"/>
  <c r="AC21" i="21"/>
  <c r="H633" i="18"/>
  <c r="S21" i="27"/>
  <c r="DV21" i="21"/>
  <c r="AB21" i="27"/>
  <c r="R969" i="18"/>
  <c r="H937" i="18"/>
  <c r="R521" i="18"/>
  <c r="DQ21" i="21"/>
  <c r="CE21" i="21"/>
  <c r="R280" i="18"/>
  <c r="J21" i="21"/>
  <c r="D21" i="21"/>
  <c r="I21" i="21"/>
  <c r="AV21" i="21"/>
  <c r="H200" i="18"/>
  <c r="R200" i="18"/>
  <c r="DH21" i="21"/>
  <c r="R392" i="18"/>
  <c r="AW21" i="21"/>
  <c r="H585" i="18"/>
  <c r="BC21" i="21"/>
  <c r="H825" i="18"/>
  <c r="R440" i="18"/>
  <c r="H376" i="18"/>
  <c r="R841" i="18"/>
  <c r="R88" i="18"/>
  <c r="P21" i="27"/>
  <c r="H24" i="18"/>
  <c r="R1051" i="18"/>
  <c r="AM21" i="21"/>
  <c r="CA21" i="21"/>
  <c r="T21" i="27"/>
  <c r="H537" i="18"/>
  <c r="H969" i="18"/>
  <c r="H729" i="18"/>
  <c r="R665" i="18"/>
  <c r="C21" i="21"/>
  <c r="R184" i="18"/>
  <c r="H104" i="18"/>
  <c r="BK21" i="21"/>
  <c r="BE21" i="21"/>
  <c r="DW21" i="21"/>
  <c r="H40" i="18"/>
  <c r="Q21" i="21"/>
  <c r="R104" i="18"/>
  <c r="E21" i="21"/>
  <c r="H456" i="18"/>
  <c r="DM21" i="21"/>
  <c r="R537" i="18"/>
  <c r="R40" i="18"/>
  <c r="H248" i="18"/>
  <c r="I21" i="27"/>
  <c r="Y26" i="22"/>
  <c r="AB194" i="16"/>
  <c r="H194" i="16" s="1"/>
  <c r="I168" i="18"/>
  <c r="S26" i="27"/>
  <c r="P26" i="27"/>
  <c r="BX26" i="21"/>
  <c r="CO26" i="21"/>
  <c r="E26" i="27"/>
  <c r="CX26" i="21"/>
  <c r="CF26" i="21"/>
  <c r="I488" i="18"/>
  <c r="S969" i="18"/>
  <c r="S617" i="18"/>
  <c r="I1051" i="18"/>
  <c r="J26" i="27"/>
  <c r="DJ26" i="21"/>
  <c r="DF26" i="21"/>
  <c r="BG26" i="21"/>
  <c r="I537" i="18"/>
  <c r="O26" i="21"/>
  <c r="BY26" i="21"/>
  <c r="S280" i="18"/>
  <c r="CK26" i="21"/>
  <c r="I296" i="18"/>
  <c r="I873" i="18"/>
  <c r="S216" i="18"/>
  <c r="AW26" i="21"/>
  <c r="S713" i="18"/>
  <c r="I841" i="18"/>
  <c r="DX26" i="21"/>
  <c r="I1001" i="18"/>
  <c r="I1035" i="18"/>
  <c r="S56" i="18"/>
  <c r="H26" i="21"/>
  <c r="I681" i="18"/>
  <c r="S328" i="18"/>
  <c r="S537" i="18"/>
  <c r="S456" i="18"/>
  <c r="DW26" i="21"/>
  <c r="DC26" i="21"/>
  <c r="I456" i="18"/>
  <c r="AL26" i="21"/>
  <c r="G26" i="21"/>
  <c r="S729" i="18"/>
  <c r="X26" i="21"/>
  <c r="I633" i="18"/>
  <c r="I777" i="18"/>
  <c r="CD26" i="21"/>
  <c r="Y26" i="27"/>
  <c r="I601" i="18"/>
  <c r="I120" i="18"/>
  <c r="AM26" i="21"/>
  <c r="CA26" i="21"/>
  <c r="AZ26" i="21"/>
  <c r="I793" i="18"/>
  <c r="S681" i="18"/>
  <c r="S296" i="18"/>
  <c r="S793" i="18"/>
  <c r="I745" i="18"/>
  <c r="AF26" i="21"/>
  <c r="I408" i="18"/>
  <c r="BR26" i="21"/>
  <c r="AH26" i="21"/>
  <c r="AN26" i="21"/>
  <c r="S777" i="18"/>
  <c r="C26" i="27"/>
  <c r="I649" i="18"/>
  <c r="S344" i="18"/>
  <c r="S72" i="18"/>
  <c r="CH26" i="21"/>
  <c r="I697" i="18"/>
  <c r="G26" i="27"/>
  <c r="I360" i="18"/>
  <c r="AA26" i="21"/>
  <c r="Y26" i="21"/>
  <c r="I88" i="18"/>
  <c r="K26" i="21"/>
  <c r="S521" i="18"/>
  <c r="S152" i="18"/>
  <c r="S841" i="18"/>
  <c r="S985" i="18"/>
  <c r="I889" i="18"/>
  <c r="S825" i="18"/>
  <c r="S585" i="18"/>
  <c r="S88" i="18"/>
  <c r="DT26" i="21"/>
  <c r="K26" i="27"/>
  <c r="BP26" i="21"/>
  <c r="CQ26" i="21"/>
  <c r="DM26" i="21"/>
  <c r="I729" i="18"/>
  <c r="I761" i="18"/>
  <c r="DI26" i="21"/>
  <c r="I232" i="18"/>
  <c r="AV26" i="21"/>
  <c r="CE26" i="21"/>
  <c r="S553" i="18"/>
  <c r="DA26" i="21"/>
  <c r="BE26" i="21"/>
  <c r="DD26" i="21"/>
  <c r="H26" i="27"/>
  <c r="S649" i="18"/>
  <c r="R26" i="21"/>
  <c r="I26" i="21"/>
  <c r="S26" i="21"/>
  <c r="J26" i="21"/>
  <c r="W26" i="27"/>
  <c r="AY26" i="21"/>
  <c r="DK26" i="21"/>
  <c r="I280" i="18"/>
  <c r="I104" i="18"/>
  <c r="I825" i="18"/>
  <c r="DV26" i="21"/>
  <c r="Q26" i="27"/>
  <c r="BJ26" i="21"/>
  <c r="S392" i="18"/>
  <c r="D26" i="21"/>
  <c r="S40" i="18"/>
  <c r="I921" i="18"/>
  <c r="T26" i="21"/>
  <c r="S953" i="18"/>
  <c r="CL26" i="21"/>
  <c r="DP26" i="21"/>
  <c r="E26" i="21"/>
  <c r="BB26" i="21"/>
  <c r="S761" i="18"/>
  <c r="S472" i="18"/>
  <c r="S601" i="18"/>
  <c r="I969" i="18"/>
  <c r="I216" i="18"/>
  <c r="I809" i="18"/>
  <c r="I569" i="18"/>
  <c r="CM26" i="21"/>
  <c r="S937" i="18"/>
  <c r="CC26" i="21"/>
  <c r="BC26" i="21"/>
  <c r="X26" i="27"/>
  <c r="F26" i="27"/>
  <c r="S24" i="18"/>
  <c r="AT26" i="21"/>
  <c r="S408" i="18"/>
  <c r="DH26" i="21"/>
  <c r="BH26" i="21"/>
  <c r="I937" i="18"/>
  <c r="BT26" i="21"/>
  <c r="D26" i="27"/>
  <c r="BQ26" i="21"/>
  <c r="W26" i="21"/>
  <c r="I585" i="18"/>
  <c r="L26" i="27"/>
  <c r="AG26" i="21"/>
  <c r="AX26" i="21"/>
  <c r="DO26" i="21"/>
  <c r="CB26" i="21"/>
  <c r="CN26" i="21"/>
  <c r="AR26" i="21"/>
  <c r="CS26" i="21"/>
  <c r="BN26" i="21"/>
  <c r="I905" i="18"/>
  <c r="DE26" i="21"/>
  <c r="AU26" i="21"/>
  <c r="I392" i="18"/>
  <c r="I40" i="18"/>
  <c r="CG26" i="21"/>
  <c r="AB26" i="27"/>
  <c r="S200" i="18"/>
  <c r="N26" i="27"/>
  <c r="DQ26" i="21"/>
  <c r="DL26" i="21"/>
  <c r="S184" i="18"/>
  <c r="S889" i="18"/>
  <c r="AS26" i="21"/>
  <c r="DN26" i="21"/>
  <c r="I8" i="18"/>
  <c r="CT26" i="21"/>
  <c r="CR26" i="21"/>
  <c r="AJ26" i="21"/>
  <c r="I376" i="18"/>
  <c r="S360" i="18"/>
  <c r="I56" i="18"/>
  <c r="I1018" i="18"/>
  <c r="I248" i="18"/>
  <c r="S136" i="18"/>
  <c r="I152" i="18"/>
  <c r="CI26" i="21"/>
  <c r="I713" i="18"/>
  <c r="I72" i="18"/>
  <c r="AO26" i="21"/>
  <c r="BL26" i="21"/>
  <c r="S1018" i="18"/>
  <c r="I553" i="18"/>
  <c r="S665" i="18"/>
  <c r="AI26" i="21"/>
  <c r="CV26" i="21"/>
  <c r="S921" i="18"/>
  <c r="S745" i="18"/>
  <c r="I328" i="18"/>
  <c r="DU26" i="21"/>
  <c r="S488" i="18"/>
  <c r="S809" i="18"/>
  <c r="S440" i="18"/>
  <c r="S697" i="18"/>
  <c r="BV26" i="21"/>
  <c r="Q26" i="21"/>
  <c r="BO26" i="21"/>
  <c r="BD26" i="21"/>
  <c r="DB26" i="21"/>
  <c r="DR26" i="21"/>
  <c r="I184" i="18"/>
  <c r="CY26" i="21"/>
  <c r="T26" i="27"/>
  <c r="I424" i="18"/>
  <c r="C26" i="21"/>
  <c r="I985" i="18"/>
  <c r="I312" i="18"/>
  <c r="DG26" i="21"/>
  <c r="S168" i="18"/>
  <c r="CJ26" i="21"/>
  <c r="I665" i="18"/>
  <c r="I24" i="18"/>
  <c r="BZ26" i="21"/>
  <c r="I504" i="18"/>
  <c r="S248" i="18"/>
  <c r="S232" i="18"/>
  <c r="Z26" i="27"/>
  <c r="M26" i="27"/>
  <c r="U26" i="21"/>
  <c r="I440" i="18"/>
  <c r="I344" i="18"/>
  <c r="S104" i="18"/>
  <c r="I857" i="18"/>
  <c r="BA26" i="21"/>
  <c r="U26" i="27"/>
  <c r="S905" i="18"/>
  <c r="AP26" i="21"/>
  <c r="AK26" i="21"/>
  <c r="BW26" i="21"/>
  <c r="S376" i="18"/>
  <c r="DS26" i="21"/>
  <c r="I953" i="18"/>
  <c r="V26" i="21"/>
  <c r="BS26" i="21"/>
  <c r="P26" i="21"/>
  <c r="CU26" i="21"/>
  <c r="BF26" i="21"/>
  <c r="BU26" i="21"/>
  <c r="BM26" i="21"/>
  <c r="S1035" i="18"/>
  <c r="AQ26" i="21"/>
  <c r="S424" i="18"/>
  <c r="Z26" i="21"/>
  <c r="L26" i="21"/>
  <c r="I617" i="18"/>
  <c r="I26" i="27"/>
  <c r="F26" i="21"/>
  <c r="I472" i="18"/>
  <c r="BK26" i="21"/>
  <c r="S504" i="18"/>
  <c r="S312" i="18"/>
  <c r="I521" i="18"/>
  <c r="M26" i="21"/>
  <c r="CZ26" i="21"/>
  <c r="S120" i="18"/>
  <c r="N26" i="21"/>
  <c r="V26" i="27"/>
  <c r="O26" i="27"/>
  <c r="I200" i="18"/>
  <c r="CP26" i="21"/>
  <c r="BI26" i="21"/>
  <c r="S633" i="18"/>
  <c r="CW26" i="21"/>
  <c r="I264" i="18"/>
  <c r="S857" i="18"/>
  <c r="AA26" i="27"/>
  <c r="AB26" i="21"/>
  <c r="S264" i="18"/>
  <c r="I136" i="18"/>
  <c r="AC26" i="21"/>
  <c r="AE26" i="21"/>
  <c r="S569" i="18"/>
  <c r="R26" i="27"/>
  <c r="S1051" i="18"/>
  <c r="AD26" i="21"/>
  <c r="S1001" i="18"/>
  <c r="S873" i="18"/>
  <c r="BS52" i="21"/>
  <c r="H702" i="18"/>
  <c r="W52" i="27"/>
  <c r="Z52" i="21"/>
  <c r="AJ52" i="21"/>
  <c r="R237" i="18"/>
  <c r="H52" i="21"/>
  <c r="R958" i="18"/>
  <c r="H782" i="18"/>
  <c r="V52" i="27"/>
  <c r="DU52" i="21"/>
  <c r="AO52" i="21"/>
  <c r="AF52" i="21"/>
  <c r="F52" i="27"/>
  <c r="H670" i="18"/>
  <c r="H558" i="18"/>
  <c r="P52" i="21"/>
  <c r="BJ52" i="21"/>
  <c r="X52" i="27"/>
  <c r="AI56" i="22"/>
  <c r="AI52" i="21"/>
  <c r="F52" i="21"/>
  <c r="AH52" i="21"/>
  <c r="R365" i="18"/>
  <c r="R493" i="18"/>
  <c r="AP52" i="21"/>
  <c r="R221" i="18"/>
  <c r="H638" i="18"/>
  <c r="R990" i="18"/>
  <c r="DT52" i="21"/>
  <c r="R93" i="18"/>
  <c r="R686" i="18"/>
  <c r="H1056" i="18"/>
  <c r="H958" i="18"/>
  <c r="R45" i="18"/>
  <c r="R189" i="18"/>
  <c r="H445" i="18"/>
  <c r="CV52" i="21"/>
  <c r="V52" i="21"/>
  <c r="R1006" i="18"/>
  <c r="AA284" i="16"/>
  <c r="G284" i="16" s="1"/>
  <c r="R1040" i="18"/>
  <c r="CO52" i="21"/>
  <c r="DG52" i="21"/>
  <c r="E52" i="27"/>
  <c r="N52" i="21"/>
  <c r="U52" i="27"/>
  <c r="BY52" i="21"/>
  <c r="AK52" i="21"/>
  <c r="R910" i="18"/>
  <c r="H574" i="18"/>
  <c r="H542" i="18"/>
  <c r="H125" i="18"/>
  <c r="AM52" i="21"/>
  <c r="I52" i="27"/>
  <c r="AY52" i="21"/>
  <c r="H734" i="18"/>
  <c r="R509" i="18"/>
  <c r="H61" i="18"/>
  <c r="AX52" i="21"/>
  <c r="R590" i="18"/>
  <c r="CG52" i="21"/>
  <c r="R830" i="18"/>
  <c r="H285" i="18"/>
  <c r="T52" i="21"/>
  <c r="H798" i="18"/>
  <c r="H301" i="18"/>
  <c r="H878" i="18"/>
  <c r="H173" i="18"/>
  <c r="AL52" i="21"/>
  <c r="J52" i="21"/>
  <c r="DL52" i="21"/>
  <c r="R638" i="18"/>
  <c r="R381" i="18"/>
  <c r="H526" i="18"/>
  <c r="R942" i="18"/>
  <c r="R926" i="18"/>
  <c r="CR52" i="21"/>
  <c r="R125" i="18"/>
  <c r="H910" i="18"/>
  <c r="AC52" i="21"/>
  <c r="BV52" i="21"/>
  <c r="H461" i="18"/>
  <c r="R846" i="18"/>
  <c r="BI52" i="21"/>
  <c r="R622" i="18"/>
  <c r="R141" i="18"/>
  <c r="CE52" i="21"/>
  <c r="CQ52" i="21"/>
  <c r="DO52" i="21"/>
  <c r="CY52" i="21"/>
  <c r="BO52" i="21"/>
  <c r="L52" i="27"/>
  <c r="CA52" i="21"/>
  <c r="BP52" i="21"/>
  <c r="AA52" i="27"/>
  <c r="H862" i="18"/>
  <c r="BK52" i="21"/>
  <c r="M52" i="21"/>
  <c r="R718" i="18"/>
  <c r="AN52" i="21"/>
  <c r="S52" i="21"/>
  <c r="BU52" i="21"/>
  <c r="H493" i="18"/>
  <c r="R77" i="18"/>
  <c r="DD52" i="21"/>
  <c r="N52" i="27"/>
  <c r="H317" i="18"/>
  <c r="BM52" i="21"/>
  <c r="BN52" i="21"/>
  <c r="H718" i="18"/>
  <c r="H253" i="18"/>
  <c r="DH52" i="21"/>
  <c r="BQ52" i="21"/>
  <c r="D52" i="27"/>
  <c r="H830" i="18"/>
  <c r="G52" i="27"/>
  <c r="H1023" i="18"/>
  <c r="R173" i="18"/>
  <c r="R269" i="18"/>
  <c r="R526" i="18"/>
  <c r="U52" i="21"/>
  <c r="R558" i="18"/>
  <c r="H365" i="18"/>
  <c r="R301" i="18"/>
  <c r="CL52" i="21"/>
  <c r="DX52" i="21"/>
  <c r="H141" i="18"/>
  <c r="CX52" i="21"/>
  <c r="R702" i="18"/>
  <c r="AE52" i="21"/>
  <c r="H686" i="18"/>
  <c r="DN52" i="21"/>
  <c r="H654" i="18"/>
  <c r="AR52" i="21"/>
  <c r="R798" i="18"/>
  <c r="H766" i="18"/>
  <c r="H413" i="18"/>
  <c r="Z52" i="27"/>
  <c r="CB52" i="21"/>
  <c r="H381" i="18"/>
  <c r="R445" i="18"/>
  <c r="BM20" i="21"/>
  <c r="H952" i="18"/>
  <c r="AA20" i="27"/>
  <c r="BB20" i="21"/>
  <c r="V20" i="21"/>
  <c r="DL20" i="21"/>
  <c r="S20" i="27"/>
  <c r="H7" i="18"/>
  <c r="H55" i="18"/>
  <c r="BT20" i="21"/>
  <c r="BO20" i="21"/>
  <c r="H1017" i="18"/>
  <c r="DK20" i="21"/>
  <c r="AS20" i="21"/>
  <c r="BP20" i="21"/>
  <c r="C20" i="21"/>
  <c r="H824" i="18"/>
  <c r="R503" i="18"/>
  <c r="R728" i="18"/>
  <c r="H343" i="18"/>
  <c r="BY20" i="21"/>
  <c r="D20" i="27"/>
  <c r="M20" i="21"/>
  <c r="R343" i="18"/>
  <c r="H167" i="18"/>
  <c r="R1000" i="18"/>
  <c r="CY20" i="21"/>
  <c r="R487" i="18"/>
  <c r="R199" i="18"/>
  <c r="R520" i="18"/>
  <c r="G20" i="27"/>
  <c r="R359" i="18"/>
  <c r="H471" i="18"/>
  <c r="BV20" i="21"/>
  <c r="H407" i="18"/>
  <c r="R20" i="21"/>
  <c r="CF20" i="21"/>
  <c r="H103" i="18"/>
  <c r="H840" i="18"/>
  <c r="F20" i="27"/>
  <c r="H231" i="18"/>
  <c r="H888" i="18"/>
  <c r="CC20" i="21"/>
  <c r="DA20" i="21"/>
  <c r="H552" i="18"/>
  <c r="Y20" i="27"/>
  <c r="CB20" i="21"/>
  <c r="R183" i="18"/>
  <c r="H391" i="18"/>
  <c r="AB20" i="21"/>
  <c r="T20" i="21"/>
  <c r="R263" i="18"/>
  <c r="BC20" i="21"/>
  <c r="H984" i="18"/>
  <c r="U20" i="21"/>
  <c r="CT20" i="21"/>
  <c r="H71" i="18"/>
  <c r="AX20" i="21"/>
  <c r="DM20" i="21"/>
  <c r="R167" i="18"/>
  <c r="DR20" i="21"/>
  <c r="AA20" i="21"/>
  <c r="AZ20" i="21"/>
  <c r="R39" i="18"/>
  <c r="H712" i="18"/>
  <c r="DI20" i="21"/>
  <c r="DH20" i="21"/>
  <c r="Q20" i="27"/>
  <c r="R712" i="18"/>
  <c r="CN20" i="21"/>
  <c r="V20" i="27"/>
  <c r="AD20" i="21"/>
  <c r="R552" i="18"/>
  <c r="R616" i="18"/>
  <c r="CL20" i="21"/>
  <c r="H792" i="18"/>
  <c r="X20" i="27"/>
  <c r="H263" i="18"/>
  <c r="R327" i="18"/>
  <c r="CG20" i="21"/>
  <c r="DT20" i="21"/>
  <c r="R776" i="18"/>
  <c r="H1000" i="18"/>
  <c r="DJ20" i="21"/>
  <c r="R20" i="27"/>
  <c r="DO20" i="21"/>
  <c r="AE20" i="21"/>
  <c r="R135" i="18"/>
  <c r="H744" i="18"/>
  <c r="CW20" i="21"/>
  <c r="H616" i="18"/>
  <c r="H23" i="18"/>
  <c r="BD20" i="21"/>
  <c r="H568" i="18"/>
  <c r="AR20" i="21"/>
  <c r="AI20" i="21"/>
  <c r="AF20" i="21"/>
  <c r="H600" i="18"/>
  <c r="H584" i="18"/>
  <c r="E20" i="27"/>
  <c r="R55" i="18"/>
  <c r="BJ20" i="21"/>
  <c r="O20" i="21"/>
  <c r="H359" i="18"/>
  <c r="R664" i="18"/>
  <c r="R888" i="18"/>
  <c r="BF20" i="21"/>
  <c r="CR20" i="21"/>
  <c r="DF20" i="21"/>
  <c r="CH20" i="21"/>
  <c r="R696" i="18"/>
  <c r="H920" i="18"/>
  <c r="H536" i="18"/>
  <c r="H87" i="18"/>
  <c r="D20" i="21"/>
  <c r="R744" i="18"/>
  <c r="H455" i="18"/>
  <c r="W20" i="27"/>
  <c r="CU20" i="21"/>
  <c r="R632" i="18"/>
  <c r="DU20" i="21"/>
  <c r="R455" i="18"/>
  <c r="CK20" i="21"/>
  <c r="R984" i="18"/>
  <c r="BL20" i="21"/>
  <c r="CX20" i="21"/>
  <c r="DW20" i="21"/>
  <c r="CV20" i="21"/>
  <c r="H20" i="21"/>
  <c r="O20" i="27"/>
  <c r="E20" i="21"/>
  <c r="AG20" i="21"/>
  <c r="R311" i="18"/>
  <c r="H1034" i="18"/>
  <c r="BG20" i="21"/>
  <c r="BU20" i="21"/>
  <c r="R103" i="18"/>
  <c r="H311" i="18"/>
  <c r="R439" i="18"/>
  <c r="DP20" i="21"/>
  <c r="DE20" i="21"/>
  <c r="H423" i="18"/>
  <c r="H215" i="18"/>
  <c r="AW20" i="21"/>
  <c r="DX20" i="21"/>
  <c r="BI20" i="21"/>
  <c r="R952" i="18"/>
  <c r="AO20" i="21"/>
  <c r="CQ20" i="21"/>
  <c r="K20" i="21"/>
  <c r="W20" i="21"/>
  <c r="H1050" i="18"/>
  <c r="R920" i="18"/>
  <c r="H199" i="18"/>
  <c r="R247" i="18"/>
  <c r="H20" i="27"/>
  <c r="H151" i="18"/>
  <c r="N20" i="21"/>
  <c r="T20" i="27"/>
  <c r="H728" i="18"/>
  <c r="AH20" i="21"/>
  <c r="R600" i="18"/>
  <c r="BS20" i="21"/>
  <c r="DQ20" i="21"/>
  <c r="H808" i="18"/>
  <c r="Z20" i="27"/>
  <c r="R471" i="18"/>
  <c r="BX20" i="21"/>
  <c r="AC20" i="21"/>
  <c r="H439" i="18"/>
  <c r="H680" i="18"/>
  <c r="H375" i="18"/>
  <c r="R215" i="18"/>
  <c r="AL20" i="21"/>
  <c r="CE20" i="21"/>
  <c r="H968" i="18"/>
  <c r="I20" i="21"/>
  <c r="M20" i="27"/>
  <c r="BH20" i="21"/>
  <c r="BN20" i="21"/>
  <c r="AM20" i="21"/>
  <c r="R680" i="18"/>
  <c r="G20" i="21"/>
  <c r="R536" i="18"/>
  <c r="R1050" i="18"/>
  <c r="DG20" i="21"/>
  <c r="P20" i="21"/>
  <c r="BZ20" i="21"/>
  <c r="H247" i="18"/>
  <c r="J20" i="21"/>
  <c r="R231" i="18"/>
  <c r="AQ20" i="21"/>
  <c r="R119" i="18"/>
  <c r="R840" i="18"/>
  <c r="BA20" i="21"/>
  <c r="DB20" i="21"/>
  <c r="H503" i="18"/>
  <c r="Q20" i="22"/>
  <c r="AK20" i="21"/>
  <c r="R87" i="18"/>
  <c r="H295" i="18"/>
  <c r="R423" i="18"/>
  <c r="BR20" i="21"/>
  <c r="H776" i="18"/>
  <c r="H856" i="18"/>
  <c r="AV20" i="21"/>
  <c r="R279" i="18"/>
  <c r="CO20" i="21"/>
  <c r="I20" i="27"/>
  <c r="Q20" i="21"/>
  <c r="BK20" i="21"/>
  <c r="BQ20" i="21"/>
  <c r="L20" i="27"/>
  <c r="AJ20" i="21"/>
  <c r="R1034" i="18"/>
  <c r="R968" i="18"/>
  <c r="R872" i="18"/>
  <c r="AT20" i="21"/>
  <c r="H760" i="18"/>
  <c r="DV20" i="21"/>
  <c r="AB20" i="27"/>
  <c r="X20" i="21"/>
  <c r="CP20" i="21"/>
  <c r="R295" i="18"/>
  <c r="H183" i="18"/>
  <c r="Z20" i="21"/>
  <c r="R824" i="18"/>
  <c r="R1017" i="18"/>
  <c r="BE20" i="21"/>
  <c r="R375" i="18"/>
  <c r="R407" i="18"/>
  <c r="R151" i="18"/>
  <c r="H696" i="18"/>
  <c r="H904" i="18"/>
  <c r="P20" i="27"/>
  <c r="CM20" i="21"/>
  <c r="AY20" i="21"/>
  <c r="R71" i="18"/>
  <c r="DC20" i="21"/>
  <c r="H648" i="18"/>
  <c r="H135" i="18"/>
  <c r="DD20" i="21"/>
  <c r="CA20" i="21"/>
  <c r="C20" i="27"/>
  <c r="AP20" i="21"/>
  <c r="H664" i="18"/>
  <c r="R584" i="18"/>
  <c r="CZ20" i="21"/>
  <c r="AN20" i="21"/>
  <c r="U20" i="27"/>
  <c r="L20" i="21"/>
  <c r="R568" i="18"/>
  <c r="CD20" i="21"/>
  <c r="CI20" i="21"/>
  <c r="R648" i="18"/>
  <c r="S20" i="21"/>
  <c r="BW20" i="21"/>
  <c r="AA125" i="16"/>
  <c r="G125" i="16" s="1"/>
  <c r="R856" i="18"/>
  <c r="AU20" i="21"/>
  <c r="R792" i="18"/>
  <c r="H520" i="18"/>
  <c r="H632" i="18"/>
  <c r="K20" i="27"/>
  <c r="CS20" i="21"/>
  <c r="R904" i="18"/>
  <c r="DN20" i="21"/>
  <c r="H872" i="18"/>
  <c r="H487" i="18"/>
  <c r="R23" i="18"/>
  <c r="H936" i="18"/>
  <c r="R760" i="18"/>
  <c r="H327" i="18"/>
  <c r="H39" i="18"/>
  <c r="H279" i="18"/>
  <c r="CJ20" i="21"/>
  <c r="R936" i="18"/>
  <c r="J20" i="27"/>
  <c r="N20" i="27"/>
  <c r="DS20" i="21"/>
  <c r="R808" i="18"/>
  <c r="R391" i="18"/>
  <c r="H119" i="18"/>
  <c r="F20" i="21"/>
  <c r="Y20" i="21"/>
  <c r="AI267" i="16"/>
  <c r="O267" i="16" s="1"/>
  <c r="AH51" i="22"/>
  <c r="BM47" i="21"/>
  <c r="AA47" i="27"/>
  <c r="CD47" i="21"/>
  <c r="BC47" i="21"/>
  <c r="E47" i="21"/>
  <c r="Q445" i="18"/>
  <c r="J47" i="27"/>
  <c r="CS47" i="21"/>
  <c r="G766" i="18"/>
  <c r="G622" i="18"/>
  <c r="G718" i="18"/>
  <c r="G173" i="18"/>
  <c r="BR47" i="21"/>
  <c r="Q1040" i="18"/>
  <c r="I47" i="27"/>
  <c r="Q718" i="18"/>
  <c r="L47" i="21"/>
  <c r="Q798" i="18"/>
  <c r="G189" i="18"/>
  <c r="Q141" i="18"/>
  <c r="E47" i="27"/>
  <c r="W47" i="21"/>
  <c r="G93" i="18"/>
  <c r="Q47" i="21"/>
  <c r="G109" i="18"/>
  <c r="CI47" i="21"/>
  <c r="R47" i="21"/>
  <c r="BQ47" i="21"/>
  <c r="DN47" i="21"/>
  <c r="AS47" i="21"/>
  <c r="CA47" i="21"/>
  <c r="CM47" i="21"/>
  <c r="G830" i="18"/>
  <c r="AC47" i="21"/>
  <c r="DG47" i="21"/>
  <c r="G1023" i="18"/>
  <c r="Q45" i="18"/>
  <c r="AB47" i="21"/>
  <c r="AN47" i="21"/>
  <c r="O47" i="27"/>
  <c r="BJ47" i="21"/>
  <c r="AG47" i="21"/>
  <c r="BW47" i="21"/>
  <c r="Y47" i="27"/>
  <c r="G365" i="18"/>
  <c r="Q894" i="18"/>
  <c r="F47" i="21"/>
  <c r="CZ47" i="21"/>
  <c r="G477" i="18"/>
  <c r="BA47" i="21"/>
  <c r="Q622" i="18"/>
  <c r="Q542" i="18"/>
  <c r="BD47" i="21"/>
  <c r="AK47" i="21"/>
  <c r="Q814" i="18"/>
  <c r="V47" i="21"/>
  <c r="G77" i="18"/>
  <c r="G333" i="18"/>
  <c r="Q509" i="18"/>
  <c r="G461" i="18"/>
  <c r="G638" i="18"/>
  <c r="DF47" i="21"/>
  <c r="T47" i="21"/>
  <c r="G990" i="18"/>
  <c r="CC47" i="21"/>
  <c r="AI47" i="21"/>
  <c r="Z47" i="21"/>
  <c r="DS47" i="21"/>
  <c r="Q461" i="18"/>
  <c r="DR47" i="21"/>
  <c r="BK47" i="21"/>
  <c r="AY47" i="21"/>
  <c r="C47" i="21"/>
  <c r="BU47" i="21"/>
  <c r="CL47" i="21"/>
  <c r="G269" i="18"/>
  <c r="Q269" i="18"/>
  <c r="Q558" i="18"/>
  <c r="Q189" i="18"/>
  <c r="CG47" i="21"/>
  <c r="G1056" i="18"/>
  <c r="G237" i="18"/>
  <c r="G285" i="18"/>
  <c r="Q29" i="18"/>
  <c r="Q958" i="18"/>
  <c r="Q766" i="18"/>
  <c r="Q47" i="27"/>
  <c r="DA47" i="21"/>
  <c r="BS47" i="21"/>
  <c r="Q221" i="18"/>
  <c r="G493" i="18"/>
  <c r="AE47" i="21"/>
  <c r="S47" i="21"/>
  <c r="G846" i="18"/>
  <c r="CV47" i="21"/>
  <c r="F47" i="27"/>
  <c r="T47" i="27"/>
  <c r="H47" i="27"/>
  <c r="W47" i="27"/>
  <c r="Q686" i="18"/>
  <c r="G445" i="18"/>
  <c r="U47" i="21"/>
  <c r="G413" i="18"/>
  <c r="Q333" i="18"/>
  <c r="CE47" i="21"/>
  <c r="X47" i="21"/>
  <c r="DX47" i="21"/>
  <c r="G702" i="18"/>
  <c r="G574" i="18"/>
  <c r="Q526" i="18"/>
  <c r="BV47" i="21"/>
  <c r="BF47" i="21"/>
  <c r="G397" i="18"/>
  <c r="G590" i="18"/>
  <c r="Q109" i="18"/>
  <c r="Q830" i="18"/>
  <c r="H47" i="21"/>
  <c r="AZ47" i="21"/>
  <c r="G61" i="18"/>
  <c r="Q590" i="18"/>
  <c r="AL47" i="21"/>
  <c r="Q670" i="18"/>
  <c r="N47" i="21"/>
  <c r="G301" i="18"/>
  <c r="Q157" i="18"/>
  <c r="Q77" i="18"/>
  <c r="Q397" i="18"/>
  <c r="AQ47" i="21"/>
  <c r="Q734" i="18"/>
  <c r="G542" i="18"/>
  <c r="CW47" i="21"/>
  <c r="K47" i="21"/>
  <c r="BT47" i="21"/>
  <c r="G45" i="18"/>
  <c r="BX47" i="21"/>
  <c r="Q205" i="18"/>
  <c r="DK47" i="21"/>
  <c r="AM47" i="21"/>
  <c r="DP47" i="21"/>
  <c r="AT47" i="21"/>
  <c r="P47" i="27"/>
  <c r="G974" i="18"/>
  <c r="Q942" i="18"/>
  <c r="AX47" i="21"/>
  <c r="CO47" i="21"/>
  <c r="G47" i="27"/>
  <c r="Q493" i="18"/>
  <c r="BY47" i="21"/>
  <c r="CK47" i="21"/>
  <c r="G141" i="18"/>
  <c r="AU47" i="21"/>
  <c r="Q654" i="18"/>
  <c r="DB47" i="21"/>
  <c r="G862" i="18"/>
  <c r="BG47" i="21"/>
  <c r="G526" i="18"/>
  <c r="U47" i="27"/>
  <c r="S47" i="27"/>
  <c r="AR47" i="21"/>
  <c r="Q1056" i="18"/>
  <c r="Q413" i="18"/>
  <c r="Q750" i="18"/>
  <c r="Q365" i="18"/>
  <c r="D47" i="27"/>
  <c r="Q301" i="18"/>
  <c r="AA47" i="21"/>
  <c r="Q990" i="18"/>
  <c r="DQ47" i="21"/>
  <c r="G205" i="18"/>
  <c r="BZ47" i="21"/>
  <c r="CB47" i="21"/>
  <c r="AH47" i="21"/>
  <c r="AF47" i="21"/>
  <c r="CQ47" i="21"/>
  <c r="G878" i="18"/>
  <c r="C47" i="27"/>
  <c r="CT47" i="21"/>
  <c r="G47" i="21"/>
  <c r="L47" i="27"/>
  <c r="DJ47" i="21"/>
  <c r="G894" i="18"/>
  <c r="CN47" i="21"/>
  <c r="G926" i="18"/>
  <c r="G29" i="18"/>
  <c r="DO47" i="21"/>
  <c r="Z47" i="27"/>
  <c r="Q253" i="18"/>
  <c r="DD47" i="21"/>
  <c r="G13" i="18"/>
  <c r="AP47" i="21"/>
  <c r="Q429" i="18"/>
  <c r="G798" i="18"/>
  <c r="Q910" i="18"/>
  <c r="DI47" i="21"/>
  <c r="G1040" i="18"/>
  <c r="Q237" i="18"/>
  <c r="DM47" i="21"/>
  <c r="DE47" i="21"/>
  <c r="DW47" i="21"/>
  <c r="CU47" i="21"/>
  <c r="DU47" i="21"/>
  <c r="BN47" i="21"/>
  <c r="M47" i="21"/>
  <c r="CX47" i="21"/>
  <c r="O47" i="21"/>
  <c r="CF47" i="21"/>
  <c r="BB47" i="21"/>
  <c r="Q702" i="18"/>
  <c r="X47" i="27"/>
  <c r="Q285" i="18"/>
  <c r="Q349" i="18"/>
  <c r="G750" i="18"/>
  <c r="Q1023" i="18"/>
  <c r="K47" i="27"/>
  <c r="N47" i="27"/>
  <c r="G125" i="18"/>
  <c r="G317" i="18"/>
  <c r="BO47" i="21"/>
  <c r="Q1006" i="18"/>
  <c r="G1006" i="18"/>
  <c r="Q125" i="18"/>
  <c r="BH47" i="21"/>
  <c r="G558" i="18"/>
  <c r="AD47" i="21"/>
  <c r="Q574" i="18"/>
  <c r="Q862" i="18"/>
  <c r="CJ47" i="21"/>
  <c r="Y47" i="21"/>
  <c r="AV47" i="21"/>
  <c r="G606" i="18"/>
  <c r="I47" i="21"/>
  <c r="G381" i="18"/>
  <c r="Q846" i="18"/>
  <c r="CH47" i="21"/>
  <c r="V47" i="27"/>
  <c r="Q926" i="18"/>
  <c r="Q638" i="18"/>
  <c r="G509" i="18"/>
  <c r="Q381" i="18"/>
  <c r="M47" i="27"/>
  <c r="Q974" i="18"/>
  <c r="G734" i="18"/>
  <c r="AJ47" i="21"/>
  <c r="CP47" i="21"/>
  <c r="CY47" i="21"/>
  <c r="G349" i="18"/>
  <c r="DC47" i="21"/>
  <c r="G654" i="18"/>
  <c r="CR47" i="21"/>
  <c r="DH47" i="21"/>
  <c r="J47" i="21"/>
  <c r="Q782" i="18"/>
  <c r="R47" i="27"/>
  <c r="BP47" i="21"/>
  <c r="DV47" i="21"/>
  <c r="AW47" i="21"/>
  <c r="AB47" i="27"/>
  <c r="G686" i="18"/>
  <c r="G942" i="18"/>
  <c r="G429" i="18"/>
  <c r="G221" i="18"/>
  <c r="G958" i="18"/>
  <c r="G157" i="18"/>
  <c r="G910" i="18"/>
  <c r="Q477" i="18"/>
  <c r="Q878" i="18"/>
  <c r="G253" i="18"/>
  <c r="BE47" i="21"/>
  <c r="Q317" i="18"/>
  <c r="Q61" i="18"/>
  <c r="DT47" i="21"/>
  <c r="BL47" i="21"/>
  <c r="D47" i="21"/>
  <c r="P47" i="21"/>
  <c r="BI47" i="21"/>
  <c r="AO47" i="21"/>
  <c r="DL47" i="21"/>
  <c r="G814" i="18"/>
  <c r="Q606" i="18"/>
  <c r="G670" i="18"/>
  <c r="G782" i="18"/>
  <c r="Q93" i="18"/>
  <c r="Q173" i="18"/>
  <c r="AS16" i="22"/>
  <c r="Z364" i="16"/>
  <c r="F364" i="16" s="1"/>
  <c r="Y25" i="22"/>
  <c r="AB193" i="16"/>
  <c r="H193" i="16" s="1"/>
  <c r="CR25" i="21"/>
  <c r="I936" i="18"/>
  <c r="S872" i="18"/>
  <c r="CK25" i="21"/>
  <c r="BV25" i="21"/>
  <c r="I808" i="18"/>
  <c r="AI25" i="21"/>
  <c r="DS25" i="21"/>
  <c r="BM25" i="21"/>
  <c r="S680" i="18"/>
  <c r="S295" i="18"/>
  <c r="Z25" i="27"/>
  <c r="Q25" i="27"/>
  <c r="AZ25" i="21"/>
  <c r="CJ25" i="21"/>
  <c r="I888" i="18"/>
  <c r="I167" i="18"/>
  <c r="D25" i="27"/>
  <c r="I872" i="18"/>
  <c r="I71" i="18"/>
  <c r="L25" i="21"/>
  <c r="I439" i="18"/>
  <c r="CL25" i="21"/>
  <c r="BI25" i="21"/>
  <c r="S103" i="18"/>
  <c r="CU25" i="21"/>
  <c r="BQ25" i="21"/>
  <c r="N25" i="21"/>
  <c r="I455" i="18"/>
  <c r="AO25" i="21"/>
  <c r="S1050" i="18"/>
  <c r="AU25" i="21"/>
  <c r="S936" i="18"/>
  <c r="C25" i="27"/>
  <c r="AX25" i="21"/>
  <c r="S568" i="18"/>
  <c r="I39" i="18"/>
  <c r="I25" i="21"/>
  <c r="AA25" i="21"/>
  <c r="P25" i="27"/>
  <c r="I744" i="18"/>
  <c r="K25" i="27"/>
  <c r="S904" i="18"/>
  <c r="DH25" i="21"/>
  <c r="AT25" i="21"/>
  <c r="I792" i="18"/>
  <c r="S1017" i="18"/>
  <c r="I840" i="18"/>
  <c r="I87" i="18"/>
  <c r="AA25" i="27"/>
  <c r="E25" i="21"/>
  <c r="DU25" i="21"/>
  <c r="Z25" i="21"/>
  <c r="I712" i="18"/>
  <c r="CH25" i="21"/>
  <c r="S247" i="18"/>
  <c r="S439" i="18"/>
  <c r="I327" i="18"/>
  <c r="AR25" i="21"/>
  <c r="DM25" i="21"/>
  <c r="S536" i="18"/>
  <c r="CS25" i="21"/>
  <c r="BO25" i="21"/>
  <c r="M25" i="21"/>
  <c r="S632" i="18"/>
  <c r="I487" i="18"/>
  <c r="AE25" i="21"/>
  <c r="I664" i="18"/>
  <c r="AB25" i="21"/>
  <c r="Q25" i="21"/>
  <c r="AN25" i="21"/>
  <c r="I343" i="18"/>
  <c r="S135" i="18"/>
  <c r="I7" i="18"/>
  <c r="S231" i="18"/>
  <c r="S87" i="18"/>
  <c r="AF25" i="21"/>
  <c r="I135" i="18"/>
  <c r="I776" i="18"/>
  <c r="CA25" i="21"/>
  <c r="S167" i="18"/>
  <c r="T25" i="27"/>
  <c r="DR25" i="21"/>
  <c r="I391" i="18"/>
  <c r="S455" i="18"/>
  <c r="S183" i="18"/>
  <c r="J25" i="21"/>
  <c r="I503" i="18"/>
  <c r="CC25" i="21"/>
  <c r="I856" i="18"/>
  <c r="BC25" i="21"/>
  <c r="I231" i="18"/>
  <c r="V25" i="21"/>
  <c r="AJ25" i="21"/>
  <c r="V25" i="27"/>
  <c r="S824" i="18"/>
  <c r="S503" i="18"/>
  <c r="DK25" i="21"/>
  <c r="S664" i="18"/>
  <c r="Y25" i="21"/>
  <c r="AG25" i="21"/>
  <c r="I1050" i="18"/>
  <c r="S1000" i="18"/>
  <c r="O25" i="27"/>
  <c r="BJ25" i="21"/>
  <c r="CI25" i="21"/>
  <c r="X25" i="21"/>
  <c r="I952" i="18"/>
  <c r="G25" i="27"/>
  <c r="I568" i="18"/>
  <c r="I984" i="18"/>
  <c r="CO25" i="21"/>
  <c r="BZ25" i="21"/>
  <c r="I359" i="18"/>
  <c r="BN25" i="21"/>
  <c r="S840" i="18"/>
  <c r="S744" i="18"/>
  <c r="J25" i="27"/>
  <c r="S968" i="18"/>
  <c r="U25" i="21"/>
  <c r="I103" i="18"/>
  <c r="H25" i="21"/>
  <c r="S23" i="18"/>
  <c r="S616" i="18"/>
  <c r="W25" i="21"/>
  <c r="U25" i="27"/>
  <c r="DE25" i="21"/>
  <c r="S520" i="18"/>
  <c r="S856" i="18"/>
  <c r="AC25" i="21"/>
  <c r="AV25" i="21"/>
  <c r="I616" i="18"/>
  <c r="N25" i="27"/>
  <c r="S423" i="18"/>
  <c r="S343" i="18"/>
  <c r="R25" i="21"/>
  <c r="CX25" i="21"/>
  <c r="F25" i="21"/>
  <c r="I119" i="18"/>
  <c r="S391" i="18"/>
  <c r="AH25" i="21"/>
  <c r="I423" i="18"/>
  <c r="I375" i="18"/>
  <c r="AQ25" i="21"/>
  <c r="AB25" i="27"/>
  <c r="I760" i="18"/>
  <c r="I584" i="18"/>
  <c r="DO25" i="21"/>
  <c r="DP25" i="21"/>
  <c r="I600" i="18"/>
  <c r="W25" i="27"/>
  <c r="AM25" i="21"/>
  <c r="S728" i="18"/>
  <c r="S311" i="18"/>
  <c r="AY25" i="21"/>
  <c r="CM25" i="21"/>
  <c r="S648" i="18"/>
  <c r="I920" i="18"/>
  <c r="I968" i="18"/>
  <c r="S375" i="18"/>
  <c r="S55" i="18"/>
  <c r="AL25" i="21"/>
  <c r="S119" i="18"/>
  <c r="DQ25" i="21"/>
  <c r="CQ25" i="21"/>
  <c r="S712" i="18"/>
  <c r="S359" i="18"/>
  <c r="I55" i="18"/>
  <c r="BG25" i="21"/>
  <c r="I279" i="18"/>
  <c r="DV25" i="21"/>
  <c r="CT25" i="21"/>
  <c r="DB25" i="21"/>
  <c r="O25" i="21"/>
  <c r="CE25" i="21"/>
  <c r="S920" i="18"/>
  <c r="S696" i="18"/>
  <c r="BU25" i="21"/>
  <c r="S792" i="18"/>
  <c r="I536" i="18"/>
  <c r="E25" i="27"/>
  <c r="BT25" i="21"/>
  <c r="BW25" i="21"/>
  <c r="AK25" i="21"/>
  <c r="S71" i="18"/>
  <c r="CB25" i="21"/>
  <c r="I824" i="18"/>
  <c r="S1034" i="18"/>
  <c r="I632" i="18"/>
  <c r="I1017" i="18"/>
  <c r="I247" i="18"/>
  <c r="L25" i="27"/>
  <c r="DW25" i="21"/>
  <c r="S808" i="18"/>
  <c r="S487" i="18"/>
  <c r="I1034" i="18"/>
  <c r="CW25" i="21"/>
  <c r="AD25" i="21"/>
  <c r="BF25" i="21"/>
  <c r="S760" i="18"/>
  <c r="BP25" i="21"/>
  <c r="CV25" i="21"/>
  <c r="DC25" i="21"/>
  <c r="AP25" i="21"/>
  <c r="S407" i="18"/>
  <c r="R25" i="27"/>
  <c r="S25" i="27"/>
  <c r="I728" i="18"/>
  <c r="S215" i="18"/>
  <c r="DI25" i="21"/>
  <c r="I904" i="18"/>
  <c r="S952" i="18"/>
  <c r="CG25" i="21"/>
  <c r="S39" i="18"/>
  <c r="K25" i="21"/>
  <c r="CF25" i="21"/>
  <c r="I680" i="18"/>
  <c r="BH25" i="21"/>
  <c r="G25" i="21"/>
  <c r="DT25" i="21"/>
  <c r="AW25" i="21"/>
  <c r="CY25" i="21"/>
  <c r="X25" i="27"/>
  <c r="I295" i="18"/>
  <c r="BY25" i="21"/>
  <c r="DF25" i="21"/>
  <c r="S263" i="18"/>
  <c r="M25" i="27"/>
  <c r="I263" i="18"/>
  <c r="T25" i="21"/>
  <c r="CZ25" i="21"/>
  <c r="I520" i="18"/>
  <c r="D25" i="21"/>
  <c r="S151" i="18"/>
  <c r="BK25" i="21"/>
  <c r="DJ25" i="21"/>
  <c r="Y25" i="27"/>
  <c r="BD25" i="21"/>
  <c r="P25" i="21"/>
  <c r="I183" i="18"/>
  <c r="I215" i="18"/>
  <c r="I151" i="18"/>
  <c r="I25" i="27"/>
  <c r="BE25" i="21"/>
  <c r="I552" i="18"/>
  <c r="I407" i="18"/>
  <c r="BS25" i="21"/>
  <c r="S600" i="18"/>
  <c r="C25" i="21"/>
  <c r="S984" i="18"/>
  <c r="I199" i="18"/>
  <c r="I696" i="18"/>
  <c r="S199" i="18"/>
  <c r="S584" i="18"/>
  <c r="BB25" i="21"/>
  <c r="DD25" i="21"/>
  <c r="S25" i="21"/>
  <c r="DL25" i="21"/>
  <c r="S776" i="18"/>
  <c r="I1000" i="18"/>
  <c r="DA25" i="21"/>
  <c r="I23" i="18"/>
  <c r="CP25" i="21"/>
  <c r="S279" i="18"/>
  <c r="S888" i="18"/>
  <c r="H25" i="27"/>
  <c r="DN25" i="21"/>
  <c r="CD25" i="21"/>
  <c r="I648" i="18"/>
  <c r="I311" i="18"/>
  <c r="S471" i="18"/>
  <c r="DG25" i="21"/>
  <c r="BL25" i="21"/>
  <c r="CN25" i="21"/>
  <c r="S552" i="18"/>
  <c r="AS25" i="21"/>
  <c r="DX25" i="21"/>
  <c r="I471" i="18"/>
  <c r="BA25" i="21"/>
  <c r="S327" i="18"/>
  <c r="BX25" i="21"/>
  <c r="F25" i="27"/>
  <c r="BR25" i="21"/>
  <c r="AI43" i="22"/>
  <c r="X286" i="16"/>
  <c r="D286" i="16" s="1"/>
  <c r="V39" i="27"/>
  <c r="O175" i="18"/>
  <c r="E864" i="18"/>
  <c r="E944" i="18"/>
  <c r="BP39" i="21"/>
  <c r="BM39" i="21"/>
  <c r="BD39" i="21"/>
  <c r="AG39" i="21"/>
  <c r="Q39" i="21"/>
  <c r="U39" i="27"/>
  <c r="C39" i="27"/>
  <c r="E159" i="18"/>
  <c r="E640" i="18"/>
  <c r="DK39" i="21"/>
  <c r="O1008" i="18"/>
  <c r="CR39" i="21"/>
  <c r="O127" i="18"/>
  <c r="BF39" i="21"/>
  <c r="DL39" i="21"/>
  <c r="DC39" i="21"/>
  <c r="DT39" i="21"/>
  <c r="O399" i="18"/>
  <c r="CY39" i="21"/>
  <c r="AB39" i="27"/>
  <c r="DF39" i="21"/>
  <c r="CF39" i="21"/>
  <c r="DX39" i="21"/>
  <c r="CS39" i="21"/>
  <c r="T39" i="27"/>
  <c r="E800" i="18"/>
  <c r="AM39" i="21"/>
  <c r="M39" i="27"/>
  <c r="CU39" i="21"/>
  <c r="O864" i="18"/>
  <c r="O1042" i="18"/>
  <c r="O431" i="18"/>
  <c r="O576" i="18"/>
  <c r="O207" i="18"/>
  <c r="E784" i="18"/>
  <c r="AO39" i="21"/>
  <c r="O880" i="18"/>
  <c r="E143" i="18"/>
  <c r="O415" i="18"/>
  <c r="E624" i="18"/>
  <c r="AA39" i="21"/>
  <c r="CT39" i="21"/>
  <c r="E191" i="18"/>
  <c r="J39" i="21"/>
  <c r="E848" i="18"/>
  <c r="DN39" i="21"/>
  <c r="E928" i="18"/>
  <c r="E688" i="18"/>
  <c r="O239" i="18"/>
  <c r="O800" i="18"/>
  <c r="E127" i="18"/>
  <c r="CL39" i="21"/>
  <c r="H39" i="21"/>
  <c r="AC39" i="21"/>
  <c r="O143" i="18"/>
  <c r="E95" i="18"/>
  <c r="AK39" i="21"/>
  <c r="BS39" i="21"/>
  <c r="CV39" i="21"/>
  <c r="AD39" i="21"/>
  <c r="R39" i="21"/>
  <c r="DV39" i="21"/>
  <c r="BE39" i="21"/>
  <c r="E720" i="18"/>
  <c r="Y39" i="27"/>
  <c r="O1025" i="18"/>
  <c r="O351" i="18"/>
  <c r="O63" i="18"/>
  <c r="BR39" i="21"/>
  <c r="O848" i="18"/>
  <c r="AP39" i="21"/>
  <c r="E752" i="18"/>
  <c r="K39" i="27"/>
  <c r="E39" i="21"/>
  <c r="E367" i="18"/>
  <c r="O367" i="18"/>
  <c r="BY39" i="21"/>
  <c r="BG39" i="21"/>
  <c r="BX39" i="21"/>
  <c r="O223" i="18"/>
  <c r="DP39" i="21"/>
  <c r="F39" i="27"/>
  <c r="O463" i="18"/>
  <c r="CP39" i="21"/>
  <c r="E175" i="18"/>
  <c r="AT39" i="21"/>
  <c r="E415" i="18"/>
  <c r="E608" i="18"/>
  <c r="E335" i="18"/>
  <c r="E447" i="18"/>
  <c r="Y39" i="21"/>
  <c r="AZ39" i="21"/>
  <c r="E383" i="18"/>
  <c r="G39" i="21"/>
  <c r="O704" i="18"/>
  <c r="N39" i="21"/>
  <c r="AU39" i="21"/>
  <c r="E896" i="18"/>
  <c r="J39" i="27"/>
  <c r="O495" i="18"/>
  <c r="DU39" i="21"/>
  <c r="O319" i="18"/>
  <c r="O47" i="18"/>
  <c r="DI39" i="21"/>
  <c r="O752" i="18"/>
  <c r="DA39" i="21"/>
  <c r="U39" i="21"/>
  <c r="AH39" i="21"/>
  <c r="CX39" i="21"/>
  <c r="E431" i="18"/>
  <c r="AR39" i="21"/>
  <c r="O816" i="18"/>
  <c r="E960" i="18"/>
  <c r="D39" i="27"/>
  <c r="O944" i="18"/>
  <c r="DQ39" i="21"/>
  <c r="AN39" i="21"/>
  <c r="O335" i="18"/>
  <c r="O383" i="18"/>
  <c r="E303" i="18"/>
  <c r="E704" i="18"/>
  <c r="X39" i="21"/>
  <c r="E560" i="18"/>
  <c r="C39" i="21"/>
  <c r="CG39" i="21"/>
  <c r="E271" i="18"/>
  <c r="AY39" i="21"/>
  <c r="CH39" i="21"/>
  <c r="AW39" i="21"/>
  <c r="E39" i="27"/>
  <c r="O672" i="18"/>
  <c r="O79" i="18"/>
  <c r="BC39" i="21"/>
  <c r="BL39" i="21"/>
  <c r="Z39" i="27"/>
  <c r="E239" i="18"/>
  <c r="E976" i="18"/>
  <c r="AL39" i="21"/>
  <c r="O768" i="18"/>
  <c r="T39" i="21"/>
  <c r="CJ39" i="21"/>
  <c r="E495" i="18"/>
  <c r="G39" i="27"/>
  <c r="O111" i="18"/>
  <c r="CA39" i="21"/>
  <c r="DG39" i="21"/>
  <c r="O896" i="18"/>
  <c r="O528" i="18"/>
  <c r="E207" i="18"/>
  <c r="DR39" i="21"/>
  <c r="E912" i="18"/>
  <c r="Q39" i="27"/>
  <c r="DH39" i="21"/>
  <c r="E880" i="18"/>
  <c r="BB39" i="21"/>
  <c r="BK39" i="21"/>
  <c r="E528" i="18"/>
  <c r="E255" i="18"/>
  <c r="BO39" i="21"/>
  <c r="O271" i="18"/>
  <c r="O479" i="18"/>
  <c r="E79" i="18"/>
  <c r="CK39" i="21"/>
  <c r="O608" i="18"/>
  <c r="S39" i="21"/>
  <c r="O928" i="18"/>
  <c r="CZ39" i="21"/>
  <c r="X39" i="27"/>
  <c r="CN39" i="21"/>
  <c r="DW39" i="21"/>
  <c r="E1042" i="18"/>
  <c r="I39" i="27"/>
  <c r="BT39" i="21"/>
  <c r="CW39" i="21"/>
  <c r="E111" i="18"/>
  <c r="E479" i="18"/>
  <c r="CC39" i="21"/>
  <c r="D39" i="21"/>
  <c r="O159" i="18"/>
  <c r="DD39" i="21"/>
  <c r="O720" i="18"/>
  <c r="O960" i="18"/>
  <c r="DB39" i="21"/>
  <c r="O592" i="18"/>
  <c r="V39" i="21"/>
  <c r="O303" i="18"/>
  <c r="W39" i="27"/>
  <c r="CB39" i="21"/>
  <c r="AS39" i="21"/>
  <c r="E576" i="18"/>
  <c r="AX39" i="21"/>
  <c r="DO39" i="21"/>
  <c r="E223" i="18"/>
  <c r="BW39" i="21"/>
  <c r="O287" i="18"/>
  <c r="BA39" i="21"/>
  <c r="N39" i="27"/>
  <c r="E47" i="18"/>
  <c r="BI39" i="21"/>
  <c r="AV39" i="21"/>
  <c r="DJ39" i="21"/>
  <c r="E592" i="18"/>
  <c r="O255" i="18"/>
  <c r="R39" i="27"/>
  <c r="DS39" i="21"/>
  <c r="E736" i="18"/>
  <c r="O95" i="18"/>
  <c r="E832" i="18"/>
  <c r="BN39" i="21"/>
  <c r="AJ39" i="21"/>
  <c r="E319" i="18"/>
  <c r="H39" i="27"/>
  <c r="BZ39" i="21"/>
  <c r="E463" i="18"/>
  <c r="E511" i="18"/>
  <c r="E672" i="18"/>
  <c r="O832" i="18"/>
  <c r="K39" i="21"/>
  <c r="CO39" i="21"/>
  <c r="E544" i="18"/>
  <c r="DM39" i="21"/>
  <c r="I39" i="21"/>
  <c r="O688" i="18"/>
  <c r="E1025" i="18"/>
  <c r="E15" i="18"/>
  <c r="O544" i="18"/>
  <c r="O39" i="21"/>
  <c r="S39" i="27"/>
  <c r="CE39" i="21"/>
  <c r="O976" i="18"/>
  <c r="E816" i="18"/>
  <c r="L39" i="27"/>
  <c r="O656" i="18"/>
  <c r="AA39" i="27"/>
  <c r="M39" i="21"/>
  <c r="BU39" i="21"/>
  <c r="CI39" i="21"/>
  <c r="BH39" i="21"/>
  <c r="O39" i="27"/>
  <c r="W39" i="21"/>
  <c r="E768" i="18"/>
  <c r="O447" i="18"/>
  <c r="O912" i="18"/>
  <c r="O624" i="18"/>
  <c r="AQ39" i="21"/>
  <c r="CM39" i="21"/>
  <c r="E287" i="18"/>
  <c r="P39" i="27"/>
  <c r="E63" i="18"/>
  <c r="L39" i="21"/>
  <c r="P39" i="21"/>
  <c r="BV39" i="21"/>
  <c r="O640" i="18"/>
  <c r="E31" i="18"/>
  <c r="DE39" i="21"/>
  <c r="O191" i="18"/>
  <c r="E992" i="18"/>
  <c r="BJ39" i="21"/>
  <c r="E399" i="18"/>
  <c r="E1058" i="18"/>
  <c r="O736" i="18"/>
  <c r="CD39" i="21"/>
  <c r="F39" i="21"/>
  <c r="E351" i="18"/>
  <c r="E656" i="18"/>
  <c r="E1008" i="18"/>
  <c r="O511" i="18"/>
  <c r="AB39" i="21"/>
  <c r="O560" i="18"/>
  <c r="Z39" i="21"/>
  <c r="O31" i="18"/>
  <c r="CQ39" i="21"/>
  <c r="O784" i="18"/>
  <c r="AF39" i="21"/>
  <c r="BQ39" i="21"/>
  <c r="AE39" i="21"/>
  <c r="AI39" i="21"/>
  <c r="O992" i="18"/>
  <c r="O1058" i="18"/>
  <c r="AJ331" i="16"/>
  <c r="P331" i="16" s="1"/>
  <c r="AP22" i="22"/>
  <c r="X319" i="16"/>
  <c r="D319" i="16" s="1"/>
  <c r="AM42" i="22"/>
  <c r="AM71" i="4"/>
  <c r="AO26" i="22"/>
  <c r="AB330" i="16"/>
  <c r="H330" i="16" s="1"/>
  <c r="AP17" i="22"/>
  <c r="G1019" i="18"/>
  <c r="G473" i="18"/>
  <c r="Q425" i="18"/>
  <c r="AZ17" i="21"/>
  <c r="G249" i="18"/>
  <c r="Q682" i="18"/>
  <c r="CN17" i="21"/>
  <c r="H17" i="27"/>
  <c r="Q153" i="18"/>
  <c r="AT17" i="21"/>
  <c r="L17" i="27"/>
  <c r="DW17" i="21"/>
  <c r="BH17" i="21"/>
  <c r="L17" i="21"/>
  <c r="Q217" i="18"/>
  <c r="Q409" i="18"/>
  <c r="CV17" i="21"/>
  <c r="G1002" i="18"/>
  <c r="CR17" i="21"/>
  <c r="DV17" i="21"/>
  <c r="AG17" i="21"/>
  <c r="G602" i="18"/>
  <c r="BB17" i="21"/>
  <c r="Q762" i="18"/>
  <c r="I17" i="21"/>
  <c r="Q41" i="18"/>
  <c r="G201" i="18"/>
  <c r="DG17" i="21"/>
  <c r="Q570" i="18"/>
  <c r="BV17" i="21"/>
  <c r="AC17" i="21"/>
  <c r="Q137" i="18"/>
  <c r="Q906" i="18"/>
  <c r="AA17" i="21"/>
  <c r="Q858" i="18"/>
  <c r="K17" i="21"/>
  <c r="DR17" i="21"/>
  <c r="R17" i="21"/>
  <c r="Q874" i="18"/>
  <c r="Z17" i="21"/>
  <c r="CX17" i="21"/>
  <c r="DA17" i="21"/>
  <c r="G986" i="18"/>
  <c r="G794" i="18"/>
  <c r="G554" i="18"/>
  <c r="Q281" i="18"/>
  <c r="G9" i="18"/>
  <c r="Q538" i="18"/>
  <c r="G153" i="18"/>
  <c r="Q249" i="18"/>
  <c r="CJ17" i="21"/>
  <c r="Q554" i="18"/>
  <c r="G1052" i="18"/>
  <c r="Q297" i="18"/>
  <c r="F17" i="21"/>
  <c r="DM17" i="21"/>
  <c r="G185" i="18"/>
  <c r="G457" i="18"/>
  <c r="BG17" i="21"/>
  <c r="BM17" i="21"/>
  <c r="G345" i="18"/>
  <c r="Q746" i="18"/>
  <c r="BX17" i="21"/>
  <c r="G409" i="18"/>
  <c r="G970" i="18"/>
  <c r="AI17" i="21"/>
  <c r="BD17" i="21"/>
  <c r="G313" i="18"/>
  <c r="DI17" i="21"/>
  <c r="W17" i="27"/>
  <c r="Q233" i="18"/>
  <c r="CP17" i="21"/>
  <c r="BU17" i="21"/>
  <c r="G666" i="18"/>
  <c r="X17" i="27"/>
  <c r="AQ17" i="21"/>
  <c r="G105" i="18"/>
  <c r="Q17" i="27"/>
  <c r="G762" i="18"/>
  <c r="O17" i="21"/>
  <c r="N17" i="27"/>
  <c r="AN17" i="21"/>
  <c r="G297" i="18"/>
  <c r="Q457" i="18"/>
  <c r="S17" i="27"/>
  <c r="BE17" i="21"/>
  <c r="G890" i="18"/>
  <c r="G682" i="18"/>
  <c r="Y17" i="21"/>
  <c r="G714" i="18"/>
  <c r="V17" i="21"/>
  <c r="Y17" i="27"/>
  <c r="DE17" i="21"/>
  <c r="DB17" i="21"/>
  <c r="CM17" i="21"/>
  <c r="AE17" i="21"/>
  <c r="DT17" i="21"/>
  <c r="DF17" i="21"/>
  <c r="Q954" i="18"/>
  <c r="Q1036" i="18"/>
  <c r="Q185" i="18"/>
  <c r="Q586" i="18"/>
  <c r="Q970" i="18"/>
  <c r="G746" i="18"/>
  <c r="BL17" i="21"/>
  <c r="Q842" i="18"/>
  <c r="AD17" i="21"/>
  <c r="CI17" i="21"/>
  <c r="DQ17" i="21"/>
  <c r="BK17" i="21"/>
  <c r="S17" i="21"/>
  <c r="C17" i="27"/>
  <c r="G25" i="18"/>
  <c r="DU17" i="21"/>
  <c r="AS17" i="21"/>
  <c r="DP17" i="21"/>
  <c r="Q922" i="18"/>
  <c r="G538" i="18"/>
  <c r="F17" i="27"/>
  <c r="G89" i="18"/>
  <c r="Q441" i="18"/>
  <c r="Q105" i="18"/>
  <c r="J17" i="21"/>
  <c r="Q714" i="18"/>
  <c r="CY17" i="21"/>
  <c r="Q377" i="18"/>
  <c r="DJ17" i="21"/>
  <c r="Q522" i="18"/>
  <c r="CL17" i="21"/>
  <c r="DL17" i="21"/>
  <c r="BO17" i="21"/>
  <c r="BQ17" i="21"/>
  <c r="CF17" i="21"/>
  <c r="AB17" i="27"/>
  <c r="CA17" i="21"/>
  <c r="R17" i="27"/>
  <c r="CO17" i="21"/>
  <c r="W17" i="21"/>
  <c r="G1036" i="18"/>
  <c r="K17" i="27"/>
  <c r="CS17" i="21"/>
  <c r="G329" i="18"/>
  <c r="AW17" i="21"/>
  <c r="G810" i="18"/>
  <c r="X17" i="21"/>
  <c r="G17" i="27"/>
  <c r="G121" i="18"/>
  <c r="Q57" i="18"/>
  <c r="CG17" i="21"/>
  <c r="G41" i="18"/>
  <c r="BC17" i="21"/>
  <c r="U17" i="21"/>
  <c r="Q650" i="18"/>
  <c r="CB17" i="21"/>
  <c r="AB17" i="21"/>
  <c r="G17" i="21"/>
  <c r="BS17" i="21"/>
  <c r="G634" i="18"/>
  <c r="BI17" i="21"/>
  <c r="G826" i="18"/>
  <c r="Q345" i="18"/>
  <c r="Q265" i="18"/>
  <c r="AH17" i="21"/>
  <c r="AV17" i="21"/>
  <c r="Q1002" i="18"/>
  <c r="Q89" i="18"/>
  <c r="G361" i="18"/>
  <c r="G922" i="18"/>
  <c r="Q938" i="18"/>
  <c r="CH17" i="21"/>
  <c r="Q602" i="18"/>
  <c r="Q313" i="18"/>
  <c r="BF17" i="21"/>
  <c r="G842" i="18"/>
  <c r="G858" i="18"/>
  <c r="Q666" i="18"/>
  <c r="Z17" i="27"/>
  <c r="U17" i="27"/>
  <c r="G281" i="18"/>
  <c r="Q169" i="18"/>
  <c r="O17" i="27"/>
  <c r="G522" i="18"/>
  <c r="AX17" i="21"/>
  <c r="G73" i="18"/>
  <c r="P17" i="21"/>
  <c r="J17" i="27"/>
  <c r="G217" i="18"/>
  <c r="AO17" i="21"/>
  <c r="Q618" i="18"/>
  <c r="E17" i="27"/>
  <c r="Q489" i="18"/>
  <c r="BY17" i="21"/>
  <c r="G906" i="18"/>
  <c r="G265" i="18"/>
  <c r="DN17" i="21"/>
  <c r="Q890" i="18"/>
  <c r="T17" i="27"/>
  <c r="G57" i="18"/>
  <c r="Q698" i="18"/>
  <c r="AR17" i="21"/>
  <c r="CQ17" i="21"/>
  <c r="Q634" i="18"/>
  <c r="CT17" i="21"/>
  <c r="G874" i="18"/>
  <c r="G730" i="18"/>
  <c r="CU17" i="21"/>
  <c r="AA17" i="27"/>
  <c r="BR17" i="21"/>
  <c r="AY17" i="21"/>
  <c r="D17" i="21"/>
  <c r="CZ17" i="21"/>
  <c r="Q794" i="18"/>
  <c r="G489" i="18"/>
  <c r="G425" i="18"/>
  <c r="DK17" i="21"/>
  <c r="G650" i="18"/>
  <c r="G505" i="18"/>
  <c r="G698" i="18"/>
  <c r="AP17" i="21"/>
  <c r="DS17" i="21"/>
  <c r="G778" i="18"/>
  <c r="Q17" i="21"/>
  <c r="BZ17" i="21"/>
  <c r="Q361" i="18"/>
  <c r="M17" i="21"/>
  <c r="Q121" i="18"/>
  <c r="E17" i="21"/>
  <c r="T17" i="21"/>
  <c r="DH17" i="21"/>
  <c r="D17" i="27"/>
  <c r="Q201" i="18"/>
  <c r="Q73" i="18"/>
  <c r="Q25" i="18"/>
  <c r="DD17" i="21"/>
  <c r="G441" i="18"/>
  <c r="G954" i="18"/>
  <c r="G393" i="18"/>
  <c r="DX17" i="21"/>
  <c r="AL17" i="21"/>
  <c r="BW17" i="21"/>
  <c r="G169" i="18"/>
  <c r="BN17" i="21"/>
  <c r="CW17" i="21"/>
  <c r="Q473" i="18"/>
  <c r="Q986" i="18"/>
  <c r="AJ17" i="21"/>
  <c r="Q1052" i="18"/>
  <c r="G938" i="18"/>
  <c r="I17" i="27"/>
  <c r="G586" i="18"/>
  <c r="BJ17" i="21"/>
  <c r="CC17" i="21"/>
  <c r="Q810" i="18"/>
  <c r="BP17" i="21"/>
  <c r="P17" i="27"/>
  <c r="BT17" i="21"/>
  <c r="G377" i="18"/>
  <c r="V17" i="27"/>
  <c r="CD17" i="21"/>
  <c r="BA17" i="21"/>
  <c r="G570" i="18"/>
  <c r="Q778" i="18"/>
  <c r="Q505" i="18"/>
  <c r="C17" i="21"/>
  <c r="N17" i="21"/>
  <c r="H17" i="21"/>
  <c r="AK17" i="21"/>
  <c r="G618" i="18"/>
  <c r="AU17" i="21"/>
  <c r="Q1019" i="18"/>
  <c r="DC17" i="21"/>
  <c r="M17" i="27"/>
  <c r="DO17" i="21"/>
  <c r="G233" i="18"/>
  <c r="G137" i="18"/>
  <c r="Q826" i="18"/>
  <c r="CK17" i="21"/>
  <c r="Q329" i="18"/>
  <c r="Q393" i="18"/>
  <c r="CE17" i="21"/>
  <c r="AM17" i="21"/>
  <c r="Q730" i="18"/>
  <c r="AF17" i="21"/>
  <c r="AH57" i="22"/>
  <c r="AJ268" i="16"/>
  <c r="P268" i="16" s="1"/>
  <c r="BL53" i="21"/>
  <c r="R158" i="18"/>
  <c r="R959" i="18"/>
  <c r="CU53" i="21"/>
  <c r="R799" i="18"/>
  <c r="DB53" i="21"/>
  <c r="AG53" i="21"/>
  <c r="R575" i="18"/>
  <c r="CV53" i="21"/>
  <c r="N53" i="21"/>
  <c r="BB53" i="21"/>
  <c r="CO53" i="21"/>
  <c r="P53" i="21"/>
  <c r="DW53" i="21"/>
  <c r="H78" i="18"/>
  <c r="H158" i="18"/>
  <c r="R126" i="18"/>
  <c r="DG53" i="21"/>
  <c r="S53" i="21"/>
  <c r="CK53" i="21"/>
  <c r="CZ53" i="21"/>
  <c r="DK53" i="21"/>
  <c r="CL53" i="21"/>
  <c r="R559" i="18"/>
  <c r="T53" i="27"/>
  <c r="M53" i="27"/>
  <c r="R494" i="18"/>
  <c r="DR53" i="21"/>
  <c r="H446" i="18"/>
  <c r="BG53" i="21"/>
  <c r="H286" i="18"/>
  <c r="R527" i="18"/>
  <c r="C53" i="21"/>
  <c r="H190" i="18"/>
  <c r="R62" i="18"/>
  <c r="AH52" i="22"/>
  <c r="AI268" i="16"/>
  <c r="O268" i="16" s="1"/>
  <c r="W48" i="27"/>
  <c r="F48" i="27"/>
  <c r="BU48" i="21"/>
  <c r="DB48" i="21"/>
  <c r="AE48" i="21"/>
  <c r="S48" i="21"/>
  <c r="Q975" i="18"/>
  <c r="X48" i="21"/>
  <c r="K48" i="21"/>
  <c r="AV48" i="21"/>
  <c r="R48" i="27"/>
  <c r="G158" i="18"/>
  <c r="DW48" i="21"/>
  <c r="O48" i="27"/>
  <c r="G398" i="18"/>
  <c r="BE48" i="21"/>
  <c r="BG48" i="21"/>
  <c r="G863" i="18"/>
  <c r="Q254" i="18"/>
  <c r="L48" i="27"/>
  <c r="G334" i="18"/>
  <c r="G46" i="18"/>
  <c r="BI48" i="21"/>
  <c r="Q799" i="18"/>
  <c r="DR48" i="21"/>
  <c r="DQ48" i="21"/>
  <c r="G655" i="18"/>
  <c r="H48" i="27"/>
  <c r="DO48" i="21"/>
  <c r="G94" i="18"/>
  <c r="T11" i="22"/>
  <c r="AH143" i="16"/>
  <c r="N143" i="16" s="1"/>
  <c r="N11" i="27"/>
  <c r="CB11" i="21"/>
  <c r="F312" i="18"/>
  <c r="P633" i="18"/>
  <c r="F8" i="18"/>
  <c r="C11" i="27"/>
  <c r="CC11" i="21"/>
  <c r="F40" i="18"/>
  <c r="CV11" i="21"/>
  <c r="DM11" i="21"/>
  <c r="F1051" i="18"/>
  <c r="DR11" i="21"/>
  <c r="P969" i="18"/>
  <c r="F1001" i="18"/>
  <c r="S11" i="21"/>
  <c r="F601" i="18"/>
  <c r="M11" i="27"/>
  <c r="P985" i="18"/>
  <c r="S11" i="27"/>
  <c r="I11" i="21"/>
  <c r="P777" i="18"/>
  <c r="M11" i="21"/>
  <c r="P649" i="18"/>
  <c r="F617" i="18"/>
  <c r="CY11" i="21"/>
  <c r="F713" i="18"/>
  <c r="F1035" i="18"/>
  <c r="AM11" i="21"/>
  <c r="F553" i="18"/>
  <c r="F408" i="18"/>
  <c r="F24" i="18"/>
  <c r="F216" i="18"/>
  <c r="P889" i="18"/>
  <c r="G11" i="27"/>
  <c r="P56" i="18"/>
  <c r="BL11" i="21"/>
  <c r="P11" i="21"/>
  <c r="CZ11" i="21"/>
  <c r="BX11" i="21"/>
  <c r="BP11" i="21"/>
  <c r="BA11" i="21"/>
  <c r="F953" i="18"/>
  <c r="P1035" i="18"/>
  <c r="P328" i="18"/>
  <c r="P601" i="18"/>
  <c r="BN11" i="21"/>
  <c r="E11" i="21"/>
  <c r="BF11" i="21"/>
  <c r="CX11" i="21"/>
  <c r="F376" i="18"/>
  <c r="CR11" i="21"/>
  <c r="L11" i="27"/>
  <c r="BC11" i="21"/>
  <c r="F921" i="18"/>
  <c r="O11" i="27"/>
  <c r="BB11" i="21"/>
  <c r="AT11" i="21"/>
  <c r="F56" i="18"/>
  <c r="F777" i="18"/>
  <c r="BY11" i="21"/>
  <c r="AU11" i="21"/>
  <c r="F72" i="18"/>
  <c r="P11" i="27"/>
  <c r="AS11" i="21"/>
  <c r="F665" i="18"/>
  <c r="F136" i="18"/>
  <c r="CS11" i="21"/>
  <c r="Z11" i="21"/>
  <c r="P809" i="18"/>
  <c r="F969" i="18"/>
  <c r="DJ11" i="21"/>
  <c r="P376" i="18"/>
  <c r="AH11" i="21"/>
  <c r="P905" i="18"/>
  <c r="I11" i="27"/>
  <c r="CK11" i="21"/>
  <c r="P104" i="18"/>
  <c r="P697" i="18"/>
  <c r="F11" i="27"/>
  <c r="F280" i="18"/>
  <c r="K11" i="21"/>
  <c r="CI11" i="21"/>
  <c r="P312" i="18"/>
  <c r="AV11" i="21"/>
  <c r="F873" i="18"/>
  <c r="F456" i="18"/>
  <c r="BR11" i="21"/>
  <c r="H11" i="21"/>
  <c r="P40" i="18"/>
  <c r="P168" i="18"/>
  <c r="F392" i="18"/>
  <c r="AZ11" i="21"/>
  <c r="V11" i="21"/>
  <c r="P937" i="18"/>
  <c r="F825" i="18"/>
  <c r="P392" i="18"/>
  <c r="P857" i="18"/>
  <c r="U11" i="21"/>
  <c r="F264" i="18"/>
  <c r="P200" i="18"/>
  <c r="F937" i="18"/>
  <c r="AK11" i="21"/>
  <c r="O11" i="21"/>
  <c r="X11" i="21"/>
  <c r="F841" i="18"/>
  <c r="J11" i="21"/>
  <c r="P24" i="18"/>
  <c r="AF11" i="21"/>
  <c r="P873" i="18"/>
  <c r="P537" i="18"/>
  <c r="F697" i="18"/>
  <c r="DB11" i="21"/>
  <c r="CE11" i="21"/>
  <c r="D11" i="21"/>
  <c r="W11" i="21"/>
  <c r="V11" i="27"/>
  <c r="CM11" i="21"/>
  <c r="BW11" i="21"/>
  <c r="DD11" i="21"/>
  <c r="P729" i="18"/>
  <c r="F729" i="18"/>
  <c r="C11" i="21"/>
  <c r="DT11" i="21"/>
  <c r="F633" i="18"/>
  <c r="CT11" i="21"/>
  <c r="AE11" i="21"/>
  <c r="P488" i="18"/>
  <c r="BS11" i="21"/>
  <c r="BI11" i="21"/>
  <c r="P713" i="18"/>
  <c r="F232" i="18"/>
  <c r="F11" i="21"/>
  <c r="F504" i="18"/>
  <c r="P665" i="18"/>
  <c r="BD11" i="21"/>
  <c r="D11" i="27"/>
  <c r="P72" i="18"/>
  <c r="P344" i="18"/>
  <c r="F1018" i="18"/>
  <c r="P152" i="18"/>
  <c r="F537" i="18"/>
  <c r="P569" i="18"/>
  <c r="Z11" i="27"/>
  <c r="F168" i="18"/>
  <c r="DU11" i="21"/>
  <c r="G11" i="21"/>
  <c r="CU11" i="21"/>
  <c r="CP11" i="21"/>
  <c r="Q11" i="27"/>
  <c r="BG11" i="21"/>
  <c r="F569" i="18"/>
  <c r="BM11" i="21"/>
  <c r="DE11" i="21"/>
  <c r="Q11" i="21"/>
  <c r="R11" i="27"/>
  <c r="P424" i="18"/>
  <c r="P408" i="18"/>
  <c r="CD11" i="21"/>
  <c r="N11" i="21"/>
  <c r="AX11" i="21"/>
  <c r="H11" i="27"/>
  <c r="AJ11" i="21"/>
  <c r="F649" i="18"/>
  <c r="DF11" i="21"/>
  <c r="F248" i="18"/>
  <c r="AI11" i="21"/>
  <c r="DC11" i="21"/>
  <c r="BK11" i="21"/>
  <c r="AO11" i="21"/>
  <c r="P456" i="18"/>
  <c r="P825" i="18"/>
  <c r="E11" i="27"/>
  <c r="BT11" i="21"/>
  <c r="BZ11" i="21"/>
  <c r="F488" i="18"/>
  <c r="F985" i="18"/>
  <c r="F521" i="18"/>
  <c r="DL11" i="21"/>
  <c r="DX11" i="21"/>
  <c r="BV11" i="21"/>
  <c r="P136" i="18"/>
  <c r="P440" i="18"/>
  <c r="DS11" i="21"/>
  <c r="CJ11" i="21"/>
  <c r="BO11" i="21"/>
  <c r="BH11" i="21"/>
  <c r="F200" i="18"/>
  <c r="F88" i="18"/>
  <c r="DP11" i="21"/>
  <c r="CA11" i="21"/>
  <c r="F681" i="18"/>
  <c r="AR11" i="21"/>
  <c r="AN11" i="21"/>
  <c r="F184" i="18"/>
  <c r="P921" i="18"/>
  <c r="AY11" i="21"/>
  <c r="BU11" i="21"/>
  <c r="F104" i="18"/>
  <c r="P1018" i="18"/>
  <c r="P88" i="18"/>
  <c r="F793" i="18"/>
  <c r="CG11" i="21"/>
  <c r="P248" i="18"/>
  <c r="X11" i="27"/>
  <c r="P296" i="18"/>
  <c r="P232" i="18"/>
  <c r="P745" i="18"/>
  <c r="F424" i="18"/>
  <c r="CN11" i="21"/>
  <c r="CF11" i="21"/>
  <c r="AP11" i="21"/>
  <c r="BQ11" i="21"/>
  <c r="AB11" i="21"/>
  <c r="Y11" i="21"/>
  <c r="CL11" i="21"/>
  <c r="P793" i="18"/>
  <c r="P585" i="18"/>
  <c r="Y11" i="27"/>
  <c r="P761" i="18"/>
  <c r="F152" i="18"/>
  <c r="F745" i="18"/>
  <c r="F120" i="18"/>
  <c r="DK11" i="21"/>
  <c r="F761" i="18"/>
  <c r="DI11" i="21"/>
  <c r="BJ11" i="21"/>
  <c r="AC11" i="21"/>
  <c r="P184" i="18"/>
  <c r="P216" i="18"/>
  <c r="DN11" i="21"/>
  <c r="P120" i="18"/>
  <c r="P521" i="18"/>
  <c r="DV11" i="21"/>
  <c r="R11" i="21"/>
  <c r="F440" i="18"/>
  <c r="P681" i="18"/>
  <c r="AG11" i="21"/>
  <c r="F585" i="18"/>
  <c r="DH11" i="21"/>
  <c r="CH11" i="21"/>
  <c r="DQ11" i="21"/>
  <c r="P504" i="18"/>
  <c r="P841" i="18"/>
  <c r="F296" i="18"/>
  <c r="T11" i="27"/>
  <c r="P1001" i="18"/>
  <c r="P264" i="18"/>
  <c r="F889" i="18"/>
  <c r="T11" i="21"/>
  <c r="AD11" i="21"/>
  <c r="F344" i="18"/>
  <c r="AW11" i="21"/>
  <c r="DA11" i="21"/>
  <c r="DO11" i="21"/>
  <c r="AQ11" i="21"/>
  <c r="F809" i="18"/>
  <c r="L11" i="21"/>
  <c r="AL11" i="21"/>
  <c r="F857" i="18"/>
  <c r="AA11" i="21"/>
  <c r="J11" i="27"/>
  <c r="AA11" i="27"/>
  <c r="W11" i="27"/>
  <c r="F472" i="18"/>
  <c r="DW11" i="21"/>
  <c r="CO11" i="21"/>
  <c r="F905" i="18"/>
  <c r="BE11" i="21"/>
  <c r="K11" i="27"/>
  <c r="U11" i="27"/>
  <c r="P617" i="18"/>
  <c r="AB11" i="27"/>
  <c r="P953" i="18"/>
  <c r="P360" i="18"/>
  <c r="CQ11" i="21"/>
  <c r="F360" i="18"/>
  <c r="CW11" i="21"/>
  <c r="P553" i="18"/>
  <c r="F328" i="18"/>
  <c r="P280" i="18"/>
  <c r="DG11" i="21"/>
  <c r="P1051" i="18"/>
  <c r="P472" i="18"/>
  <c r="AJ385" i="16"/>
  <c r="P385" i="16" s="1"/>
  <c r="R1022" i="18"/>
  <c r="R206" i="18"/>
  <c r="DT53" i="21"/>
  <c r="AM53" i="21"/>
  <c r="R847" i="18"/>
  <c r="F53" i="27"/>
  <c r="H639" i="18"/>
  <c r="BS53" i="21"/>
  <c r="CJ53" i="21"/>
  <c r="CG53" i="21"/>
  <c r="R1041" i="18"/>
  <c r="H382" i="18"/>
  <c r="V53" i="21"/>
  <c r="R238" i="18"/>
  <c r="H815" i="18"/>
  <c r="R895" i="18"/>
  <c r="R975" i="18"/>
  <c r="AA53" i="21"/>
  <c r="CN53" i="21"/>
  <c r="R783" i="18"/>
  <c r="E53" i="21"/>
  <c r="AL53" i="21"/>
  <c r="CT53" i="21"/>
  <c r="R1024" i="18"/>
  <c r="H527" i="18"/>
  <c r="H478" i="18"/>
  <c r="R478" i="18"/>
  <c r="Q53" i="21"/>
  <c r="CS53" i="21"/>
  <c r="R78" i="18"/>
  <c r="DL53" i="21"/>
  <c r="CQ53" i="21"/>
  <c r="Y53" i="21"/>
  <c r="DA53" i="21"/>
  <c r="R639" i="18"/>
  <c r="DO53" i="21"/>
  <c r="H813" i="18"/>
  <c r="H749" i="18"/>
  <c r="AN53" i="21"/>
  <c r="CX53" i="21"/>
  <c r="H174" i="18"/>
  <c r="L53" i="27"/>
  <c r="AA53" i="27"/>
  <c r="E53" i="27"/>
  <c r="H767" i="18"/>
  <c r="V53" i="27"/>
  <c r="BI53" i="21"/>
  <c r="AB53" i="27"/>
  <c r="R607" i="18"/>
  <c r="BP53" i="21"/>
  <c r="R815" i="18"/>
  <c r="R462" i="18"/>
  <c r="F53" i="21"/>
  <c r="H559" i="18"/>
  <c r="AS53" i="21"/>
  <c r="C53" i="27"/>
  <c r="R671" i="18"/>
  <c r="X53" i="27"/>
  <c r="BM53" i="21"/>
  <c r="CA53" i="21"/>
  <c r="H879" i="18"/>
  <c r="AX53" i="21"/>
  <c r="BE53" i="21"/>
  <c r="CH53" i="21"/>
  <c r="AW53" i="21"/>
  <c r="H62" i="18"/>
  <c r="H847" i="18"/>
  <c r="BJ53" i="21"/>
  <c r="AJ53" i="21"/>
  <c r="H751" i="18"/>
  <c r="H575" i="18"/>
  <c r="R863" i="18"/>
  <c r="R110" i="18"/>
  <c r="H943" i="18"/>
  <c r="AA387" i="16"/>
  <c r="G387" i="16" s="1"/>
  <c r="AQ53" i="21"/>
  <c r="G53" i="27"/>
  <c r="H799" i="18"/>
  <c r="J53" i="27"/>
  <c r="H703" i="18"/>
  <c r="R655" i="18"/>
  <c r="R703" i="18"/>
  <c r="O53" i="21"/>
  <c r="AB53" i="21"/>
  <c r="R254" i="18"/>
  <c r="AH53" i="21"/>
  <c r="H53" i="21"/>
  <c r="H959" i="18"/>
  <c r="R53" i="27"/>
  <c r="BX53" i="21"/>
  <c r="R623" i="18"/>
  <c r="R270" i="18"/>
  <c r="H975" i="18"/>
  <c r="H719" i="18"/>
  <c r="R30" i="18"/>
  <c r="BU53" i="21"/>
  <c r="O53" i="27"/>
  <c r="BO53" i="21"/>
  <c r="H783" i="18"/>
  <c r="AV53" i="21"/>
  <c r="AK53" i="21"/>
  <c r="H591" i="18"/>
  <c r="DE53" i="21"/>
  <c r="H543" i="18"/>
  <c r="X53" i="21"/>
  <c r="BH53" i="21"/>
  <c r="H510" i="18"/>
  <c r="BT53" i="21"/>
  <c r="H607" i="18"/>
  <c r="H156" i="18"/>
  <c r="CZ51" i="21"/>
  <c r="AU55" i="22"/>
  <c r="H525" i="18"/>
  <c r="CN51" i="21"/>
  <c r="AG51" i="21"/>
  <c r="R653" i="18"/>
  <c r="C51" i="21"/>
  <c r="DE51" i="21"/>
  <c r="R140" i="18"/>
  <c r="Q51" i="21"/>
  <c r="R637" i="18"/>
  <c r="H637" i="18"/>
  <c r="H268" i="18"/>
  <c r="R861" i="18"/>
  <c r="R701" i="18"/>
  <c r="AV51" i="21"/>
  <c r="AA51" i="27"/>
  <c r="F51" i="21"/>
  <c r="T51" i="21"/>
  <c r="H492" i="18"/>
  <c r="CD51" i="21"/>
  <c r="AB51" i="21"/>
  <c r="R51" i="27"/>
  <c r="J52" i="27"/>
  <c r="H237" i="18"/>
  <c r="CZ52" i="21"/>
  <c r="DE52" i="21"/>
  <c r="BG52" i="21"/>
  <c r="R750" i="18"/>
  <c r="O52" i="27"/>
  <c r="BC52" i="21"/>
  <c r="R157" i="18"/>
  <c r="H45" i="18"/>
  <c r="X52" i="21"/>
  <c r="DS52" i="21"/>
  <c r="AV52" i="21"/>
  <c r="CI52" i="21"/>
  <c r="R29" i="18"/>
  <c r="BD52" i="21"/>
  <c r="H157" i="18"/>
  <c r="H429" i="18"/>
  <c r="H349" i="18"/>
  <c r="CM52" i="21"/>
  <c r="AB52" i="21"/>
  <c r="CF52" i="21"/>
  <c r="R654" i="18"/>
  <c r="AT52" i="21"/>
  <c r="DM52" i="21"/>
  <c r="D52" i="21"/>
  <c r="H894" i="18"/>
  <c r="R974" i="18"/>
  <c r="H333" i="18"/>
  <c r="DR52" i="21"/>
  <c r="H590" i="18"/>
  <c r="H622" i="18"/>
  <c r="H205" i="18"/>
  <c r="R542" i="18"/>
  <c r="BT52" i="21"/>
  <c r="AU52" i="21"/>
  <c r="K52" i="21"/>
  <c r="W52" i="21"/>
  <c r="BE52" i="21"/>
  <c r="H221" i="18"/>
  <c r="BX52" i="21"/>
  <c r="R766" i="18"/>
  <c r="H846" i="18"/>
  <c r="H13" i="18"/>
  <c r="R862" i="18"/>
  <c r="R52" i="21"/>
  <c r="R734" i="18"/>
  <c r="H93" i="18"/>
  <c r="BA52" i="21"/>
  <c r="H397" i="18"/>
  <c r="R1023" i="18"/>
  <c r="R878" i="18"/>
  <c r="DV52" i="21"/>
  <c r="BL52" i="21"/>
  <c r="DI52" i="21"/>
  <c r="BW52" i="21"/>
  <c r="R477" i="18"/>
  <c r="BZ52" i="21"/>
  <c r="Q52" i="27"/>
  <c r="Q52" i="21"/>
  <c r="R606" i="18"/>
  <c r="H29" i="18"/>
  <c r="E52" i="21"/>
  <c r="H606" i="18"/>
  <c r="R574" i="18"/>
  <c r="R52" i="27"/>
  <c r="R413" i="18"/>
  <c r="P52" i="27"/>
  <c r="S52" i="27"/>
  <c r="CS52" i="21"/>
  <c r="AA335" i="16"/>
  <c r="G335" i="16" s="1"/>
  <c r="K52" i="27"/>
  <c r="AW52" i="21"/>
  <c r="CN52" i="21"/>
  <c r="H509" i="18"/>
  <c r="C52" i="27"/>
  <c r="H1040" i="18"/>
  <c r="BR52" i="21"/>
  <c r="CC52" i="21"/>
  <c r="M52" i="27"/>
  <c r="AZ52" i="21"/>
  <c r="CU52" i="21"/>
  <c r="H109" i="18"/>
  <c r="R61" i="18"/>
  <c r="BF52" i="21"/>
  <c r="CJ52" i="21"/>
  <c r="R253" i="18"/>
  <c r="AQ52" i="21"/>
  <c r="DP52" i="21"/>
  <c r="R109" i="18"/>
  <c r="H477" i="18"/>
  <c r="H926" i="18"/>
  <c r="H942" i="18"/>
  <c r="G52" i="21"/>
  <c r="AS52" i="21"/>
  <c r="CK52" i="21"/>
  <c r="BH52" i="21"/>
  <c r="R397" i="18"/>
  <c r="R285" i="18"/>
  <c r="H52" i="27"/>
  <c r="O52" i="21"/>
  <c r="R317" i="18"/>
  <c r="AB52" i="27"/>
  <c r="R670" i="18"/>
  <c r="C52" i="21"/>
  <c r="L52" i="21"/>
  <c r="R429" i="18"/>
  <c r="H750" i="18"/>
  <c r="H77" i="18"/>
  <c r="Y52" i="21"/>
  <c r="H814" i="18"/>
  <c r="BB52" i="21"/>
  <c r="CH52" i="21"/>
  <c r="DK52" i="21"/>
  <c r="R461" i="18"/>
  <c r="R782" i="18"/>
  <c r="H990" i="18"/>
  <c r="R814" i="18"/>
  <c r="DW52" i="21"/>
  <c r="DB52" i="21"/>
  <c r="H1006" i="18"/>
  <c r="R894" i="18"/>
  <c r="DA52" i="21"/>
  <c r="H974" i="18"/>
  <c r="CT52" i="21"/>
  <c r="Y52" i="27"/>
  <c r="R205" i="18"/>
  <c r="CD52" i="21"/>
  <c r="I52" i="21"/>
  <c r="CP52" i="21"/>
  <c r="R1056" i="18"/>
  <c r="AA52" i="21"/>
  <c r="AG52" i="21"/>
  <c r="AD52" i="21"/>
  <c r="DF52" i="21"/>
  <c r="DQ52" i="21"/>
  <c r="DJ52" i="21"/>
  <c r="H269" i="18"/>
  <c r="CW52" i="21"/>
  <c r="T52" i="27"/>
  <c r="DU50" i="21"/>
  <c r="R924" i="18"/>
  <c r="M50" i="21"/>
  <c r="AD50" i="21"/>
  <c r="H267" i="18"/>
  <c r="AG50" i="21"/>
  <c r="H1021" i="18"/>
  <c r="L50" i="21"/>
  <c r="R299" i="18"/>
  <c r="H524" i="18"/>
  <c r="BX50" i="21"/>
  <c r="R732" i="18"/>
  <c r="R540" i="18"/>
  <c r="BI50" i="21"/>
  <c r="T50" i="27"/>
  <c r="P50" i="27"/>
  <c r="DB50" i="21"/>
  <c r="R507" i="18"/>
  <c r="H203" i="18"/>
  <c r="G50" i="21"/>
  <c r="CA50" i="21"/>
  <c r="AH50" i="21"/>
  <c r="C50" i="21"/>
  <c r="CQ50" i="21"/>
  <c r="R1038" i="18"/>
  <c r="AS50" i="21"/>
  <c r="Z50" i="27"/>
  <c r="M50" i="27"/>
  <c r="CZ50" i="21"/>
  <c r="R1054" i="18"/>
  <c r="O50" i="27"/>
  <c r="R972" i="18"/>
  <c r="R75" i="18"/>
  <c r="AT50" i="21"/>
  <c r="R860" i="18"/>
  <c r="H123" i="18"/>
  <c r="DI50" i="21"/>
  <c r="AI50" i="21"/>
  <c r="Y50" i="21"/>
  <c r="H315" i="18"/>
  <c r="R50" i="21"/>
  <c r="R363" i="18"/>
  <c r="DM50" i="21"/>
  <c r="R427" i="18"/>
  <c r="R27" i="18"/>
  <c r="H588" i="18"/>
  <c r="AR50" i="21"/>
  <c r="X50" i="21"/>
  <c r="R331" i="18"/>
  <c r="V50" i="27"/>
  <c r="DT50" i="21"/>
  <c r="T50" i="21"/>
  <c r="BL50" i="21"/>
  <c r="D50" i="27"/>
  <c r="CV50" i="21"/>
  <c r="H251" i="18"/>
  <c r="H11" i="18"/>
  <c r="H684" i="18"/>
  <c r="K50" i="27"/>
  <c r="BV50" i="21"/>
  <c r="H1038" i="18"/>
  <c r="R844" i="18"/>
  <c r="H844" i="18"/>
  <c r="CX50" i="21"/>
  <c r="CT50" i="21"/>
  <c r="DD50" i="21"/>
  <c r="DF50" i="21"/>
  <c r="H652" i="18"/>
  <c r="AF50" i="21"/>
  <c r="E50" i="27"/>
  <c r="H331" i="18"/>
  <c r="CN50" i="21"/>
  <c r="R668" i="18"/>
  <c r="H572" i="18"/>
  <c r="R396" i="18"/>
  <c r="R749" i="18"/>
  <c r="H316" i="18"/>
  <c r="R941" i="18"/>
  <c r="H669" i="18"/>
  <c r="Y51" i="27"/>
  <c r="DX51" i="21"/>
  <c r="R829" i="18"/>
  <c r="CI51" i="21"/>
  <c r="H51" i="27"/>
  <c r="DH51" i="21"/>
  <c r="R364" i="18"/>
  <c r="AF51" i="21"/>
  <c r="I51" i="21"/>
  <c r="H12" i="18"/>
  <c r="CB51" i="21"/>
  <c r="CE51" i="21"/>
  <c r="DA51" i="21"/>
  <c r="AC51" i="21"/>
  <c r="BI51" i="21"/>
  <c r="BP51" i="21"/>
  <c r="X51" i="27"/>
  <c r="R492" i="18"/>
  <c r="BM51" i="21"/>
  <c r="BU51" i="21"/>
  <c r="H893" i="18"/>
  <c r="AO55" i="22"/>
  <c r="U71" i="4"/>
  <c r="Q1057" i="18"/>
  <c r="Q959" i="18"/>
  <c r="G350" i="18"/>
  <c r="T48" i="27"/>
  <c r="CW48" i="21"/>
  <c r="G831" i="18"/>
  <c r="G847" i="18"/>
  <c r="Z166" i="16"/>
  <c r="F166" i="16" s="1"/>
  <c r="N48" i="27"/>
  <c r="G174" i="18"/>
  <c r="M48" i="27"/>
  <c r="G975" i="18"/>
  <c r="Q703" i="18"/>
  <c r="Q478" i="18"/>
  <c r="AM48" i="21"/>
  <c r="C48" i="27"/>
  <c r="Q494" i="18"/>
  <c r="AB48" i="27"/>
  <c r="DP48" i="21"/>
  <c r="G991" i="18"/>
  <c r="BF48" i="21"/>
  <c r="G318" i="18"/>
  <c r="G735" i="18"/>
  <c r="G222" i="18"/>
  <c r="BD48" i="21"/>
  <c r="X48" i="27"/>
  <c r="AL48" i="21"/>
  <c r="Q623" i="18"/>
  <c r="G879" i="18"/>
  <c r="M48" i="21"/>
  <c r="Q879" i="18"/>
  <c r="AU48" i="21"/>
  <c r="G1007" i="18"/>
  <c r="Q48" i="27"/>
  <c r="BH48" i="21"/>
  <c r="Q911" i="18"/>
  <c r="Q462" i="18"/>
  <c r="G687" i="18"/>
  <c r="O48" i="21"/>
  <c r="Q1007" i="18"/>
  <c r="BQ48" i="21"/>
  <c r="G238" i="18"/>
  <c r="Q991" i="18"/>
  <c r="AR48" i="21"/>
  <c r="Q398" i="18"/>
  <c r="Q62" i="18"/>
  <c r="V48" i="21"/>
  <c r="S48" i="27"/>
  <c r="G959" i="18"/>
  <c r="E48" i="27"/>
  <c r="G815" i="18"/>
  <c r="E48" i="21"/>
  <c r="AW48" i="21"/>
  <c r="G591" i="18"/>
  <c r="Q735" i="18"/>
  <c r="Q48" i="21"/>
  <c r="CH48" i="21"/>
  <c r="Q815" i="18"/>
  <c r="CX48" i="21"/>
  <c r="BM48" i="21"/>
  <c r="Q671" i="18"/>
  <c r="G14" i="18"/>
  <c r="Q831" i="18"/>
  <c r="G719" i="18"/>
  <c r="Q655" i="18"/>
  <c r="CO48" i="21"/>
  <c r="BZ48" i="21"/>
  <c r="AF48" i="21"/>
  <c r="P48" i="27"/>
  <c r="BP48" i="21"/>
  <c r="G270" i="18"/>
  <c r="CL48" i="21"/>
  <c r="DE48" i="21"/>
  <c r="Q1024" i="18"/>
  <c r="N48" i="21"/>
  <c r="G286" i="18"/>
  <c r="DG48" i="21"/>
  <c r="Q719" i="18"/>
  <c r="Q350" i="18"/>
  <c r="G414" i="18"/>
  <c r="BK48" i="21"/>
  <c r="DU48" i="21"/>
  <c r="AI48" i="21"/>
  <c r="Q334" i="18"/>
  <c r="AH48" i="21"/>
  <c r="G254" i="18"/>
  <c r="G62" i="18"/>
  <c r="Q1041" i="18"/>
  <c r="AC48" i="21"/>
  <c r="AO48" i="21"/>
  <c r="Q270" i="18"/>
  <c r="G430" i="18"/>
  <c r="Q110" i="18"/>
  <c r="Q863" i="18"/>
  <c r="G478" i="18"/>
  <c r="CB48" i="21"/>
  <c r="G607" i="18"/>
  <c r="H48" i="21"/>
  <c r="D48" i="27"/>
  <c r="Q607" i="18"/>
  <c r="C48" i="21"/>
  <c r="BB48" i="21"/>
  <c r="Q46" i="18"/>
  <c r="Z48" i="21"/>
  <c r="CF48" i="21"/>
  <c r="DJ48" i="21"/>
  <c r="G751" i="18"/>
  <c r="AX48" i="21"/>
  <c r="G623" i="18"/>
  <c r="AS48" i="21"/>
  <c r="G206" i="18"/>
  <c r="G446" i="18"/>
  <c r="DV48" i="21"/>
  <c r="R71" i="4"/>
  <c r="R349" i="18"/>
  <c r="DC52" i="21"/>
  <c r="R333" i="18"/>
  <c r="H189" i="18"/>
  <c r="AO71" i="4"/>
  <c r="AJ184" i="16"/>
  <c r="P184" i="16" s="1"/>
  <c r="DC51" i="21"/>
  <c r="R640" i="18"/>
  <c r="X58" i="22"/>
  <c r="AJ181" i="16"/>
  <c r="P181" i="16" s="1"/>
  <c r="AJ51" i="21"/>
  <c r="CH51" i="21"/>
  <c r="R476" i="18"/>
  <c r="BE51" i="21"/>
  <c r="H573" i="18"/>
  <c r="H621" i="18"/>
  <c r="L51" i="27"/>
  <c r="U51" i="27"/>
  <c r="H460" i="18"/>
  <c r="F51" i="27"/>
  <c r="H589" i="18"/>
  <c r="BV51" i="21"/>
  <c r="H60" i="18"/>
  <c r="DI51" i="21"/>
  <c r="Z51" i="21"/>
  <c r="H76" i="18"/>
  <c r="K51" i="21"/>
  <c r="R525" i="18"/>
  <c r="C51" i="27"/>
  <c r="R1005" i="18"/>
  <c r="DG51" i="21"/>
  <c r="H204" i="18"/>
  <c r="H653" i="18"/>
  <c r="H44" i="18"/>
  <c r="CA51" i="21"/>
  <c r="AN51" i="21"/>
  <c r="R188" i="18"/>
  <c r="X55" i="22"/>
  <c r="H605" i="18"/>
  <c r="H348" i="18"/>
  <c r="H717" i="18"/>
  <c r="AK51" i="21"/>
  <c r="M51" i="21"/>
  <c r="DR51" i="21"/>
  <c r="CU51" i="21"/>
  <c r="R669" i="18"/>
  <c r="R1039" i="18"/>
  <c r="H957" i="18"/>
  <c r="BB51" i="21"/>
  <c r="R765" i="18"/>
  <c r="R957" i="18"/>
  <c r="H797" i="18"/>
  <c r="DF51" i="21"/>
  <c r="AZ51" i="21"/>
  <c r="H557" i="18"/>
  <c r="DQ51" i="21"/>
  <c r="CO51" i="21"/>
  <c r="H845" i="18"/>
  <c r="DW51" i="21"/>
  <c r="AO51" i="21"/>
  <c r="R284" i="18"/>
  <c r="BH51" i="21"/>
  <c r="R28" i="18"/>
  <c r="DD51" i="21"/>
  <c r="D54" i="21"/>
  <c r="H207" i="18"/>
  <c r="DS54" i="21"/>
  <c r="R1058" i="18"/>
  <c r="R207" i="18"/>
  <c r="H111" i="18"/>
  <c r="X54" i="27"/>
  <c r="H640" i="18"/>
  <c r="CA54" i="21"/>
  <c r="DK54" i="21"/>
  <c r="R816" i="18"/>
  <c r="R960" i="18"/>
  <c r="F54" i="27"/>
  <c r="H544" i="18"/>
  <c r="H800" i="18"/>
  <c r="H495" i="18"/>
  <c r="CS54" i="21"/>
  <c r="H95" i="18"/>
  <c r="R239" i="18"/>
  <c r="R784" i="18"/>
  <c r="CD54" i="21"/>
  <c r="R367" i="18"/>
  <c r="BM54" i="21"/>
  <c r="R351" i="18"/>
  <c r="R976" i="18"/>
  <c r="H672" i="18"/>
  <c r="R415" i="18"/>
  <c r="R159" i="18"/>
  <c r="AA337" i="16"/>
  <c r="G337" i="16" s="1"/>
  <c r="CN54" i="21"/>
  <c r="H1042" i="18"/>
  <c r="G54" i="27"/>
  <c r="AH54" i="21"/>
  <c r="R47" i="18"/>
  <c r="DN54" i="21"/>
  <c r="DU54" i="21"/>
  <c r="CB54" i="21"/>
  <c r="R736" i="18"/>
  <c r="R992" i="18"/>
  <c r="DL54" i="21"/>
  <c r="R928" i="18"/>
  <c r="CY54" i="21"/>
  <c r="R95" i="18"/>
  <c r="T83" i="18" s="1"/>
  <c r="R800" i="18"/>
  <c r="D54" i="27"/>
  <c r="R848" i="18"/>
  <c r="H896" i="18"/>
  <c r="R656" i="18"/>
  <c r="H303" i="18"/>
  <c r="DO54" i="21"/>
  <c r="H1058" i="18"/>
  <c r="BP54" i="21"/>
  <c r="CP54" i="21"/>
  <c r="H351" i="18"/>
  <c r="R63" i="18"/>
  <c r="H864" i="18"/>
  <c r="R896" i="18"/>
  <c r="H239" i="18"/>
  <c r="CX54" i="21"/>
  <c r="R720" i="18"/>
  <c r="AC54" i="21"/>
  <c r="H912" i="18"/>
  <c r="Z54" i="21"/>
  <c r="DR54" i="21"/>
  <c r="H1025" i="18"/>
  <c r="DJ54" i="21"/>
  <c r="W54" i="27"/>
  <c r="H255" i="18"/>
  <c r="R431" i="18"/>
  <c r="H271" i="18"/>
  <c r="H383" i="18"/>
  <c r="R127" i="18"/>
  <c r="R271" i="18"/>
  <c r="CC54" i="21"/>
  <c r="BX54" i="21"/>
  <c r="R175" i="18"/>
  <c r="R864" i="18"/>
  <c r="AN54" i="21"/>
  <c r="AF54" i="21"/>
  <c r="H511" i="18"/>
  <c r="H576" i="18"/>
  <c r="M54" i="27"/>
  <c r="DH53" i="21"/>
  <c r="R53" i="21"/>
  <c r="CB53" i="21"/>
  <c r="R430" i="18"/>
  <c r="BA53" i="21"/>
  <c r="I53" i="27"/>
  <c r="R831" i="18"/>
  <c r="K53" i="21"/>
  <c r="AU53" i="21"/>
  <c r="AI53" i="21"/>
  <c r="DD53" i="21"/>
  <c r="R334" i="18"/>
  <c r="BF53" i="21"/>
  <c r="H671" i="18"/>
  <c r="BW53" i="21"/>
  <c r="AT53" i="21"/>
  <c r="BD53" i="21"/>
  <c r="R543" i="18"/>
  <c r="H430" i="18"/>
  <c r="T53" i="21"/>
  <c r="DI53" i="21"/>
  <c r="W53" i="27"/>
  <c r="R414" i="18"/>
  <c r="R767" i="18"/>
  <c r="BY53" i="21"/>
  <c r="DN53" i="21"/>
  <c r="R591" i="18"/>
  <c r="H398" i="18"/>
  <c r="H254" i="18"/>
  <c r="H863" i="18"/>
  <c r="H334" i="18"/>
  <c r="DQ53" i="21"/>
  <c r="DV53" i="21"/>
  <c r="R142" i="18"/>
  <c r="BN53" i="21"/>
  <c r="H142" i="18"/>
  <c r="H270" i="18"/>
  <c r="H623" i="18"/>
  <c r="Y53" i="27"/>
  <c r="H991" i="18"/>
  <c r="CC53" i="21"/>
  <c r="H350" i="18"/>
  <c r="DX53" i="21"/>
  <c r="R382" i="18"/>
  <c r="H30" i="18"/>
  <c r="S53" i="27"/>
  <c r="R366" i="18"/>
  <c r="CR53" i="21"/>
  <c r="R510" i="18"/>
  <c r="R302" i="18"/>
  <c r="R350" i="18"/>
  <c r="DM53" i="21"/>
  <c r="CW53" i="21"/>
  <c r="J53" i="21"/>
  <c r="Z53" i="27"/>
  <c r="AC53" i="21"/>
  <c r="AP53" i="21"/>
  <c r="CM53" i="21"/>
  <c r="U53" i="27"/>
  <c r="H302" i="18"/>
  <c r="H318" i="18"/>
  <c r="CD53" i="21"/>
  <c r="AR53" i="21"/>
  <c r="DU53" i="21"/>
  <c r="R94" i="18"/>
  <c r="H366" i="18"/>
  <c r="R687" i="18"/>
  <c r="DF53" i="21"/>
  <c r="R927" i="18"/>
  <c r="R398" i="18"/>
  <c r="AA336" i="16"/>
  <c r="G336" i="16" s="1"/>
  <c r="BC53" i="21"/>
  <c r="D53" i="21"/>
  <c r="CF53" i="21"/>
  <c r="H927" i="18"/>
  <c r="R286" i="18"/>
  <c r="H53" i="27"/>
  <c r="H655" i="18"/>
  <c r="R46" i="18"/>
  <c r="M53" i="21"/>
  <c r="AF53" i="21"/>
  <c r="H895" i="18"/>
  <c r="H46" i="18"/>
  <c r="R174" i="18"/>
  <c r="BV53" i="21"/>
  <c r="H206" i="18"/>
  <c r="BK53" i="21"/>
  <c r="R911" i="18"/>
  <c r="H1041" i="18"/>
  <c r="N53" i="27"/>
  <c r="R222" i="18"/>
  <c r="AZ53" i="21"/>
  <c r="R943" i="18"/>
  <c r="H735" i="18"/>
  <c r="AD53" i="21"/>
  <c r="H110" i="18"/>
  <c r="H414" i="18"/>
  <c r="R1007" i="18"/>
  <c r="H238" i="18"/>
  <c r="H222" i="18"/>
  <c r="H687" i="18"/>
  <c r="BQ53" i="21"/>
  <c r="H462" i="18"/>
  <c r="AY53" i="21"/>
  <c r="R1057" i="18"/>
  <c r="R991" i="18"/>
  <c r="G53" i="21"/>
  <c r="I53" i="21"/>
  <c r="R879" i="18"/>
  <c r="H126" i="18"/>
  <c r="H494" i="18"/>
  <c r="R719" i="18"/>
  <c r="K53" i="27"/>
  <c r="H1007" i="18"/>
  <c r="W53" i="21"/>
  <c r="R318" i="18"/>
  <c r="DC53" i="21"/>
  <c r="H1057" i="18"/>
  <c r="DS53" i="21"/>
  <c r="BZ53" i="21"/>
  <c r="H14" i="18"/>
  <c r="H831" i="18"/>
  <c r="R751" i="18"/>
  <c r="L53" i="21"/>
  <c r="U53" i="21"/>
  <c r="BR53" i="21"/>
  <c r="CE53" i="21"/>
  <c r="DJ53" i="21"/>
  <c r="H911" i="18"/>
  <c r="P53" i="27"/>
  <c r="CP53" i="21"/>
  <c r="R735" i="18"/>
  <c r="CY53" i="21"/>
  <c r="H94" i="18"/>
  <c r="AE53" i="21"/>
  <c r="DP53" i="21"/>
  <c r="Z53" i="21"/>
  <c r="R446" i="18"/>
  <c r="D53" i="27"/>
  <c r="AO53" i="21"/>
  <c r="R190" i="18"/>
  <c r="H1024" i="18"/>
  <c r="CI53" i="21"/>
  <c r="AO57" i="22"/>
  <c r="AP71" i="4"/>
  <c r="H380" i="18"/>
  <c r="AU71" i="4"/>
  <c r="AW51" i="21"/>
  <c r="H701" i="18"/>
  <c r="R220" i="18"/>
  <c r="G51" i="21"/>
  <c r="H925" i="18"/>
  <c r="Y51" i="21"/>
  <c r="H765" i="18"/>
  <c r="R316" i="18"/>
  <c r="R541" i="18"/>
  <c r="H781" i="18"/>
  <c r="R813" i="18"/>
  <c r="DM51" i="21"/>
  <c r="H685" i="18"/>
  <c r="H541" i="18"/>
  <c r="DU51" i="21"/>
  <c r="M51" i="27"/>
  <c r="V51" i="27"/>
  <c r="P51" i="21"/>
  <c r="DJ51" i="21"/>
  <c r="T51" i="27"/>
  <c r="H252" i="18"/>
  <c r="H236" i="18"/>
  <c r="R124" i="18"/>
  <c r="BC51" i="21"/>
  <c r="H508" i="18"/>
  <c r="DP51" i="21"/>
  <c r="W51" i="21"/>
  <c r="DB51" i="21"/>
  <c r="R845" i="18"/>
  <c r="AR51" i="21"/>
  <c r="H428" i="18"/>
  <c r="CR51" i="21"/>
  <c r="AS51" i="21"/>
  <c r="R733" i="18"/>
  <c r="H140" i="18"/>
  <c r="I51" i="27"/>
  <c r="AA385" i="16"/>
  <c r="G385" i="16" s="1"/>
  <c r="R76" i="18"/>
  <c r="AU51" i="21"/>
  <c r="BA51" i="21"/>
  <c r="CS51" i="21"/>
  <c r="DV51" i="21"/>
  <c r="L51" i="21"/>
  <c r="R156" i="18"/>
  <c r="BW51" i="21"/>
  <c r="AH51" i="21"/>
  <c r="CL51" i="21"/>
  <c r="AT51" i="21"/>
  <c r="R797" i="18"/>
  <c r="H284" i="18"/>
  <c r="H829" i="18"/>
  <c r="DK51" i="21"/>
  <c r="CC51" i="21"/>
  <c r="Q51" i="27"/>
  <c r="H220" i="18"/>
  <c r="E51" i="21"/>
  <c r="Z51" i="27"/>
  <c r="H92" i="18"/>
  <c r="BO51" i="21"/>
  <c r="R60" i="18"/>
  <c r="R204" i="18"/>
  <c r="H909" i="18"/>
  <c r="R44" i="18"/>
  <c r="H1039" i="18"/>
  <c r="H733" i="18"/>
  <c r="R989" i="18"/>
  <c r="R781" i="18"/>
  <c r="H941" i="18"/>
  <c r="R685" i="18"/>
  <c r="O51" i="27"/>
  <c r="CW51" i="21"/>
  <c r="AY51" i="21"/>
  <c r="BY51" i="21"/>
  <c r="J51" i="21"/>
  <c r="AD51" i="21"/>
  <c r="R380" i="18"/>
  <c r="S51" i="21"/>
  <c r="H877" i="18"/>
  <c r="BN51" i="21"/>
  <c r="R573" i="18"/>
  <c r="AB51" i="27"/>
  <c r="V51" i="21"/>
  <c r="DN51" i="21"/>
  <c r="BX51" i="21"/>
  <c r="BR51" i="21"/>
  <c r="CX51" i="21"/>
  <c r="DL51" i="21"/>
  <c r="AQ51" i="21"/>
  <c r="AL51" i="21"/>
  <c r="D51" i="27"/>
  <c r="P51" i="27"/>
  <c r="H172" i="18"/>
  <c r="BD51" i="21"/>
  <c r="DS51" i="21"/>
  <c r="R1055" i="18"/>
  <c r="CV51" i="21"/>
  <c r="CJ51" i="21"/>
  <c r="D51" i="21"/>
  <c r="R252" i="18"/>
  <c r="H444" i="18"/>
  <c r="R973" i="18"/>
  <c r="H28" i="18"/>
  <c r="R332" i="18"/>
  <c r="CF51" i="21"/>
  <c r="AE51" i="21"/>
  <c r="J51" i="27"/>
  <c r="AP51" i="21"/>
  <c r="H1022" i="18"/>
  <c r="BF51" i="21"/>
  <c r="H332" i="18"/>
  <c r="BS51" i="21"/>
  <c r="R444" i="18"/>
  <c r="R589" i="18"/>
  <c r="H412" i="18"/>
  <c r="R621" i="18"/>
  <c r="R909" i="18"/>
  <c r="R605" i="18"/>
  <c r="BL51" i="21"/>
  <c r="H300" i="18"/>
  <c r="R508" i="18"/>
  <c r="AI51" i="21"/>
  <c r="BT51" i="21"/>
  <c r="X51" i="21"/>
  <c r="AA51" i="21"/>
  <c r="CK51" i="21"/>
  <c r="CP51" i="21"/>
  <c r="R92" i="18"/>
  <c r="H108" i="18"/>
  <c r="G51" i="27"/>
  <c r="BJ51" i="21"/>
  <c r="R428" i="18"/>
  <c r="H989" i="18"/>
  <c r="R172" i="18"/>
  <c r="H364" i="18"/>
  <c r="H51" i="21"/>
  <c r="R108" i="18"/>
  <c r="H1055" i="18"/>
  <c r="H124" i="18"/>
  <c r="CQ51" i="21"/>
  <c r="R412" i="18"/>
  <c r="H396" i="18"/>
  <c r="O51" i="21"/>
  <c r="CT51" i="21"/>
  <c r="R460" i="18"/>
  <c r="S51" i="27"/>
  <c r="N51" i="21"/>
  <c r="U51" i="21"/>
  <c r="AX51" i="21"/>
  <c r="R268" i="18"/>
  <c r="H1005" i="18"/>
  <c r="BQ51" i="21"/>
  <c r="BK51" i="21"/>
  <c r="R348" i="18"/>
  <c r="H476" i="18"/>
  <c r="K51" i="27"/>
  <c r="CG51" i="21"/>
  <c r="N51" i="27"/>
  <c r="AM51" i="21"/>
  <c r="BG51" i="21"/>
  <c r="R877" i="18"/>
  <c r="R893" i="18"/>
  <c r="H973" i="18"/>
  <c r="R51" i="21"/>
  <c r="R557" i="18"/>
  <c r="CY51" i="21"/>
  <c r="DT51" i="21"/>
  <c r="H188" i="18"/>
  <c r="DO51" i="21"/>
  <c r="E51" i="27"/>
  <c r="R300" i="18"/>
  <c r="W51" i="27"/>
  <c r="CM51" i="21"/>
  <c r="H861" i="18"/>
  <c r="R717" i="18"/>
  <c r="BZ51" i="21"/>
  <c r="R925" i="18"/>
  <c r="R236" i="18"/>
  <c r="R139" i="18"/>
  <c r="AY50" i="21"/>
  <c r="R491" i="18"/>
  <c r="H796" i="18"/>
  <c r="BO50" i="21"/>
  <c r="H363" i="18"/>
  <c r="DN50" i="21"/>
  <c r="BJ50" i="21"/>
  <c r="H427" i="18"/>
  <c r="R716" i="18"/>
  <c r="CR50" i="21"/>
  <c r="R235" i="18"/>
  <c r="CB50" i="21"/>
  <c r="R171" i="18"/>
  <c r="D50" i="21"/>
  <c r="O50" i="21"/>
  <c r="N50" i="21"/>
  <c r="R315" i="18"/>
  <c r="AN50" i="21"/>
  <c r="R684" i="18"/>
  <c r="R956" i="18"/>
  <c r="BB50" i="21"/>
  <c r="AZ50" i="21"/>
  <c r="BR50" i="21"/>
  <c r="I50" i="21"/>
  <c r="R556" i="18"/>
  <c r="H540" i="18"/>
  <c r="H411" i="18"/>
  <c r="AA50" i="27"/>
  <c r="BQ50" i="21"/>
  <c r="CE50" i="21"/>
  <c r="CF50" i="21"/>
  <c r="F50" i="21"/>
  <c r="CS50" i="21"/>
  <c r="CC50" i="21"/>
  <c r="AX50" i="21"/>
  <c r="CY50" i="21"/>
  <c r="BW50" i="21"/>
  <c r="BC50" i="21"/>
  <c r="H1054" i="18"/>
  <c r="H27" i="18"/>
  <c r="H139" i="18"/>
  <c r="P50" i="21"/>
  <c r="R988" i="18"/>
  <c r="Y50" i="27"/>
  <c r="E50" i="21"/>
  <c r="J50" i="27"/>
  <c r="AW50" i="21"/>
  <c r="H636" i="18"/>
  <c r="R876" i="18"/>
  <c r="AA50" i="21"/>
  <c r="R219" i="18"/>
  <c r="DP50" i="21"/>
  <c r="H812" i="18"/>
  <c r="H748" i="18"/>
  <c r="AB50" i="21"/>
  <c r="H892" i="18"/>
  <c r="R780" i="18"/>
  <c r="R1021" i="18"/>
  <c r="H716" i="18"/>
  <c r="W50" i="27"/>
  <c r="H459" i="18"/>
  <c r="Q71" i="4"/>
  <c r="H59" i="18"/>
  <c r="R251" i="18"/>
  <c r="BA50" i="21"/>
  <c r="DO50" i="21"/>
  <c r="V50" i="21"/>
  <c r="R652" i="18"/>
  <c r="H443" i="18"/>
  <c r="H283" i="18"/>
  <c r="AQ50" i="21"/>
  <c r="H155" i="18"/>
  <c r="DW50" i="21"/>
  <c r="R764" i="18"/>
  <c r="S50" i="27"/>
  <c r="H700" i="18"/>
  <c r="BD50" i="21"/>
  <c r="J50" i="21"/>
  <c r="H395" i="18"/>
  <c r="BK50" i="21"/>
  <c r="H91" i="18"/>
  <c r="H604" i="18"/>
  <c r="CW50" i="21"/>
  <c r="BH50" i="21"/>
  <c r="CM50" i="21"/>
  <c r="R443" i="18"/>
  <c r="CL50" i="21"/>
  <c r="CH50" i="21"/>
  <c r="AV50" i="21"/>
  <c r="H940" i="18"/>
  <c r="DL50" i="21"/>
  <c r="R572" i="18"/>
  <c r="H379" i="18"/>
  <c r="H764" i="18"/>
  <c r="H732" i="18"/>
  <c r="U50" i="21"/>
  <c r="R155" i="18"/>
  <c r="H219" i="18"/>
  <c r="R107" i="18"/>
  <c r="H860" i="18"/>
  <c r="H75" i="18"/>
  <c r="R828" i="18"/>
  <c r="AM50" i="21"/>
  <c r="H187" i="18"/>
  <c r="CK50" i="21"/>
  <c r="H668" i="18"/>
  <c r="C50" i="27"/>
  <c r="R636" i="18"/>
  <c r="CD50" i="21"/>
  <c r="H972" i="18"/>
  <c r="R59" i="18"/>
  <c r="AE50" i="21"/>
  <c r="H556" i="18"/>
  <c r="R379" i="18"/>
  <c r="R700" i="18"/>
  <c r="R123" i="18"/>
  <c r="H171" i="18"/>
  <c r="H507" i="18"/>
  <c r="CP50" i="21"/>
  <c r="BP50" i="21"/>
  <c r="R812" i="18"/>
  <c r="R91" i="18"/>
  <c r="Q50" i="27"/>
  <c r="DQ50" i="21"/>
  <c r="AK50" i="21"/>
  <c r="BS50" i="21"/>
  <c r="BT50" i="21"/>
  <c r="AL50" i="21"/>
  <c r="R908" i="18"/>
  <c r="DA50" i="21"/>
  <c r="BE50" i="21"/>
  <c r="BG50" i="21"/>
  <c r="R411" i="18"/>
  <c r="CO50" i="21"/>
  <c r="AU50" i="21"/>
  <c r="DR50" i="21"/>
  <c r="K50" i="21"/>
  <c r="AB50" i="27"/>
  <c r="X50" i="27"/>
  <c r="H107" i="18"/>
  <c r="H491" i="18"/>
  <c r="H924" i="18"/>
  <c r="H1004" i="18"/>
  <c r="DG50" i="21"/>
  <c r="DE50" i="21"/>
  <c r="H620" i="18"/>
  <c r="DK50" i="21"/>
  <c r="I395" i="18"/>
  <c r="DO55" i="21"/>
  <c r="AU55" i="21"/>
  <c r="I876" i="18"/>
  <c r="DF55" i="21"/>
  <c r="BE55" i="21"/>
  <c r="S507" i="18"/>
  <c r="BV55" i="21"/>
  <c r="I379" i="18"/>
  <c r="BO55" i="21"/>
  <c r="BX55" i="21"/>
  <c r="S924" i="18"/>
  <c r="O22" i="27"/>
  <c r="R890" i="18"/>
  <c r="CY22" i="21"/>
  <c r="DU22" i="21"/>
  <c r="R1052" i="18"/>
  <c r="AI22" i="21"/>
  <c r="R634" i="18"/>
  <c r="R554" i="18"/>
  <c r="K26" i="22"/>
  <c r="AH25" i="22"/>
  <c r="K22" i="22"/>
  <c r="AA76" i="16"/>
  <c r="G76" i="16" s="1"/>
  <c r="N45" i="22"/>
  <c r="AH96" i="16"/>
  <c r="N96" i="16" s="1"/>
  <c r="E26" i="22"/>
  <c r="AB24" i="16"/>
  <c r="H24" i="16" s="1"/>
  <c r="E24" i="22"/>
  <c r="AB22" i="16"/>
  <c r="H22" i="16" s="1"/>
  <c r="AL22" i="22"/>
  <c r="AJ297" i="16"/>
  <c r="P297" i="16" s="1"/>
  <c r="AL23" i="22"/>
  <c r="AJ298" i="16"/>
  <c r="P298" i="16" s="1"/>
  <c r="Q42" i="21"/>
  <c r="Z22" i="21"/>
  <c r="H153" i="18"/>
  <c r="H842" i="18"/>
  <c r="R906" i="18"/>
  <c r="H22" i="27"/>
  <c r="R89" i="18"/>
  <c r="R1036" i="18"/>
  <c r="BQ22" i="21"/>
  <c r="D22" i="27"/>
  <c r="AH12" i="22"/>
  <c r="DC50" i="21"/>
  <c r="BK22" i="21"/>
  <c r="L22" i="21"/>
  <c r="DD22" i="21"/>
  <c r="Y22" i="21"/>
  <c r="H265" i="18"/>
  <c r="O22" i="21"/>
  <c r="C60" i="22"/>
  <c r="AB11" i="16"/>
  <c r="H11" i="16" s="1"/>
  <c r="E1034" i="18"/>
  <c r="E872" i="18"/>
  <c r="Z5" i="27"/>
  <c r="W5" i="27"/>
  <c r="V5" i="21"/>
  <c r="CJ5" i="21"/>
  <c r="O632" i="18"/>
  <c r="CB5" i="21"/>
  <c r="O103" i="18"/>
  <c r="O71" i="18"/>
  <c r="BH5" i="21"/>
  <c r="CK5" i="21"/>
  <c r="CT5" i="21"/>
  <c r="E183" i="18"/>
  <c r="O616" i="18"/>
  <c r="E936" i="18"/>
  <c r="E712" i="18"/>
  <c r="E5" i="21"/>
  <c r="DM5" i="21"/>
  <c r="L5" i="21"/>
  <c r="E199" i="18"/>
  <c r="O888" i="18"/>
  <c r="E584" i="18"/>
  <c r="AP5" i="21"/>
  <c r="CX5" i="21"/>
  <c r="X5" i="21"/>
  <c r="DW5" i="21"/>
  <c r="O1000" i="18"/>
  <c r="E536" i="18"/>
  <c r="E455" i="18"/>
  <c r="AY5" i="21"/>
  <c r="O936" i="18"/>
  <c r="O824" i="18"/>
  <c r="AO5" i="21"/>
  <c r="O584" i="18"/>
  <c r="O375" i="18"/>
  <c r="BP5" i="21"/>
  <c r="E439" i="18"/>
  <c r="CY5" i="21"/>
  <c r="K5" i="27"/>
  <c r="BS5" i="21"/>
  <c r="AI5" i="21"/>
  <c r="DG5" i="21"/>
  <c r="DC5" i="21"/>
  <c r="E55" i="18"/>
  <c r="DR5" i="21"/>
  <c r="E375" i="18"/>
  <c r="DA5" i="21"/>
  <c r="O327" i="18"/>
  <c r="E792" i="18"/>
  <c r="N5" i="27"/>
  <c r="E648" i="18"/>
  <c r="O664" i="18"/>
  <c r="F5" i="27"/>
  <c r="O808" i="18"/>
  <c r="O568" i="18"/>
  <c r="CW5" i="21"/>
  <c r="AK5" i="21"/>
  <c r="BU5" i="21"/>
  <c r="AC5" i="21"/>
  <c r="CF5" i="21"/>
  <c r="O776" i="18"/>
  <c r="E39" i="18"/>
  <c r="Z5" i="21"/>
  <c r="DV5" i="21"/>
  <c r="E119" i="18"/>
  <c r="BZ5" i="21"/>
  <c r="BW5" i="21"/>
  <c r="BO5" i="21"/>
  <c r="O904" i="18"/>
  <c r="Y5" i="27"/>
  <c r="O1017" i="18"/>
  <c r="CN5" i="21"/>
  <c r="DF5" i="21"/>
  <c r="O952" i="18"/>
  <c r="O279" i="18"/>
  <c r="O39" i="18"/>
  <c r="BR5" i="21"/>
  <c r="CO5" i="21"/>
  <c r="AX5" i="21"/>
  <c r="AV5" i="21"/>
  <c r="V5" i="27"/>
  <c r="DB5" i="21"/>
  <c r="DJ5" i="21"/>
  <c r="E263" i="18"/>
  <c r="O920" i="18"/>
  <c r="T5" i="21"/>
  <c r="O215" i="18"/>
  <c r="Y5" i="21"/>
  <c r="Z5" i="22"/>
  <c r="AG193" i="16"/>
  <c r="M193" i="16" s="1"/>
  <c r="E7" i="22"/>
  <c r="X25" i="16"/>
  <c r="D25" i="16" s="1"/>
  <c r="AV63" i="22"/>
  <c r="AK388" i="16"/>
  <c r="Q388" i="16" s="1"/>
  <c r="C71" i="4"/>
  <c r="X71" i="4"/>
  <c r="Q1017" i="18"/>
  <c r="X398" i="16"/>
  <c r="D398" i="16" s="1"/>
  <c r="AA398" i="16"/>
  <c r="G398" i="16" s="1"/>
  <c r="AA402" i="16"/>
  <c r="G402" i="16" s="1"/>
  <c r="Y405" i="16"/>
  <c r="E405" i="16" s="1"/>
  <c r="AA405" i="16"/>
  <c r="G405" i="16" s="1"/>
  <c r="Y403" i="16"/>
  <c r="E403" i="16" s="1"/>
  <c r="AB397" i="16"/>
  <c r="H397" i="16" s="1"/>
  <c r="Y401" i="16"/>
  <c r="E401" i="16" s="1"/>
  <c r="AA403" i="16"/>
  <c r="G403" i="16" s="1"/>
  <c r="AB404" i="16"/>
  <c r="H404" i="16" s="1"/>
  <c r="AC362" i="16"/>
  <c r="I362" i="16" s="1"/>
  <c r="Z359" i="16"/>
  <c r="E359" i="16"/>
  <c r="AI301" i="16"/>
  <c r="O301" i="16" s="1"/>
  <c r="AH231" i="16"/>
  <c r="N231" i="16" s="1"/>
  <c r="AI229" i="16"/>
  <c r="O229" i="16" s="1"/>
  <c r="AG231" i="16"/>
  <c r="M231" i="16" s="1"/>
  <c r="AI223" i="16"/>
  <c r="N223" i="16"/>
  <c r="AJ232" i="16"/>
  <c r="P232" i="16" s="1"/>
  <c r="J1034" i="18"/>
  <c r="C30" i="22"/>
  <c r="T1054" i="18"/>
  <c r="J1042" i="18"/>
  <c r="T1042" i="18"/>
  <c r="J1058" i="18"/>
  <c r="T1025" i="18"/>
  <c r="AH386" i="16"/>
  <c r="N386" i="16" s="1"/>
  <c r="F973" i="18"/>
  <c r="AC398" i="16"/>
  <c r="I398" i="16" s="1"/>
  <c r="T810" i="18"/>
  <c r="T359" i="18"/>
  <c r="F30" i="22"/>
  <c r="AH366" i="16"/>
  <c r="N366" i="16" s="1"/>
  <c r="AJ230" i="16"/>
  <c r="P230" i="16" s="1"/>
  <c r="AL350" i="16"/>
  <c r="R350" i="16" s="1"/>
  <c r="Y404" i="16"/>
  <c r="E404" i="16" s="1"/>
  <c r="Z402" i="16"/>
  <c r="F402" i="16" s="1"/>
  <c r="AC403" i="16"/>
  <c r="I403" i="16" s="1"/>
  <c r="Y400" i="16"/>
  <c r="E400" i="16" s="1"/>
  <c r="AK27" i="16"/>
  <c r="Q27" i="16"/>
  <c r="AG27" i="16"/>
  <c r="M27" i="16" s="1"/>
  <c r="AL29" i="16"/>
  <c r="R29" i="16" s="1"/>
  <c r="AJ28" i="16"/>
  <c r="P28" i="16" s="1"/>
  <c r="AK63" i="16"/>
  <c r="Q63" i="16" s="1"/>
  <c r="AJ61" i="16"/>
  <c r="P61" i="16" s="1"/>
  <c r="AG98" i="16"/>
  <c r="M98" i="16" s="1"/>
  <c r="AG95" i="16"/>
  <c r="M95" i="16" s="1"/>
  <c r="AG96" i="16"/>
  <c r="M96" i="16" s="1"/>
  <c r="AH95" i="16"/>
  <c r="N95" i="16" s="1"/>
  <c r="J1025" i="18"/>
  <c r="T1057" i="18"/>
  <c r="R63" i="21"/>
  <c r="Y398" i="16"/>
  <c r="E398" i="16" s="1"/>
  <c r="AB400" i="16"/>
  <c r="H400" i="16" s="1"/>
  <c r="DK32" i="21"/>
  <c r="AC301" i="16"/>
  <c r="I301" i="16" s="1"/>
  <c r="AB401" i="16"/>
  <c r="H401" i="16" s="1"/>
  <c r="AL351" i="16"/>
  <c r="R351" i="16"/>
  <c r="Y399" i="16"/>
  <c r="E399" i="16" s="1"/>
  <c r="Z404" i="16"/>
  <c r="F404" i="16" s="1"/>
  <c r="AC405" i="16"/>
  <c r="I405" i="16" s="1"/>
  <c r="X401" i="16"/>
  <c r="D401" i="16" s="1"/>
  <c r="AB398" i="16"/>
  <c r="H398" i="16" s="1"/>
  <c r="AG299" i="16"/>
  <c r="M299" i="16" s="1"/>
  <c r="AH348" i="16"/>
  <c r="N348" i="16" s="1"/>
  <c r="AA128" i="16"/>
  <c r="G128" i="16" s="1"/>
  <c r="AL235" i="16"/>
  <c r="R235" i="16" s="1"/>
  <c r="AH228" i="16"/>
  <c r="N228" i="16" s="1"/>
  <c r="Z269" i="16"/>
  <c r="F269" i="16" s="1"/>
  <c r="AB268" i="16"/>
  <c r="H268" i="16" s="1"/>
  <c r="AC265" i="16"/>
  <c r="I265" i="16" s="1"/>
  <c r="Z266" i="16"/>
  <c r="F266" i="16" s="1"/>
  <c r="Z268" i="16"/>
  <c r="F268" i="16" s="1"/>
  <c r="T1049" i="18"/>
  <c r="J486" i="18"/>
  <c r="J166" i="18"/>
  <c r="J310" i="18"/>
  <c r="J86" i="18"/>
  <c r="AL371" i="16"/>
  <c r="R371" i="16" s="1"/>
  <c r="T138" i="18"/>
  <c r="J1055" i="18"/>
  <c r="J1022" i="18"/>
  <c r="T1023" i="18"/>
  <c r="AJ71" i="4"/>
  <c r="F845" i="18"/>
  <c r="F573" i="18"/>
  <c r="F428" i="18"/>
  <c r="AK41" i="21"/>
  <c r="DW41" i="21"/>
  <c r="CK41" i="21"/>
  <c r="CO41" i="21"/>
  <c r="BK41" i="21"/>
  <c r="AU41" i="21"/>
  <c r="AF41" i="21"/>
  <c r="F781" i="18"/>
  <c r="F909" i="18"/>
  <c r="BY41" i="21"/>
  <c r="P28" i="18"/>
  <c r="P492" i="18"/>
  <c r="BX41" i="21"/>
  <c r="DK41" i="21"/>
  <c r="CM41" i="21"/>
  <c r="F412" i="18"/>
  <c r="P749" i="18"/>
  <c r="F28" i="18"/>
  <c r="P60" i="18"/>
  <c r="AI41" i="21"/>
  <c r="L41" i="21"/>
  <c r="P685" i="18"/>
  <c r="P669" i="18"/>
  <c r="P893" i="18"/>
  <c r="R41" i="27"/>
  <c r="AM41" i="21"/>
  <c r="Z41" i="21"/>
  <c r="AC41" i="21"/>
  <c r="M41" i="27"/>
  <c r="F893" i="18"/>
  <c r="BQ41" i="21"/>
  <c r="BL41" i="21"/>
  <c r="AY41" i="21"/>
  <c r="F124" i="18"/>
  <c r="CU41" i="21"/>
  <c r="DH41" i="21"/>
  <c r="F92" i="18"/>
  <c r="P396" i="18"/>
  <c r="AE41" i="21"/>
  <c r="P637" i="18"/>
  <c r="CV41" i="21"/>
  <c r="P909" i="18"/>
  <c r="F925" i="18"/>
  <c r="F797" i="18"/>
  <c r="G41" i="27"/>
  <c r="F41" i="27"/>
  <c r="F508" i="18"/>
  <c r="CA41" i="21"/>
  <c r="S41" i="27"/>
  <c r="U41" i="21"/>
  <c r="DM41" i="21"/>
  <c r="O41" i="21"/>
  <c r="G41" i="21"/>
  <c r="F316" i="18"/>
  <c r="BO41" i="21"/>
  <c r="F525" i="18"/>
  <c r="F252" i="18"/>
  <c r="P701" i="18"/>
  <c r="BU41" i="21"/>
  <c r="BZ41" i="21"/>
  <c r="Q41" i="21"/>
  <c r="F669" i="18"/>
  <c r="K41" i="21"/>
  <c r="K41" i="27"/>
  <c r="P172" i="18"/>
  <c r="P252" i="18"/>
  <c r="P140" i="18"/>
  <c r="AQ41" i="21"/>
  <c r="BN41" i="21"/>
  <c r="AJ45" i="22"/>
  <c r="E41" i="27"/>
  <c r="P957" i="18"/>
  <c r="F140" i="18"/>
  <c r="DV41" i="21"/>
  <c r="F12" i="18"/>
  <c r="CS41" i="21"/>
  <c r="CJ41" i="21"/>
  <c r="P1022" i="18"/>
  <c r="BI41" i="21"/>
  <c r="W41" i="27"/>
  <c r="P525" i="18"/>
  <c r="F1005" i="18"/>
  <c r="BC41" i="21"/>
  <c r="P797" i="18"/>
  <c r="P460" i="18"/>
  <c r="AB41" i="27"/>
  <c r="BR41" i="21"/>
  <c r="CT41" i="21"/>
  <c r="X41" i="27"/>
  <c r="N41" i="21"/>
  <c r="CD41" i="21"/>
  <c r="DB41" i="21"/>
  <c r="P428" i="18"/>
  <c r="CN41" i="21"/>
  <c r="F444" i="18"/>
  <c r="BP41" i="21"/>
  <c r="F861" i="18"/>
  <c r="BD41" i="21"/>
  <c r="F637" i="18"/>
  <c r="AR41" i="21"/>
  <c r="BJ41" i="21"/>
  <c r="AH41" i="21"/>
  <c r="T41" i="21"/>
  <c r="BT41" i="21"/>
  <c r="F621" i="18"/>
  <c r="J41" i="27"/>
  <c r="CC41" i="21"/>
  <c r="BE41" i="21"/>
  <c r="F653" i="18"/>
  <c r="AT41" i="21"/>
  <c r="DS41" i="21"/>
  <c r="P220" i="18"/>
  <c r="D41" i="21"/>
  <c r="F765" i="18"/>
  <c r="S41" i="21"/>
  <c r="P973" i="18"/>
  <c r="P765" i="18"/>
  <c r="F1039" i="18"/>
  <c r="F701" i="18"/>
  <c r="P300" i="18"/>
  <c r="DD41" i="21"/>
  <c r="P412" i="18"/>
  <c r="F236" i="18"/>
  <c r="P204" i="18"/>
  <c r="U41" i="27"/>
  <c r="F733" i="18"/>
  <c r="DI41" i="21"/>
  <c r="CY41" i="21"/>
  <c r="P925" i="18"/>
  <c r="V41" i="21"/>
  <c r="BB41" i="21"/>
  <c r="DN41" i="21"/>
  <c r="F172" i="18"/>
  <c r="CF41" i="21"/>
  <c r="Y41" i="27"/>
  <c r="P236" i="18"/>
  <c r="BG41" i="21"/>
  <c r="F348" i="18"/>
  <c r="F989" i="18"/>
  <c r="DL41" i="21"/>
  <c r="AV41" i="21"/>
  <c r="CR41" i="21"/>
  <c r="P1005" i="18"/>
  <c r="P92" i="18"/>
  <c r="P621" i="18"/>
  <c r="F396" i="18"/>
  <c r="P316" i="18"/>
  <c r="F1055" i="18"/>
  <c r="P861" i="18"/>
  <c r="F188" i="18"/>
  <c r="BH41" i="21"/>
  <c r="DT41" i="21"/>
  <c r="AS41" i="21"/>
  <c r="P268" i="18"/>
  <c r="F1022" i="18"/>
  <c r="AA41" i="21"/>
  <c r="P348" i="18"/>
  <c r="J41" i="21"/>
  <c r="CI41" i="21"/>
  <c r="F156" i="18"/>
  <c r="CG41" i="21"/>
  <c r="F877" i="18"/>
  <c r="CB41" i="21"/>
  <c r="DQ41" i="21"/>
  <c r="P41" i="21"/>
  <c r="P476" i="18"/>
  <c r="H41" i="21"/>
  <c r="D41" i="27"/>
  <c r="AN41" i="21"/>
  <c r="F44" i="18"/>
  <c r="AA41" i="27"/>
  <c r="P108" i="18"/>
  <c r="P44" i="18"/>
  <c r="DR41" i="21"/>
  <c r="P557" i="18"/>
  <c r="P124" i="18"/>
  <c r="DO41" i="21"/>
  <c r="Z41" i="27"/>
  <c r="P284" i="18"/>
  <c r="F541" i="18"/>
  <c r="AX41" i="21"/>
  <c r="F589" i="18"/>
  <c r="P1039" i="18"/>
  <c r="C41" i="27"/>
  <c r="P781" i="18"/>
  <c r="F605" i="18"/>
  <c r="DG41" i="21"/>
  <c r="P188" i="18"/>
  <c r="P380" i="18"/>
  <c r="DF41" i="21"/>
  <c r="DX41" i="21"/>
  <c r="P444" i="18"/>
  <c r="F300" i="18"/>
  <c r="P364" i="18"/>
  <c r="R41" i="21"/>
  <c r="AZ41" i="21"/>
  <c r="F268" i="18"/>
  <c r="W41" i="21"/>
  <c r="BM41" i="21"/>
  <c r="O41" i="27"/>
  <c r="F957" i="18"/>
  <c r="F685" i="18"/>
  <c r="AO41" i="21"/>
  <c r="DJ41" i="21"/>
  <c r="P717" i="18"/>
  <c r="C41" i="21"/>
  <c r="F284" i="18"/>
  <c r="I41" i="21"/>
  <c r="P941" i="18"/>
  <c r="AD41" i="21"/>
  <c r="P76" i="18"/>
  <c r="AA43" i="27"/>
  <c r="BK43" i="21"/>
  <c r="CA43" i="21"/>
  <c r="F238" i="18"/>
  <c r="AE43" i="21"/>
  <c r="F30" i="18"/>
  <c r="P575" i="18"/>
  <c r="P222" i="18"/>
  <c r="AB43" i="27"/>
  <c r="AN47" i="22"/>
  <c r="CK43" i="21"/>
  <c r="F494" i="18"/>
  <c r="P43" i="21"/>
  <c r="AV43" i="21"/>
  <c r="AO43" i="21"/>
  <c r="D48" i="21"/>
  <c r="Q366" i="18"/>
  <c r="BT48" i="21"/>
  <c r="Y48" i="27"/>
  <c r="Q847" i="18"/>
  <c r="Q238" i="18"/>
  <c r="G48" i="21"/>
  <c r="G48" i="27"/>
  <c r="G142" i="18"/>
  <c r="CZ48" i="21"/>
  <c r="Q927" i="18"/>
  <c r="Q126" i="18"/>
  <c r="DS48" i="21"/>
  <c r="Q895" i="18"/>
  <c r="Z48" i="27"/>
  <c r="G559" i="18"/>
  <c r="BV48" i="21"/>
  <c r="I48" i="21"/>
  <c r="Q510" i="18"/>
  <c r="BL48" i="21"/>
  <c r="BS48" i="21"/>
  <c r="BX48" i="21"/>
  <c r="CE48" i="21"/>
  <c r="CC48" i="21"/>
  <c r="AA48" i="21"/>
  <c r="G366" i="18"/>
  <c r="AP48" i="21"/>
  <c r="Q575" i="18"/>
  <c r="W48" i="21"/>
  <c r="G575" i="18"/>
  <c r="DL48" i="21"/>
  <c r="Y48" i="21"/>
  <c r="Q591" i="18"/>
  <c r="V48" i="27"/>
  <c r="BW48" i="21"/>
  <c r="AY48" i="21"/>
  <c r="G927" i="18"/>
  <c r="Q527" i="18"/>
  <c r="Q174" i="18"/>
  <c r="DH48" i="21"/>
  <c r="J48" i="27"/>
  <c r="CR48" i="21"/>
  <c r="G943" i="18"/>
  <c r="DT48" i="21"/>
  <c r="G30" i="18"/>
  <c r="G78" i="18"/>
  <c r="CJ48" i="21"/>
  <c r="G126" i="18"/>
  <c r="BC48" i="21"/>
  <c r="Q142" i="18"/>
  <c r="G1057" i="18"/>
  <c r="G895" i="18"/>
  <c r="Q767" i="18"/>
  <c r="G1024" i="18"/>
  <c r="U48" i="21"/>
  <c r="T48" i="21"/>
  <c r="DI48" i="21"/>
  <c r="AQ48" i="21"/>
  <c r="CK48" i="21"/>
  <c r="R48" i="21"/>
  <c r="AD48" i="21"/>
  <c r="U48" i="27"/>
  <c r="CV48" i="21"/>
  <c r="DD48" i="21"/>
  <c r="CI48" i="21"/>
  <c r="Q783" i="18"/>
  <c r="G703" i="18"/>
  <c r="Q286" i="18"/>
  <c r="G382" i="18"/>
  <c r="DC48" i="21"/>
  <c r="Z52" i="22"/>
  <c r="Q687" i="18"/>
  <c r="CQ48" i="21"/>
  <c r="AN48" i="21"/>
  <c r="BR48" i="21"/>
  <c r="G639" i="18"/>
  <c r="BN48" i="21"/>
  <c r="Q206" i="18"/>
  <c r="I48" i="27"/>
  <c r="G302" i="18"/>
  <c r="CU48" i="21"/>
  <c r="CN48" i="21"/>
  <c r="J48" i="21"/>
  <c r="G190" i="18"/>
  <c r="G462" i="18"/>
  <c r="Q30" i="18"/>
  <c r="BA48" i="21"/>
  <c r="DM48" i="21"/>
  <c r="Q559" i="18"/>
  <c r="P48" i="21"/>
  <c r="BJ48" i="21"/>
  <c r="G1041" i="18"/>
  <c r="G110" i="18"/>
  <c r="CY48" i="21"/>
  <c r="CT48" i="21"/>
  <c r="AK48" i="21"/>
  <c r="G543" i="18"/>
  <c r="G911" i="18"/>
  <c r="G671" i="18"/>
  <c r="Q751" i="18"/>
  <c r="G527" i="18"/>
  <c r="CS48" i="21"/>
  <c r="DA48" i="21"/>
  <c r="Q430" i="18"/>
  <c r="Q943" i="18"/>
  <c r="BY48" i="21"/>
  <c r="CP48" i="21"/>
  <c r="Q94" i="18"/>
  <c r="CA48" i="21"/>
  <c r="Q318" i="18"/>
  <c r="G510" i="18"/>
  <c r="AZ48" i="21"/>
  <c r="Q158" i="18"/>
  <c r="Q639" i="18"/>
  <c r="Q302" i="18"/>
  <c r="DF48" i="21"/>
  <c r="G783" i="18"/>
  <c r="G767" i="18"/>
  <c r="CM48" i="21"/>
  <c r="G799" i="18"/>
  <c r="AJ48" i="21"/>
  <c r="Q414" i="18"/>
  <c r="DN48" i="21"/>
  <c r="Q190" i="18"/>
  <c r="CG48" i="21"/>
  <c r="Q222" i="18"/>
  <c r="DX48" i="21"/>
  <c r="AA48" i="27"/>
  <c r="AT48" i="21"/>
  <c r="Q78" i="18"/>
  <c r="Q543" i="18"/>
  <c r="DK48" i="21"/>
  <c r="L48" i="21"/>
  <c r="Q446" i="18"/>
  <c r="AG48" i="21"/>
  <c r="BO48" i="21"/>
  <c r="Q382" i="18"/>
  <c r="CD48" i="21"/>
  <c r="AB48" i="21"/>
  <c r="G494" i="18"/>
  <c r="F48" i="21"/>
  <c r="AF55" i="21"/>
  <c r="L56" i="27"/>
  <c r="S1040" i="18"/>
  <c r="S381" i="18"/>
  <c r="S45" i="18"/>
  <c r="DG57" i="21"/>
  <c r="DQ57" i="21"/>
  <c r="S638" i="18"/>
  <c r="CZ57" i="21"/>
  <c r="DR57" i="21"/>
  <c r="I606" i="18"/>
  <c r="BM57" i="21"/>
  <c r="DT57" i="21"/>
  <c r="DF57" i="21"/>
  <c r="S782" i="18"/>
  <c r="T772" i="18" s="1"/>
  <c r="S574" i="18"/>
  <c r="S57" i="21"/>
  <c r="BE57" i="21"/>
  <c r="AQ57" i="21"/>
  <c r="I782" i="18"/>
  <c r="S926" i="18"/>
  <c r="S622" i="18"/>
  <c r="T612" i="18" s="1"/>
  <c r="BP57" i="21"/>
  <c r="BO57" i="21"/>
  <c r="R57" i="27"/>
  <c r="AB57" i="27"/>
  <c r="CG57" i="21"/>
  <c r="AC57" i="21"/>
  <c r="I734" i="18"/>
  <c r="P57" i="27"/>
  <c r="CL57" i="21"/>
  <c r="BL57" i="21"/>
  <c r="V57" i="21"/>
  <c r="I45" i="18"/>
  <c r="AA57" i="27"/>
  <c r="AX57" i="21"/>
  <c r="G57" i="21"/>
  <c r="D57" i="27"/>
  <c r="S750" i="18"/>
  <c r="S317" i="18"/>
  <c r="S654" i="18"/>
  <c r="I253" i="18"/>
  <c r="S814" i="18"/>
  <c r="D57" i="21"/>
  <c r="S221" i="18"/>
  <c r="AE57" i="21"/>
  <c r="S990" i="18"/>
  <c r="I221" i="18"/>
  <c r="AF57" i="21"/>
  <c r="BI57" i="21"/>
  <c r="DE57" i="21"/>
  <c r="I61" i="18"/>
  <c r="I558" i="18"/>
  <c r="S590" i="18"/>
  <c r="AY57" i="21"/>
  <c r="S125" i="18"/>
  <c r="BJ57" i="21"/>
  <c r="I157" i="18"/>
  <c r="S1006" i="18"/>
  <c r="CN57" i="21"/>
  <c r="S173" i="18"/>
  <c r="I894" i="18"/>
  <c r="BU57" i="21"/>
  <c r="I397" i="18"/>
  <c r="V57" i="27"/>
  <c r="I830" i="18"/>
  <c r="DL57" i="21"/>
  <c r="BG57" i="21"/>
  <c r="BH57" i="21"/>
  <c r="I237" i="18"/>
  <c r="S205" i="18"/>
  <c r="S686" i="18"/>
  <c r="AT57" i="21"/>
  <c r="S461" i="18"/>
  <c r="I1023" i="18"/>
  <c r="S606" i="18"/>
  <c r="BD57" i="21"/>
  <c r="O57" i="21"/>
  <c r="S141" i="18"/>
  <c r="S526" i="18"/>
  <c r="I846" i="18"/>
  <c r="I574" i="18"/>
  <c r="S349" i="18"/>
  <c r="S509" i="18"/>
  <c r="BK57" i="21"/>
  <c r="I686" i="18"/>
  <c r="DU57" i="21"/>
  <c r="I381" i="18"/>
  <c r="E57" i="27"/>
  <c r="L57" i="21"/>
  <c r="I445" i="18"/>
  <c r="CB57" i="21"/>
  <c r="S1056" i="18"/>
  <c r="S558" i="18"/>
  <c r="S942" i="18"/>
  <c r="I910" i="18"/>
  <c r="AD57" i="21"/>
  <c r="CF57" i="21"/>
  <c r="BZ57" i="21"/>
  <c r="I1006" i="18"/>
  <c r="S109" i="18"/>
  <c r="S718" i="18"/>
  <c r="BS57" i="21"/>
  <c r="AP57" i="21"/>
  <c r="DH57" i="21"/>
  <c r="Y57" i="21"/>
  <c r="DS57" i="21"/>
  <c r="I926" i="18"/>
  <c r="I365" i="18"/>
  <c r="I990" i="18"/>
  <c r="S1023" i="18"/>
  <c r="AK199" i="16"/>
  <c r="Q199" i="16" s="1"/>
  <c r="I526" i="18"/>
  <c r="S269" i="18"/>
  <c r="CM57" i="21"/>
  <c r="S61" i="18"/>
  <c r="T57" i="21"/>
  <c r="CT57" i="21"/>
  <c r="S365" i="18"/>
  <c r="S429" i="18"/>
  <c r="G57" i="27"/>
  <c r="BV57" i="21"/>
  <c r="I590" i="18"/>
  <c r="I285" i="18"/>
  <c r="S798" i="18"/>
  <c r="DV57" i="21"/>
  <c r="I542" i="18"/>
  <c r="S413" i="18"/>
  <c r="BN57" i="21"/>
  <c r="O57" i="27"/>
  <c r="I942" i="18"/>
  <c r="BC57" i="21"/>
  <c r="S93" i="18"/>
  <c r="K57" i="21"/>
  <c r="U57" i="21"/>
  <c r="CP57" i="21"/>
  <c r="I461" i="18"/>
  <c r="I638" i="18"/>
  <c r="Z57" i="27"/>
  <c r="K57" i="27"/>
  <c r="S894" i="18"/>
  <c r="E57" i="21"/>
  <c r="AZ57" i="21"/>
  <c r="S846" i="18"/>
  <c r="P57" i="21"/>
  <c r="DI57" i="21"/>
  <c r="Q941" i="18"/>
  <c r="F46" i="27"/>
  <c r="DW46" i="21"/>
  <c r="Q444" i="18"/>
  <c r="Q909" i="18"/>
  <c r="BE46" i="21"/>
  <c r="M46" i="21"/>
  <c r="AM46" i="21"/>
  <c r="G573" i="18"/>
  <c r="G989" i="18"/>
  <c r="Q268" i="18"/>
  <c r="AL46" i="21"/>
  <c r="G765" i="18"/>
  <c r="V46" i="27"/>
  <c r="G348" i="18"/>
  <c r="CX46" i="21"/>
  <c r="CL46" i="21"/>
  <c r="G140" i="18"/>
  <c r="H46" i="21"/>
  <c r="CB46" i="21"/>
  <c r="G412" i="18"/>
  <c r="G492" i="18"/>
  <c r="BC46" i="21"/>
  <c r="G973" i="18"/>
  <c r="Q140" i="18"/>
  <c r="CD46" i="21"/>
  <c r="Q589" i="18"/>
  <c r="AQ46" i="21"/>
  <c r="G605" i="18"/>
  <c r="G701" i="18"/>
  <c r="G909" i="18"/>
  <c r="R46" i="27"/>
  <c r="G733" i="18"/>
  <c r="AS46" i="21"/>
  <c r="G877" i="18"/>
  <c r="Q1005" i="18"/>
  <c r="G380" i="18"/>
  <c r="CR46" i="21"/>
  <c r="P46" i="21"/>
  <c r="G685" i="18"/>
  <c r="DE46" i="21"/>
  <c r="DQ46" i="21"/>
  <c r="AF46" i="21"/>
  <c r="G861" i="18"/>
  <c r="D46" i="21"/>
  <c r="DN46" i="21"/>
  <c r="BJ46" i="21"/>
  <c r="CC46" i="21"/>
  <c r="BO46" i="21"/>
  <c r="Q733" i="18"/>
  <c r="Q46" i="27"/>
  <c r="DV46" i="21"/>
  <c r="CK46" i="21"/>
  <c r="BL46" i="21"/>
  <c r="O46" i="21"/>
  <c r="G444" i="18"/>
  <c r="Q252" i="18"/>
  <c r="Y46" i="21"/>
  <c r="AA46" i="27"/>
  <c r="Q204" i="18"/>
  <c r="DK46" i="21"/>
  <c r="D46" i="27"/>
  <c r="AI46" i="21"/>
  <c r="G1055" i="18"/>
  <c r="Q957" i="18"/>
  <c r="AG46" i="21"/>
  <c r="G541" i="18"/>
  <c r="CA46" i="21"/>
  <c r="Q541" i="18"/>
  <c r="DF46" i="21"/>
  <c r="DH46" i="21"/>
  <c r="Q332" i="18"/>
  <c r="Q525" i="18"/>
  <c r="H46" i="27"/>
  <c r="E46" i="27"/>
  <c r="AP46" i="21"/>
  <c r="Q460" i="18"/>
  <c r="Q92" i="18"/>
  <c r="G1005" i="18"/>
  <c r="Q380" i="18"/>
  <c r="DC46" i="21"/>
  <c r="Q364" i="18"/>
  <c r="Q621" i="18"/>
  <c r="CY46" i="21"/>
  <c r="Q861" i="18"/>
  <c r="Q236" i="18"/>
  <c r="CU46" i="21"/>
  <c r="G925" i="18"/>
  <c r="AU46" i="21"/>
  <c r="DO46" i="21"/>
  <c r="G476" i="18"/>
  <c r="AB46" i="27"/>
  <c r="G845" i="18"/>
  <c r="Q781" i="18"/>
  <c r="Q797" i="18"/>
  <c r="Q573" i="18"/>
  <c r="Q557" i="18"/>
  <c r="G1022" i="18"/>
  <c r="G92" i="18"/>
  <c r="G204" i="18"/>
  <c r="Q172" i="18"/>
  <c r="CS46" i="21"/>
  <c r="W46" i="21"/>
  <c r="CI46" i="21"/>
  <c r="DW54" i="21"/>
  <c r="AU54" i="21"/>
  <c r="AP54" i="21"/>
  <c r="DH54" i="21"/>
  <c r="R191" i="18"/>
  <c r="DX54" i="21"/>
  <c r="C54" i="27"/>
  <c r="R447" i="18"/>
  <c r="R752" i="18"/>
  <c r="H335" i="18"/>
  <c r="CV54" i="21"/>
  <c r="Q54" i="27"/>
  <c r="R528" i="18"/>
  <c r="T516" i="18" s="1"/>
  <c r="BQ54" i="21"/>
  <c r="X54" i="21"/>
  <c r="R544" i="18"/>
  <c r="R912" i="18"/>
  <c r="CJ54" i="21"/>
  <c r="H175" i="18"/>
  <c r="CW54" i="21"/>
  <c r="R672" i="18"/>
  <c r="H608" i="18"/>
  <c r="S76" i="18"/>
  <c r="BG56" i="21"/>
  <c r="I412" i="18"/>
  <c r="S460" i="18"/>
  <c r="T56" i="27"/>
  <c r="I140" i="18"/>
  <c r="AD56" i="21"/>
  <c r="I60" i="18"/>
  <c r="CQ56" i="21"/>
  <c r="DL56" i="21"/>
  <c r="I877" i="18"/>
  <c r="L56" i="21"/>
  <c r="S845" i="18"/>
  <c r="CW56" i="21"/>
  <c r="I156" i="18"/>
  <c r="I653" i="18"/>
  <c r="H56" i="27"/>
  <c r="I1055" i="18"/>
  <c r="U56" i="21"/>
  <c r="I236" i="18"/>
  <c r="AI56" i="21"/>
  <c r="E56" i="27"/>
  <c r="BL56" i="21"/>
  <c r="I957" i="18"/>
  <c r="S589" i="18"/>
  <c r="J56" i="21"/>
  <c r="I172" i="18"/>
  <c r="BH56" i="21"/>
  <c r="R56" i="21"/>
  <c r="I56" i="21"/>
  <c r="C56" i="27"/>
  <c r="Q56" i="27"/>
  <c r="V56" i="21"/>
  <c r="Y56" i="27"/>
  <c r="S749" i="18"/>
  <c r="I28" i="18"/>
  <c r="V56" i="27"/>
  <c r="AW56" i="21"/>
  <c r="DB56" i="21"/>
  <c r="I605" i="18"/>
  <c r="BZ56" i="21"/>
  <c r="I316" i="18"/>
  <c r="J307" i="18" s="1"/>
  <c r="I925" i="18"/>
  <c r="S316" i="18"/>
  <c r="BU56" i="21"/>
  <c r="BP56" i="21"/>
  <c r="S957" i="18"/>
  <c r="I76" i="18"/>
  <c r="BT56" i="21"/>
  <c r="DC56" i="21"/>
  <c r="K56" i="27"/>
  <c r="S605" i="18"/>
  <c r="S204" i="18"/>
  <c r="H56" i="21"/>
  <c r="DU56" i="21"/>
  <c r="S989" i="18"/>
  <c r="O56" i="27"/>
  <c r="G56" i="27"/>
  <c r="CA56" i="21"/>
  <c r="I252" i="18"/>
  <c r="CK56" i="21"/>
  <c r="AU56" i="21"/>
  <c r="AO56" i="21"/>
  <c r="S621" i="18"/>
  <c r="P56" i="27"/>
  <c r="CJ56" i="21"/>
  <c r="I861" i="18"/>
  <c r="J852" i="18" s="1"/>
  <c r="I124" i="18"/>
  <c r="DV56" i="21"/>
  <c r="CC56" i="21"/>
  <c r="S573" i="18"/>
  <c r="AH56" i="21"/>
  <c r="BA56" i="21"/>
  <c r="BY56" i="21"/>
  <c r="AL56" i="21"/>
  <c r="I348" i="18"/>
  <c r="I284" i="18"/>
  <c r="BF56" i="21"/>
  <c r="DA56" i="21"/>
  <c r="I268" i="18"/>
  <c r="S92" i="18"/>
  <c r="AM56" i="21"/>
  <c r="I685" i="18"/>
  <c r="I460" i="18"/>
  <c r="I989" i="18"/>
  <c r="CV56" i="21"/>
  <c r="AS56" i="21"/>
  <c r="S525" i="18"/>
  <c r="I300" i="18"/>
  <c r="S476" i="18"/>
  <c r="Y56" i="21"/>
  <c r="I56" i="27"/>
  <c r="I589" i="18"/>
  <c r="S56" i="27"/>
  <c r="S332" i="18"/>
  <c r="S268" i="18"/>
  <c r="CU56" i="21"/>
  <c r="Z56" i="27"/>
  <c r="S653" i="18"/>
  <c r="DX56" i="21"/>
  <c r="DR56" i="21"/>
  <c r="S925" i="18"/>
  <c r="S412" i="18"/>
  <c r="S973" i="18"/>
  <c r="I1005" i="18"/>
  <c r="S557" i="18"/>
  <c r="J56" i="27"/>
  <c r="BC56" i="21"/>
  <c r="I508" i="18"/>
  <c r="CG56" i="21"/>
  <c r="CY56" i="21"/>
  <c r="S220" i="18"/>
  <c r="S300" i="18"/>
  <c r="BB56" i="21"/>
  <c r="BK56" i="21"/>
  <c r="AA56" i="21"/>
  <c r="BR56" i="21"/>
  <c r="BS56" i="21"/>
  <c r="CL56" i="21"/>
  <c r="S701" i="18"/>
  <c r="M56" i="27"/>
  <c r="W56" i="21"/>
  <c r="N56" i="21"/>
  <c r="I380" i="18"/>
  <c r="I364" i="18"/>
  <c r="M56" i="21"/>
  <c r="S108" i="18"/>
  <c r="S733" i="18"/>
  <c r="BJ56" i="21"/>
  <c r="DF56" i="21"/>
  <c r="I813" i="18"/>
  <c r="J804" i="18" s="1"/>
  <c r="CO56" i="21"/>
  <c r="AP56" i="21"/>
  <c r="AR56" i="21"/>
  <c r="BD56" i="21"/>
  <c r="AQ56" i="21"/>
  <c r="CN56" i="21"/>
  <c r="BQ56" i="21"/>
  <c r="I428" i="18"/>
  <c r="J419" i="18" s="1"/>
  <c r="AE56" i="21"/>
  <c r="S941" i="18"/>
  <c r="AC56" i="21"/>
  <c r="S541" i="18"/>
  <c r="AA56" i="27"/>
  <c r="I733" i="18"/>
  <c r="DD56" i="21"/>
  <c r="AX56" i="21"/>
  <c r="P56" i="21"/>
  <c r="CZ56" i="21"/>
  <c r="AF56" i="21"/>
  <c r="I444" i="18"/>
  <c r="AB56" i="27"/>
  <c r="CI56" i="21"/>
  <c r="S156" i="18"/>
  <c r="O56" i="21"/>
  <c r="S492" i="18"/>
  <c r="S781" i="18"/>
  <c r="I332" i="18"/>
  <c r="S717" i="18"/>
  <c r="DJ56" i="21"/>
  <c r="CM56" i="21"/>
  <c r="S188" i="18"/>
  <c r="I220" i="18"/>
  <c r="F56" i="27"/>
  <c r="I1039" i="18"/>
  <c r="S396" i="18"/>
  <c r="BI56" i="21"/>
  <c r="I541" i="18"/>
  <c r="DT56" i="21"/>
  <c r="DE56" i="21"/>
  <c r="S765" i="18"/>
  <c r="I829" i="18"/>
  <c r="T56" i="21"/>
  <c r="CD56" i="21"/>
  <c r="CB56" i="21"/>
  <c r="I717" i="18"/>
  <c r="E56" i="21"/>
  <c r="C56" i="21"/>
  <c r="CT56" i="21"/>
  <c r="Z56" i="21"/>
  <c r="AJ56" i="21"/>
  <c r="I1022" i="18"/>
  <c r="I637" i="18"/>
  <c r="AB56" i="21"/>
  <c r="I797" i="18"/>
  <c r="S284" i="18"/>
  <c r="I525" i="18"/>
  <c r="AY56" i="21"/>
  <c r="S1005" i="18"/>
  <c r="I909" i="18"/>
  <c r="BO56" i="21"/>
  <c r="S813" i="18"/>
  <c r="CS56" i="21"/>
  <c r="BW56" i="21"/>
  <c r="I941" i="18"/>
  <c r="S877" i="18"/>
  <c r="I765" i="18"/>
  <c r="X56" i="27"/>
  <c r="I108" i="18"/>
  <c r="DO56" i="21"/>
  <c r="S380" i="18"/>
  <c r="R880" i="18"/>
  <c r="H848" i="18"/>
  <c r="R383" i="18"/>
  <c r="R287" i="18"/>
  <c r="R255" i="18"/>
  <c r="BK54" i="21"/>
  <c r="H736" i="18"/>
  <c r="R768" i="18"/>
  <c r="BU54" i="21"/>
  <c r="U54" i="21"/>
  <c r="S54" i="27"/>
  <c r="R624" i="18"/>
  <c r="E54" i="27"/>
  <c r="L54" i="21"/>
  <c r="AY54" i="21"/>
  <c r="J54" i="27"/>
  <c r="AJ54" i="21"/>
  <c r="BC54" i="21"/>
  <c r="AT54" i="21"/>
  <c r="R511" i="18"/>
  <c r="H399" i="18"/>
  <c r="AA54" i="27"/>
  <c r="H47" i="18"/>
  <c r="R319" i="18"/>
  <c r="V54" i="21"/>
  <c r="BV54" i="21"/>
  <c r="R143" i="18"/>
  <c r="AA54" i="21"/>
  <c r="AQ54" i="21"/>
  <c r="F54" i="21"/>
  <c r="DA54" i="21"/>
  <c r="BI54" i="21"/>
  <c r="H479" i="18"/>
  <c r="H768" i="18"/>
  <c r="AG54" i="21"/>
  <c r="H688" i="18"/>
  <c r="H624" i="18"/>
  <c r="H752" i="18"/>
  <c r="AB54" i="27"/>
  <c r="E54" i="21"/>
  <c r="AW54" i="21"/>
  <c r="BH54" i="21"/>
  <c r="AX54" i="21"/>
  <c r="AJ388" i="16"/>
  <c r="P388" i="16" s="1"/>
  <c r="H528" i="18"/>
  <c r="T54" i="27"/>
  <c r="DD54" i="21"/>
  <c r="H447" i="18"/>
  <c r="BJ54" i="21"/>
  <c r="O54" i="21"/>
  <c r="H976" i="18"/>
  <c r="R832" i="18"/>
  <c r="DM54" i="21"/>
  <c r="AK54" i="21"/>
  <c r="BT54" i="21"/>
  <c r="Y54" i="27"/>
  <c r="H832" i="18"/>
  <c r="H79" i="18"/>
  <c r="R608" i="18"/>
  <c r="R111" i="18"/>
  <c r="H223" i="18"/>
  <c r="H415" i="18"/>
  <c r="DF54" i="21"/>
  <c r="R1008" i="18"/>
  <c r="H367" i="18"/>
  <c r="U54" i="27"/>
  <c r="R688" i="18"/>
  <c r="BR54" i="21"/>
  <c r="I54" i="21"/>
  <c r="R223" i="18"/>
  <c r="AV71" i="4"/>
  <c r="BD54" i="21"/>
  <c r="BE54" i="21"/>
  <c r="BB54" i="21"/>
  <c r="H143" i="18"/>
  <c r="T54" i="21"/>
  <c r="BO54" i="21"/>
  <c r="DT54" i="21"/>
  <c r="R54" i="21"/>
  <c r="DE54" i="21"/>
  <c r="AL54" i="21"/>
  <c r="H463" i="18"/>
  <c r="N54" i="21"/>
  <c r="H816" i="18"/>
  <c r="R576" i="18"/>
  <c r="R54" i="27"/>
  <c r="DQ54" i="21"/>
  <c r="H15" i="18"/>
  <c r="H159" i="18"/>
  <c r="P54" i="21"/>
  <c r="R31" i="18"/>
  <c r="H31" i="18"/>
  <c r="R704" i="18"/>
  <c r="W54" i="21"/>
  <c r="C54" i="21"/>
  <c r="H431" i="18"/>
  <c r="AO54" i="21"/>
  <c r="R479" i="18"/>
  <c r="CL54" i="21"/>
  <c r="CI54" i="21"/>
  <c r="R303" i="18"/>
  <c r="H63" i="18"/>
  <c r="H704" i="18"/>
  <c r="H944" i="18"/>
  <c r="H560" i="18"/>
  <c r="DC54" i="21"/>
  <c r="H592" i="18"/>
  <c r="CG54" i="21"/>
  <c r="H656" i="18"/>
  <c r="H127" i="18"/>
  <c r="H319" i="18"/>
  <c r="BG54" i="21"/>
  <c r="G54" i="21"/>
  <c r="BS54" i="21"/>
  <c r="CF54" i="21"/>
  <c r="AZ55" i="21"/>
  <c r="Z55" i="21"/>
  <c r="I748" i="18"/>
  <c r="S1038" i="18"/>
  <c r="I636" i="18"/>
  <c r="I572" i="18"/>
  <c r="V47" i="22"/>
  <c r="BT43" i="21"/>
  <c r="AH166" i="16"/>
  <c r="N166" i="16" s="1"/>
  <c r="P286" i="18"/>
  <c r="P558" i="18"/>
  <c r="F477" i="18"/>
  <c r="BX42" i="21"/>
  <c r="V42" i="21"/>
  <c r="AH165" i="16"/>
  <c r="N165" i="16" s="1"/>
  <c r="K23" i="22"/>
  <c r="AY21" i="21"/>
  <c r="Z21" i="21"/>
  <c r="H328" i="18"/>
  <c r="H953" i="18"/>
  <c r="DK21" i="21"/>
  <c r="AA21" i="27"/>
  <c r="H312" i="18"/>
  <c r="V21" i="27"/>
  <c r="H21" i="27"/>
  <c r="BG21" i="21"/>
  <c r="AD21" i="21"/>
  <c r="R713" i="18"/>
  <c r="H809" i="18"/>
  <c r="N21" i="21"/>
  <c r="BP21" i="21"/>
  <c r="H424" i="18"/>
  <c r="R24" i="18"/>
  <c r="H745" i="18"/>
  <c r="CR21" i="21"/>
  <c r="AL21" i="21"/>
  <c r="N21" i="27"/>
  <c r="Y21" i="27"/>
  <c r="H1035" i="18"/>
  <c r="AO21" i="21"/>
  <c r="W21" i="21"/>
  <c r="CO21" i="21"/>
  <c r="D21" i="27"/>
  <c r="CN21" i="21"/>
  <c r="R1035" i="18"/>
  <c r="BL21" i="21"/>
  <c r="F21" i="21"/>
  <c r="CZ21" i="21"/>
  <c r="BH21" i="21"/>
  <c r="CS21" i="21"/>
  <c r="M21" i="27"/>
  <c r="R953" i="18"/>
  <c r="H521" i="18"/>
  <c r="R905" i="18"/>
  <c r="CG21" i="21"/>
  <c r="CT21" i="21"/>
  <c r="AG21" i="21"/>
  <c r="CL21" i="21"/>
  <c r="CF21" i="21"/>
  <c r="DD21" i="21"/>
  <c r="R809" i="18"/>
  <c r="R873" i="18"/>
  <c r="R889" i="18"/>
  <c r="R408" i="18"/>
  <c r="R585" i="18"/>
  <c r="H905" i="18"/>
  <c r="DP21" i="21"/>
  <c r="BF21" i="21"/>
  <c r="R488" i="18"/>
  <c r="AQ21" i="21"/>
  <c r="BA21" i="21"/>
  <c r="L21" i="27"/>
  <c r="L21" i="21"/>
  <c r="H1051" i="18"/>
  <c r="R601" i="18"/>
  <c r="AP21" i="21"/>
  <c r="R232" i="18"/>
  <c r="CP21" i="21"/>
  <c r="H392" i="18"/>
  <c r="H793" i="18"/>
  <c r="R248" i="18"/>
  <c r="H553" i="18"/>
  <c r="H1018" i="18"/>
  <c r="BN21" i="21"/>
  <c r="AT21" i="21"/>
  <c r="DU21" i="21"/>
  <c r="DO21" i="21"/>
  <c r="AA7" i="16"/>
  <c r="G7" i="16" s="1"/>
  <c r="CU21" i="21"/>
  <c r="BT21" i="21"/>
  <c r="CX21" i="21"/>
  <c r="AE21" i="21"/>
  <c r="DG21" i="21"/>
  <c r="AJ21" i="21"/>
  <c r="BU21" i="21"/>
  <c r="R504" i="18"/>
  <c r="R569" i="18"/>
  <c r="AS21" i="21"/>
  <c r="R553" i="18"/>
  <c r="G21" i="21"/>
  <c r="H88" i="18"/>
  <c r="AR21" i="21"/>
  <c r="CY21" i="21"/>
  <c r="AN21" i="21"/>
  <c r="K21" i="27"/>
  <c r="R985" i="18"/>
  <c r="R633" i="18"/>
  <c r="H681" i="18"/>
  <c r="T21" i="21"/>
  <c r="X21" i="21"/>
  <c r="AK21" i="21"/>
  <c r="BR21" i="21"/>
  <c r="H713" i="18"/>
  <c r="CJ21" i="21"/>
  <c r="DA21" i="21"/>
  <c r="R857" i="18"/>
  <c r="AX21" i="21"/>
  <c r="H408" i="18"/>
  <c r="H360" i="18"/>
  <c r="C21" i="27"/>
  <c r="DN21" i="21"/>
  <c r="AI21" i="21"/>
  <c r="R777" i="18"/>
  <c r="CW21" i="21"/>
  <c r="BB21" i="21"/>
  <c r="H777" i="18"/>
  <c r="R136" i="18"/>
  <c r="W21" i="27"/>
  <c r="R21" i="27"/>
  <c r="AZ21" i="21"/>
  <c r="DT21" i="21"/>
  <c r="V21" i="21"/>
  <c r="DR21" i="21"/>
  <c r="H697" i="18"/>
  <c r="BW21" i="21"/>
  <c r="H168" i="18"/>
  <c r="Z21" i="27"/>
  <c r="E21" i="27"/>
  <c r="H504" i="18"/>
  <c r="BJ21" i="21"/>
  <c r="CQ21" i="21"/>
  <c r="BS21" i="21"/>
  <c r="H1001" i="18"/>
  <c r="BZ21" i="21"/>
  <c r="O21" i="27"/>
  <c r="BV21" i="21"/>
  <c r="H232" i="18"/>
  <c r="AB21" i="21"/>
  <c r="R424" i="18"/>
  <c r="R376" i="18"/>
  <c r="S21" i="21"/>
  <c r="H873" i="18"/>
  <c r="BD21" i="21"/>
  <c r="R120" i="18"/>
  <c r="H344" i="18"/>
  <c r="CI21" i="21"/>
  <c r="H601" i="18"/>
  <c r="CH21" i="21"/>
  <c r="Y21" i="21"/>
  <c r="AJ40" i="16"/>
  <c r="P40" i="16" s="1"/>
  <c r="AI199" i="16"/>
  <c r="O199" i="16" s="1"/>
  <c r="AQ45" i="21"/>
  <c r="O45" i="21"/>
  <c r="BE45" i="21"/>
  <c r="DE45" i="21"/>
  <c r="N45" i="21"/>
  <c r="CK45" i="21"/>
  <c r="DH45" i="21"/>
  <c r="G171" i="18"/>
  <c r="BT45" i="21"/>
  <c r="Q876" i="18"/>
  <c r="K45" i="21"/>
  <c r="G876" i="18"/>
  <c r="J45" i="27"/>
  <c r="DF45" i="21"/>
  <c r="AG45" i="21"/>
  <c r="BM45" i="21"/>
  <c r="CN45" i="21"/>
  <c r="S45" i="21"/>
  <c r="G716" i="18"/>
  <c r="G668" i="18"/>
  <c r="Q27" i="18"/>
  <c r="CA45" i="21"/>
  <c r="G123" i="18"/>
  <c r="Q524" i="18"/>
  <c r="AO45" i="21"/>
  <c r="AW45" i="21"/>
  <c r="DT45" i="21"/>
  <c r="Q748" i="18"/>
  <c r="G507" i="18"/>
  <c r="G491" i="18"/>
  <c r="G155" i="18"/>
  <c r="AZ45" i="21"/>
  <c r="BG45" i="21"/>
  <c r="CH45" i="21"/>
  <c r="DX22" i="21"/>
  <c r="R457" i="18"/>
  <c r="DF22" i="21"/>
  <c r="R297" i="18"/>
  <c r="BY22" i="21"/>
  <c r="DP22" i="21"/>
  <c r="H425" i="18"/>
  <c r="AR22" i="21"/>
  <c r="R281" i="18"/>
  <c r="R874" i="18"/>
  <c r="AN22" i="21"/>
  <c r="R105" i="18"/>
  <c r="CP22" i="21"/>
  <c r="CZ22" i="21"/>
  <c r="R538" i="18"/>
  <c r="AJ93" i="16"/>
  <c r="P93" i="16" s="1"/>
  <c r="R41" i="18"/>
  <c r="H538" i="18"/>
  <c r="H826" i="18"/>
  <c r="R425" i="18"/>
  <c r="H666" i="18"/>
  <c r="R249" i="18"/>
  <c r="R794" i="18"/>
  <c r="DE22" i="21"/>
  <c r="AC22" i="21"/>
  <c r="CV22" i="21"/>
  <c r="R570" i="18"/>
  <c r="CN22" i="21"/>
  <c r="CK22" i="21"/>
  <c r="N22" i="21"/>
  <c r="J22" i="27"/>
  <c r="BW22" i="21"/>
  <c r="H810" i="18"/>
  <c r="H922" i="18"/>
  <c r="CT22" i="21"/>
  <c r="CQ22" i="21"/>
  <c r="R377" i="18"/>
  <c r="H457" i="18"/>
  <c r="H570" i="18"/>
  <c r="R522" i="18"/>
  <c r="AT22" i="21"/>
  <c r="R473" i="18"/>
  <c r="R153" i="18"/>
  <c r="BX22" i="21"/>
  <c r="AL22" i="21"/>
  <c r="H217" i="18"/>
  <c r="BU22" i="21"/>
  <c r="DT22" i="21"/>
  <c r="H473" i="18"/>
  <c r="J22" i="21"/>
  <c r="BN22" i="21"/>
  <c r="AG22" i="21"/>
  <c r="CG22" i="21"/>
  <c r="H41" i="18"/>
  <c r="AW22" i="21"/>
  <c r="Z22" i="27"/>
  <c r="CM22" i="21"/>
  <c r="H313" i="18"/>
  <c r="K22" i="21"/>
  <c r="H890" i="18"/>
  <c r="DQ22" i="21"/>
  <c r="CL22" i="21"/>
  <c r="R922" i="18"/>
  <c r="AA22" i="21"/>
  <c r="R137" i="18"/>
  <c r="R730" i="18"/>
  <c r="X22" i="21"/>
  <c r="H409" i="18"/>
  <c r="H329" i="18"/>
  <c r="BH22" i="21"/>
  <c r="R217" i="18"/>
  <c r="AU22" i="21"/>
  <c r="R505" i="18"/>
  <c r="BR22" i="21"/>
  <c r="R602" i="18"/>
  <c r="K22" i="27"/>
  <c r="W22" i="27"/>
  <c r="H489" i="18"/>
  <c r="H9" i="18"/>
  <c r="DB22" i="21"/>
  <c r="R185" i="18"/>
  <c r="H505" i="18"/>
  <c r="BP22" i="21"/>
  <c r="DO22" i="21"/>
  <c r="H201" i="18"/>
  <c r="AZ22" i="21"/>
  <c r="R409" i="18"/>
  <c r="R73" i="18"/>
  <c r="H874" i="18"/>
  <c r="R169" i="18"/>
  <c r="CW22" i="21"/>
  <c r="E22" i="27"/>
  <c r="H393" i="18"/>
  <c r="T22" i="27"/>
  <c r="H1036" i="18"/>
  <c r="DV22" i="21"/>
  <c r="CO22" i="21"/>
  <c r="AA22" i="27"/>
  <c r="H618" i="18"/>
  <c r="CC22" i="21"/>
  <c r="AK22" i="21"/>
  <c r="H586" i="18"/>
  <c r="BL22" i="21"/>
  <c r="H698" i="18"/>
  <c r="CX22" i="21"/>
  <c r="BE22" i="21"/>
  <c r="H682" i="18"/>
  <c r="R698" i="18"/>
  <c r="BA22" i="21"/>
  <c r="BM22" i="21"/>
  <c r="R361" i="18"/>
  <c r="R22" i="21"/>
  <c r="V22" i="27"/>
  <c r="H1002" i="18"/>
  <c r="P22" i="21"/>
  <c r="H233" i="18"/>
  <c r="H22" i="21"/>
  <c r="H602" i="18"/>
  <c r="R1019" i="18"/>
  <c r="C22" i="21"/>
  <c r="H57" i="18"/>
  <c r="BV22" i="21"/>
  <c r="H121" i="18"/>
  <c r="R858" i="18"/>
  <c r="DL22" i="21"/>
  <c r="R810" i="18"/>
  <c r="M22" i="21"/>
  <c r="H345" i="18"/>
  <c r="AS22" i="21"/>
  <c r="AV22" i="21"/>
  <c r="DS22" i="21"/>
  <c r="Y22" i="27"/>
  <c r="H89" i="18"/>
  <c r="C22" i="27"/>
  <c r="CA22" i="21"/>
  <c r="H1019" i="18"/>
  <c r="AF22" i="21"/>
  <c r="R682" i="18"/>
  <c r="R393" i="18"/>
  <c r="H970" i="18"/>
  <c r="AY22" i="21"/>
  <c r="R618" i="18"/>
  <c r="R714" i="18"/>
  <c r="V22" i="21"/>
  <c r="DJ22" i="21"/>
  <c r="R842" i="18"/>
  <c r="CU22" i="21"/>
  <c r="DI22" i="21"/>
  <c r="H522" i="18"/>
  <c r="H858" i="18"/>
  <c r="H377" i="18"/>
  <c r="H634" i="18"/>
  <c r="L22" i="27"/>
  <c r="H778" i="18"/>
  <c r="H986" i="18"/>
  <c r="I22" i="21"/>
  <c r="H746" i="18"/>
  <c r="H730" i="18"/>
  <c r="H297" i="18"/>
  <c r="BB22" i="21"/>
  <c r="DG22" i="21"/>
  <c r="H137" i="18"/>
  <c r="R826" i="18"/>
  <c r="H650" i="18"/>
  <c r="S22" i="27"/>
  <c r="DN22" i="21"/>
  <c r="BT22" i="21"/>
  <c r="H938" i="18"/>
  <c r="R746" i="18"/>
  <c r="H554" i="18"/>
  <c r="H794" i="18"/>
  <c r="AJ22" i="21"/>
  <c r="D22" i="21"/>
  <c r="AX22" i="21"/>
  <c r="DA22" i="21"/>
  <c r="BC22" i="21"/>
  <c r="DW22" i="21"/>
  <c r="R329" i="18"/>
  <c r="BD22" i="21"/>
  <c r="G22" i="21"/>
  <c r="CS22" i="21"/>
  <c r="AB22" i="27"/>
  <c r="H73" i="18"/>
  <c r="R586" i="18"/>
  <c r="R57" i="18"/>
  <c r="R666" i="18"/>
  <c r="N22" i="22"/>
  <c r="R970" i="18"/>
  <c r="H185" i="18"/>
  <c r="R1002" i="18"/>
  <c r="BI22" i="21"/>
  <c r="CB22" i="21"/>
  <c r="AQ22" i="21"/>
  <c r="DR22" i="21"/>
  <c r="R778" i="18"/>
  <c r="CE22" i="21"/>
  <c r="BJ22" i="21"/>
  <c r="R650" i="18"/>
  <c r="H281" i="18"/>
  <c r="BG22" i="21"/>
  <c r="CR22" i="21"/>
  <c r="H954" i="18"/>
  <c r="R313" i="18"/>
  <c r="N22" i="27"/>
  <c r="S22" i="21"/>
  <c r="G22" i="27"/>
  <c r="T22" i="21"/>
  <c r="H441" i="18"/>
  <c r="CI22" i="21"/>
  <c r="H906" i="18"/>
  <c r="H1052" i="18"/>
  <c r="R22" i="27"/>
  <c r="P22" i="27"/>
  <c r="X22" i="27"/>
  <c r="H105" i="18"/>
  <c r="U22" i="27"/>
  <c r="R986" i="18"/>
  <c r="R938" i="18"/>
  <c r="H714" i="18"/>
  <c r="M22" i="27"/>
  <c r="R345" i="18"/>
  <c r="CD22" i="21"/>
  <c r="I22" i="27"/>
  <c r="H361" i="18"/>
  <c r="W22" i="21"/>
  <c r="BZ22" i="21"/>
  <c r="F22" i="27"/>
  <c r="CF22" i="21"/>
  <c r="R762" i="18"/>
  <c r="AB22" i="21"/>
  <c r="CH22" i="21"/>
  <c r="DK22" i="21"/>
  <c r="DH22" i="21"/>
  <c r="BO22" i="21"/>
  <c r="E22" i="21"/>
  <c r="R489" i="18"/>
  <c r="AE22" i="21"/>
  <c r="AH22" i="21"/>
  <c r="R441" i="18"/>
  <c r="AM22" i="21"/>
  <c r="BS22" i="21"/>
  <c r="DM22" i="21"/>
  <c r="R25" i="18"/>
  <c r="R201" i="18"/>
  <c r="R954" i="18"/>
  <c r="AO22" i="21"/>
  <c r="BF22" i="21"/>
  <c r="R121" i="18"/>
  <c r="H249" i="18"/>
  <c r="AD22" i="21"/>
  <c r="AP22" i="21"/>
  <c r="H762" i="18"/>
  <c r="H25" i="18"/>
  <c r="H169" i="18"/>
  <c r="Q22" i="21"/>
  <c r="DC22" i="21"/>
  <c r="G621" i="18"/>
  <c r="AZ46" i="21"/>
  <c r="DX46" i="21"/>
  <c r="BP46" i="21"/>
  <c r="C46" i="27"/>
  <c r="G268" i="18"/>
  <c r="Q1055" i="18"/>
  <c r="Q76" i="18"/>
  <c r="G813" i="18"/>
  <c r="AD46" i="21"/>
  <c r="Q1039" i="18"/>
  <c r="Q316" i="18"/>
  <c r="BB46" i="21"/>
  <c r="G156" i="18"/>
  <c r="G236" i="18"/>
  <c r="G957" i="18"/>
  <c r="BG46" i="21"/>
  <c r="G781" i="18"/>
  <c r="G252" i="18"/>
  <c r="DD46" i="21"/>
  <c r="CO46" i="21"/>
  <c r="W46" i="27"/>
  <c r="CN46" i="21"/>
  <c r="Q476" i="18"/>
  <c r="Q46" i="21"/>
  <c r="G525" i="18"/>
  <c r="J46" i="21"/>
  <c r="P46" i="27"/>
  <c r="AY46" i="21"/>
  <c r="Q108" i="18"/>
  <c r="X46" i="21"/>
  <c r="Y46" i="27"/>
  <c r="Q60" i="18"/>
  <c r="G1039" i="18"/>
  <c r="V46" i="21"/>
  <c r="Q300" i="18"/>
  <c r="CH46" i="21"/>
  <c r="P71" i="4"/>
  <c r="K46" i="21"/>
  <c r="Q124" i="18"/>
  <c r="CF46" i="21"/>
  <c r="Q765" i="18"/>
  <c r="G557" i="18"/>
  <c r="BD46" i="21"/>
  <c r="G46" i="21"/>
  <c r="L46" i="27"/>
  <c r="Q989" i="18"/>
  <c r="DL46" i="21"/>
  <c r="G749" i="18"/>
  <c r="Q508" i="18"/>
  <c r="Q396" i="18"/>
  <c r="I46" i="21"/>
  <c r="S46" i="27"/>
  <c r="BH46" i="21"/>
  <c r="BU46" i="21"/>
  <c r="Q1022" i="18"/>
  <c r="E46" i="21"/>
  <c r="AO46" i="21"/>
  <c r="L46" i="21"/>
  <c r="G396" i="18"/>
  <c r="BA46" i="21"/>
  <c r="I46" i="27"/>
  <c r="G124" i="18"/>
  <c r="DG46" i="21"/>
  <c r="G428" i="18"/>
  <c r="Q653" i="18"/>
  <c r="DB46" i="21"/>
  <c r="X46" i="27"/>
  <c r="AK46" i="21"/>
  <c r="T46" i="27"/>
  <c r="G829" i="18"/>
  <c r="AJ46" i="21"/>
  <c r="CW46" i="21"/>
  <c r="CG46" i="21"/>
  <c r="CP46" i="21"/>
  <c r="Q156" i="18"/>
  <c r="DP46" i="21"/>
  <c r="Q637" i="18"/>
  <c r="CT46" i="21"/>
  <c r="Q605" i="18"/>
  <c r="M46" i="27"/>
  <c r="DU46" i="21"/>
  <c r="Q749" i="18"/>
  <c r="G316" i="18"/>
  <c r="Q925" i="18"/>
  <c r="O46" i="27"/>
  <c r="DR46" i="21"/>
  <c r="DT46" i="21"/>
  <c r="G653" i="18"/>
  <c r="BY46" i="21"/>
  <c r="G44" i="18"/>
  <c r="BI46" i="21"/>
  <c r="F46" i="21"/>
  <c r="U46" i="27"/>
  <c r="G589" i="18"/>
  <c r="G460" i="18"/>
  <c r="Q845" i="18"/>
  <c r="G637" i="18"/>
  <c r="AH46" i="21"/>
  <c r="J46" i="27"/>
  <c r="Q685" i="18"/>
  <c r="Q813" i="18"/>
  <c r="BF46" i="21"/>
  <c r="CQ46" i="21"/>
  <c r="AV46" i="21"/>
  <c r="G76" i="18"/>
  <c r="AB46" i="21"/>
  <c r="AC46" i="21"/>
  <c r="AQ44" i="21"/>
  <c r="P816" i="18"/>
  <c r="P912" i="18"/>
  <c r="T44" i="21"/>
  <c r="P79" i="18"/>
  <c r="F223" i="18"/>
  <c r="CG44" i="21"/>
  <c r="CI44" i="21"/>
  <c r="U44" i="21"/>
  <c r="DL44" i="21"/>
  <c r="F896" i="18"/>
  <c r="C44" i="21"/>
  <c r="I44" i="21"/>
  <c r="F688" i="18"/>
  <c r="BH44" i="21"/>
  <c r="P335" i="18"/>
  <c r="CZ44" i="21"/>
  <c r="P960" i="18"/>
  <c r="DK44" i="21"/>
  <c r="F848" i="18"/>
  <c r="F44" i="21"/>
  <c r="BM44" i="21"/>
  <c r="BZ44" i="21"/>
  <c r="X44" i="21"/>
  <c r="P287" i="18"/>
  <c r="BY44" i="21"/>
  <c r="P239" i="18"/>
  <c r="F319" i="18"/>
  <c r="F544" i="18"/>
  <c r="BK44" i="21"/>
  <c r="P511" i="18"/>
  <c r="F1025" i="18"/>
  <c r="P159" i="18"/>
  <c r="AS44" i="21"/>
  <c r="E44" i="21"/>
  <c r="P415" i="18"/>
  <c r="F784" i="18"/>
  <c r="F431" i="18"/>
  <c r="P736" i="18"/>
  <c r="CY44" i="21"/>
  <c r="CJ44" i="21"/>
  <c r="P223" i="18"/>
  <c r="DO44" i="21"/>
  <c r="P688" i="18"/>
  <c r="F511" i="18"/>
  <c r="P880" i="18"/>
  <c r="P752" i="18"/>
  <c r="AD44" i="21"/>
  <c r="DM44" i="21"/>
  <c r="P672" i="18"/>
  <c r="O44" i="21"/>
  <c r="P704" i="18"/>
  <c r="CU44" i="21"/>
  <c r="F271" i="18"/>
  <c r="F1008" i="18"/>
  <c r="DI44" i="21"/>
  <c r="F351" i="18"/>
  <c r="P63" i="18"/>
  <c r="J44" i="21"/>
  <c r="P383" i="18"/>
  <c r="AC44" i="21"/>
  <c r="Y44" i="21"/>
  <c r="Y44" i="27"/>
  <c r="DT44" i="21"/>
  <c r="R44" i="27"/>
  <c r="AB44" i="21"/>
  <c r="F944" i="18"/>
  <c r="BU44" i="21"/>
  <c r="P319" i="18"/>
  <c r="AV44" i="21"/>
  <c r="P479" i="18"/>
  <c r="P44" i="21"/>
  <c r="CS44" i="21"/>
  <c r="BT44" i="21"/>
  <c r="P624" i="18"/>
  <c r="F447" i="18"/>
  <c r="P1058" i="18"/>
  <c r="DX44" i="21"/>
  <c r="F31" i="18"/>
  <c r="F720" i="18"/>
  <c r="V44" i="27"/>
  <c r="DN44" i="21"/>
  <c r="P784" i="18"/>
  <c r="BS44" i="21"/>
  <c r="P207" i="18"/>
  <c r="F287" i="18"/>
  <c r="F864" i="18"/>
  <c r="AX44" i="21"/>
  <c r="F175" i="18"/>
  <c r="F479" i="18"/>
  <c r="G44" i="21"/>
  <c r="DP44" i="21"/>
  <c r="P848" i="18"/>
  <c r="BQ44" i="21"/>
  <c r="F768" i="18"/>
  <c r="AR44" i="21"/>
  <c r="P351" i="18"/>
  <c r="P303" i="18"/>
  <c r="BI44" i="21"/>
  <c r="CA44" i="21"/>
  <c r="L44" i="21"/>
  <c r="P143" i="18"/>
  <c r="F415" i="18"/>
  <c r="P44" i="27"/>
  <c r="CK44" i="21"/>
  <c r="F800" i="18"/>
  <c r="L44" i="27"/>
  <c r="P463" i="18"/>
  <c r="K44" i="21"/>
  <c r="AN44" i="21"/>
  <c r="CB44" i="21"/>
  <c r="F143" i="18"/>
  <c r="Z44" i="27"/>
  <c r="P928" i="18"/>
  <c r="P544" i="18"/>
  <c r="V44" i="21"/>
  <c r="CM44" i="21"/>
  <c r="Z9" i="27"/>
  <c r="F150" i="18"/>
  <c r="F374" i="18"/>
  <c r="BN9" i="21"/>
  <c r="P230" i="18"/>
  <c r="F663" i="18"/>
  <c r="AG9" i="21"/>
  <c r="P182" i="18"/>
  <c r="F390" i="18"/>
  <c r="S9" i="27"/>
  <c r="I9" i="27"/>
  <c r="F759" i="18"/>
  <c r="T9" i="21"/>
  <c r="AH9" i="21"/>
  <c r="AA9" i="21"/>
  <c r="P535" i="18"/>
  <c r="F823" i="18"/>
  <c r="AY9" i="21"/>
  <c r="AT9" i="21"/>
  <c r="J9" i="21"/>
  <c r="DI9" i="21"/>
  <c r="F887" i="18"/>
  <c r="CP9" i="21"/>
  <c r="F695" i="18"/>
  <c r="AI9" i="21"/>
  <c r="F86" i="18"/>
  <c r="DR9" i="21"/>
  <c r="P326" i="18"/>
  <c r="F438" i="18"/>
  <c r="F615" i="18"/>
  <c r="BB9" i="21"/>
  <c r="F9" i="21"/>
  <c r="BX9" i="21"/>
  <c r="BH9" i="21"/>
  <c r="AR9" i="21"/>
  <c r="P470" i="18"/>
  <c r="P631" i="18"/>
  <c r="P150" i="18"/>
  <c r="DO9" i="21"/>
  <c r="I9" i="21"/>
  <c r="W9" i="21"/>
  <c r="AJ9" i="21"/>
  <c r="CB9" i="21"/>
  <c r="P502" i="18"/>
  <c r="P551" i="18"/>
  <c r="F118" i="18"/>
  <c r="DJ9" i="21"/>
  <c r="P9" i="27"/>
  <c r="BY9" i="21"/>
  <c r="P791" i="18"/>
  <c r="CM9" i="21"/>
  <c r="F1016" i="18"/>
  <c r="L9" i="21"/>
  <c r="W9" i="27"/>
  <c r="Y9" i="27"/>
  <c r="DN9" i="21"/>
  <c r="AX9" i="21"/>
  <c r="F422" i="18"/>
  <c r="DX9" i="21"/>
  <c r="BQ9" i="21"/>
  <c r="L9" i="27"/>
  <c r="E9" i="21"/>
  <c r="CC9" i="21"/>
  <c r="F631" i="18"/>
  <c r="P214" i="18"/>
  <c r="DC9" i="21"/>
  <c r="P38" i="18"/>
  <c r="F983" i="18"/>
  <c r="DP9" i="21"/>
  <c r="F1049" i="18"/>
  <c r="F134" i="18"/>
  <c r="DF9" i="21"/>
  <c r="AP9" i="21"/>
  <c r="CX9" i="21"/>
  <c r="P438" i="18"/>
  <c r="P999" i="18"/>
  <c r="AO9" i="21"/>
  <c r="CV9" i="21"/>
  <c r="BZ9" i="21"/>
  <c r="AN9" i="21"/>
  <c r="AZ9" i="21"/>
  <c r="U9" i="21"/>
  <c r="F583" i="18"/>
  <c r="P727" i="18"/>
  <c r="F855" i="18"/>
  <c r="DQ9" i="21"/>
  <c r="F967" i="18"/>
  <c r="D9" i="27"/>
  <c r="F727" i="18"/>
  <c r="CY9" i="21"/>
  <c r="V9" i="27"/>
  <c r="F214" i="18"/>
  <c r="U9" i="27"/>
  <c r="F54" i="18"/>
  <c r="X9" i="27"/>
  <c r="AU9" i="21"/>
  <c r="CQ9" i="21"/>
  <c r="P486" i="18"/>
  <c r="P54" i="18"/>
  <c r="F903" i="18"/>
  <c r="V9" i="21"/>
  <c r="CW9" i="21"/>
  <c r="P374" i="18"/>
  <c r="F871" i="18"/>
  <c r="DA9" i="21"/>
  <c r="F1033" i="18"/>
  <c r="G9" i="21"/>
  <c r="P70" i="18"/>
  <c r="P823" i="18"/>
  <c r="BG9" i="21"/>
  <c r="F454" i="18"/>
  <c r="DW9" i="21"/>
  <c r="F502" i="18"/>
  <c r="AV9" i="21"/>
  <c r="D9" i="21"/>
  <c r="F198" i="18"/>
  <c r="P118" i="18"/>
  <c r="BA9" i="21"/>
  <c r="F230" i="18"/>
  <c r="C9" i="21"/>
  <c r="F647" i="18"/>
  <c r="T9" i="27"/>
  <c r="BE9" i="21"/>
  <c r="P1033" i="18"/>
  <c r="CH9" i="21"/>
  <c r="P246" i="18"/>
  <c r="AM9" i="21"/>
  <c r="DH9" i="21"/>
  <c r="F711" i="18"/>
  <c r="H9" i="21"/>
  <c r="BO9" i="21"/>
  <c r="AS9" i="21"/>
  <c r="X9" i="21"/>
  <c r="DU9" i="21"/>
  <c r="F326" i="18"/>
  <c r="CZ9" i="21"/>
  <c r="P887" i="18"/>
  <c r="F519" i="18"/>
  <c r="AB9" i="21"/>
  <c r="N9" i="27"/>
  <c r="AK9" i="21"/>
  <c r="P1042" i="18"/>
  <c r="O44" i="27"/>
  <c r="P528" i="18"/>
  <c r="F239" i="18"/>
  <c r="F44" i="27"/>
  <c r="CH44" i="21"/>
  <c r="N44" i="21"/>
  <c r="F255" i="18"/>
  <c r="F207" i="18"/>
  <c r="R44" i="21"/>
  <c r="P592" i="18"/>
  <c r="AY44" i="21"/>
  <c r="F608" i="18"/>
  <c r="DJ44" i="21"/>
  <c r="BA44" i="21"/>
  <c r="P944" i="18"/>
  <c r="P1008" i="18"/>
  <c r="AM44" i="21"/>
  <c r="F1058" i="18"/>
  <c r="CR44" i="21"/>
  <c r="BV44" i="21"/>
  <c r="F95" i="18"/>
  <c r="CC44" i="21"/>
  <c r="F63" i="18"/>
  <c r="DC44" i="21"/>
  <c r="P367" i="18"/>
  <c r="H44" i="27"/>
  <c r="Q44" i="27"/>
  <c r="DH44" i="21"/>
  <c r="DQ44" i="21"/>
  <c r="P271" i="18"/>
  <c r="F672" i="18"/>
  <c r="P255" i="18"/>
  <c r="P111" i="18"/>
  <c r="F463" i="18"/>
  <c r="F79" i="18"/>
  <c r="F15" i="18"/>
  <c r="F495" i="18"/>
  <c r="AI44" i="21"/>
  <c r="P31" i="18"/>
  <c r="P656" i="18"/>
  <c r="F367" i="18"/>
  <c r="F752" i="18"/>
  <c r="F399" i="18"/>
  <c r="CN44" i="21"/>
  <c r="BR44" i="21"/>
  <c r="AA44" i="27"/>
  <c r="CP44" i="21"/>
  <c r="BD44" i="21"/>
  <c r="AT44" i="21"/>
  <c r="F624" i="18"/>
  <c r="DE44" i="21"/>
  <c r="DU44" i="21"/>
  <c r="P1025" i="18"/>
  <c r="N50" i="22"/>
  <c r="N71" i="4"/>
  <c r="AH99" i="16"/>
  <c r="N99" i="16"/>
  <c r="AV16" i="22"/>
  <c r="Q1050" i="18"/>
  <c r="DH15" i="21"/>
  <c r="BS15" i="21"/>
  <c r="Z15" i="27"/>
  <c r="AW15" i="21"/>
  <c r="Q15" i="21"/>
  <c r="AE15" i="21"/>
  <c r="AO15" i="21"/>
  <c r="G840" i="18"/>
  <c r="AU15" i="21"/>
  <c r="Q856" i="18"/>
  <c r="L15" i="27"/>
  <c r="G632" i="18"/>
  <c r="Q167" i="18"/>
  <c r="G343" i="18"/>
  <c r="G536" i="18"/>
  <c r="I15" i="27"/>
  <c r="AK15" i="21"/>
  <c r="D15" i="21"/>
  <c r="Q600" i="18"/>
  <c r="G183" i="18"/>
  <c r="G600" i="18"/>
  <c r="G1000" i="18"/>
  <c r="DI15" i="21"/>
  <c r="W15" i="27"/>
  <c r="DD15" i="21"/>
  <c r="G358" i="18"/>
  <c r="G118" i="18"/>
  <c r="Q390" i="18"/>
  <c r="G935" i="18"/>
  <c r="CR14" i="21"/>
  <c r="AS14" i="21"/>
  <c r="Q839" i="18"/>
  <c r="BD14" i="21"/>
  <c r="DQ14" i="21"/>
  <c r="BT14" i="21"/>
  <c r="Q374" i="18"/>
  <c r="CU14" i="21"/>
  <c r="G86" i="18"/>
  <c r="Q1051" i="18"/>
  <c r="Q809" i="18"/>
  <c r="G713" i="18"/>
  <c r="BT16" i="21"/>
  <c r="AA16" i="21"/>
  <c r="I16" i="27"/>
  <c r="AK16" i="21"/>
  <c r="BB16" i="21"/>
  <c r="U16" i="21"/>
  <c r="G216" i="18"/>
  <c r="E16" i="27"/>
  <c r="DL16" i="21"/>
  <c r="G328" i="18"/>
  <c r="G617" i="18"/>
  <c r="G456" i="18"/>
  <c r="Q152" i="18"/>
  <c r="G1001" i="18"/>
  <c r="AA16" i="27"/>
  <c r="F16" i="21"/>
  <c r="Q24" i="18"/>
  <c r="I16" i="21"/>
  <c r="DS16" i="21"/>
  <c r="Q1035" i="18"/>
  <c r="BU16" i="21"/>
  <c r="Q504" i="18"/>
  <c r="Q873" i="18"/>
  <c r="AE16" i="21"/>
  <c r="CF16" i="21"/>
  <c r="Q200" i="18"/>
  <c r="DJ16" i="21"/>
  <c r="Q424" i="18"/>
  <c r="G1018" i="18"/>
  <c r="G921" i="18"/>
  <c r="H16" i="27"/>
  <c r="G120" i="18"/>
  <c r="Q120" i="18"/>
  <c r="CC16" i="21"/>
  <c r="CU16" i="21"/>
  <c r="G569" i="18"/>
  <c r="G729" i="18"/>
  <c r="G969" i="18"/>
  <c r="O16" i="27"/>
  <c r="BI16" i="21"/>
  <c r="AQ16" i="21"/>
  <c r="CM16" i="21"/>
  <c r="DT16" i="21"/>
  <c r="DC16" i="21"/>
  <c r="BY16" i="21"/>
  <c r="G488" i="18"/>
  <c r="D16" i="27"/>
  <c r="G72" i="18"/>
  <c r="G424" i="18"/>
  <c r="Q408" i="18"/>
  <c r="CL16" i="21"/>
  <c r="P16" i="21"/>
  <c r="G633" i="18"/>
  <c r="BD16" i="21"/>
  <c r="X16" i="21"/>
  <c r="G56" i="18"/>
  <c r="F16" i="27"/>
  <c r="Q488" i="18"/>
  <c r="DR16" i="21"/>
  <c r="CD16" i="21"/>
  <c r="Q761" i="18"/>
  <c r="CG16" i="21"/>
  <c r="Q841" i="18"/>
  <c r="T836" i="18" s="1"/>
  <c r="AO16" i="21"/>
  <c r="AD16" i="21"/>
  <c r="O16" i="21"/>
  <c r="N16" i="21"/>
  <c r="Q777" i="18"/>
  <c r="G312" i="18"/>
  <c r="Y16" i="21"/>
  <c r="Q72" i="18"/>
  <c r="W16" i="21"/>
  <c r="Q649" i="18"/>
  <c r="Q889" i="18"/>
  <c r="DH16" i="21"/>
  <c r="G152" i="18"/>
  <c r="Q296" i="18"/>
  <c r="DW16" i="21"/>
  <c r="U16" i="27"/>
  <c r="BS16" i="21"/>
  <c r="DA16" i="21"/>
  <c r="C16" i="21"/>
  <c r="Q905" i="18"/>
  <c r="G344" i="18"/>
  <c r="J16" i="21"/>
  <c r="BX16" i="21"/>
  <c r="Q793" i="18"/>
  <c r="G232" i="18"/>
  <c r="CP16" i="21"/>
  <c r="X16" i="27"/>
  <c r="G1051" i="18"/>
  <c r="G681" i="18"/>
  <c r="Q40" i="18"/>
  <c r="Q456" i="18"/>
  <c r="Q1001" i="18"/>
  <c r="BR16" i="21"/>
  <c r="Q328" i="18"/>
  <c r="DG16" i="21"/>
  <c r="Z16" i="21"/>
  <c r="G248" i="18"/>
  <c r="AS16" i="21"/>
  <c r="G296" i="18"/>
  <c r="DF16" i="21"/>
  <c r="BE16" i="21"/>
  <c r="AV16" i="21"/>
  <c r="J16" i="27"/>
  <c r="BW16" i="21"/>
  <c r="CI16" i="21"/>
  <c r="Q825" i="18"/>
  <c r="Q280" i="18"/>
  <c r="BV16" i="21"/>
  <c r="Q985" i="18"/>
  <c r="CJ16" i="21"/>
  <c r="V16" i="21"/>
  <c r="CK16" i="21"/>
  <c r="CS16" i="21"/>
  <c r="Q857" i="18"/>
  <c r="CA16" i="21"/>
  <c r="AB16" i="27"/>
  <c r="AW16" i="21"/>
  <c r="Y16" i="27"/>
  <c r="Q16" i="21"/>
  <c r="CB16" i="21"/>
  <c r="G408" i="18"/>
  <c r="G761" i="18"/>
  <c r="BK16" i="21"/>
  <c r="Q713" i="18"/>
  <c r="C16" i="27"/>
  <c r="Q376" i="18"/>
  <c r="G200" i="18"/>
  <c r="Q1018" i="18"/>
  <c r="G809" i="18"/>
  <c r="G537" i="18"/>
  <c r="DB16" i="21"/>
  <c r="DX16" i="21"/>
  <c r="CV16" i="21"/>
  <c r="G825" i="18"/>
  <c r="AN16" i="21"/>
  <c r="AP16" i="21"/>
  <c r="AI330" i="16"/>
  <c r="O330" i="16" s="1"/>
  <c r="G889" i="18"/>
  <c r="M16" i="27"/>
  <c r="DP16" i="21"/>
  <c r="G1035" i="18"/>
  <c r="Q88" i="18"/>
  <c r="CO16" i="21"/>
  <c r="DV16" i="21"/>
  <c r="BF16" i="21"/>
  <c r="G40" i="18"/>
  <c r="Q681" i="18"/>
  <c r="G841" i="18"/>
  <c r="G472" i="18"/>
  <c r="AT16" i="21"/>
  <c r="AJ16" i="21"/>
  <c r="E16" i="21"/>
  <c r="AF16" i="21"/>
  <c r="G665" i="18"/>
  <c r="G857" i="18"/>
  <c r="G953" i="18"/>
  <c r="Q745" i="18"/>
  <c r="Q569" i="18"/>
  <c r="G376" i="18"/>
  <c r="BC16" i="21"/>
  <c r="Q264" i="18"/>
  <c r="G521" i="18"/>
  <c r="CY16" i="21"/>
  <c r="G553" i="18"/>
  <c r="G697" i="18"/>
  <c r="L16" i="21"/>
  <c r="Q344" i="18"/>
  <c r="DO16" i="21"/>
  <c r="CW16" i="21"/>
  <c r="Q184" i="18"/>
  <c r="BJ16" i="21"/>
  <c r="AG16" i="21"/>
  <c r="Q937" i="18"/>
  <c r="G8" i="18"/>
  <c r="G777" i="18"/>
  <c r="Q601" i="18"/>
  <c r="G937" i="18"/>
  <c r="Q168" i="18"/>
  <c r="Q392" i="18"/>
  <c r="G649" i="18"/>
  <c r="Q617" i="18"/>
  <c r="Z16" i="27"/>
  <c r="Q16" i="27"/>
  <c r="Q248" i="18"/>
  <c r="DU16" i="21"/>
  <c r="AM16" i="21"/>
  <c r="G793" i="18"/>
  <c r="G504" i="18"/>
  <c r="G360" i="18"/>
  <c r="BG16" i="21"/>
  <c r="CQ16" i="21"/>
  <c r="CN16" i="21"/>
  <c r="Q633" i="18"/>
  <c r="T16" i="27"/>
  <c r="AB16" i="21"/>
  <c r="BO16" i="21"/>
  <c r="R16" i="27"/>
  <c r="CE16" i="21"/>
  <c r="Q585" i="18"/>
  <c r="Q216" i="18"/>
  <c r="Q440" i="18"/>
  <c r="DD16" i="21"/>
  <c r="G104" i="18"/>
  <c r="AY16" i="21"/>
  <c r="Q104" i="18"/>
  <c r="S16" i="21"/>
  <c r="BA16" i="21"/>
  <c r="Y382" i="16"/>
  <c r="E382" i="16" s="1"/>
  <c r="AO7" i="21"/>
  <c r="N7" i="27"/>
  <c r="O73" i="18"/>
  <c r="W7" i="21"/>
  <c r="Q7" i="21"/>
  <c r="E730" i="18"/>
  <c r="E409" i="18"/>
  <c r="BS7" i="21"/>
  <c r="M7" i="27"/>
  <c r="O505" i="18"/>
  <c r="O153" i="18"/>
  <c r="DH7" i="21"/>
  <c r="O618" i="18"/>
  <c r="E217" i="18"/>
  <c r="E794" i="18"/>
  <c r="E201" i="18"/>
  <c r="O345" i="18"/>
  <c r="O746" i="18"/>
  <c r="S266" i="18"/>
  <c r="G28" i="21"/>
  <c r="S891" i="18"/>
  <c r="AL10" i="22"/>
  <c r="AY7" i="21"/>
  <c r="E153" i="18"/>
  <c r="AF7" i="21"/>
  <c r="O281" i="18"/>
  <c r="E890" i="18"/>
  <c r="E41" i="18"/>
  <c r="BQ7" i="21"/>
  <c r="AD7" i="21"/>
  <c r="E393" i="18"/>
  <c r="W7" i="27"/>
  <c r="CZ7" i="21"/>
  <c r="L7" i="27"/>
  <c r="O714" i="18"/>
  <c r="E650" i="18"/>
  <c r="AX7" i="21"/>
  <c r="E281" i="18"/>
  <c r="E666" i="18"/>
  <c r="AB7" i="21"/>
  <c r="T7" i="21"/>
  <c r="BA7" i="21"/>
  <c r="O858" i="18"/>
  <c r="DG7" i="21"/>
  <c r="CM7" i="21"/>
  <c r="E137" i="18"/>
  <c r="E489" i="18"/>
  <c r="AV7" i="21"/>
  <c r="BH7" i="21"/>
  <c r="O586" i="18"/>
  <c r="O634" i="18"/>
  <c r="BY7" i="21"/>
  <c r="BZ7" i="21"/>
  <c r="K7" i="27"/>
  <c r="O25" i="18"/>
  <c r="E842" i="18"/>
  <c r="E297" i="18"/>
  <c r="DA7" i="21"/>
  <c r="O538" i="18"/>
  <c r="CE7" i="21"/>
  <c r="E73" i="18"/>
  <c r="E265" i="18"/>
  <c r="N7" i="21"/>
  <c r="AC7" i="21"/>
  <c r="O89" i="18"/>
  <c r="BP7" i="21"/>
  <c r="C7" i="21"/>
  <c r="AN7" i="21"/>
  <c r="CF7" i="21"/>
  <c r="D7" i="27"/>
  <c r="O730" i="18"/>
  <c r="AR7" i="21"/>
  <c r="O57" i="18"/>
  <c r="CR7" i="21"/>
  <c r="Y7" i="27"/>
  <c r="DB7" i="21"/>
  <c r="C7" i="27"/>
  <c r="BE7" i="21"/>
  <c r="E25" i="18"/>
  <c r="E345" i="18"/>
  <c r="O922" i="18"/>
  <c r="CQ7" i="21"/>
  <c r="DI7" i="21"/>
  <c r="E377" i="18"/>
  <c r="R7" i="27"/>
  <c r="J7" i="21"/>
  <c r="DV7" i="21"/>
  <c r="E105" i="18"/>
  <c r="O457" i="18"/>
  <c r="BB7" i="21"/>
  <c r="E906" i="18"/>
  <c r="S7" i="21"/>
  <c r="E1019" i="18"/>
  <c r="BT7" i="21"/>
  <c r="CY7" i="21"/>
  <c r="E522" i="18"/>
  <c r="O874" i="18"/>
  <c r="DT7" i="21"/>
  <c r="V7" i="27"/>
  <c r="O217" i="18"/>
  <c r="CK7" i="21"/>
  <c r="AW7" i="21"/>
  <c r="O986" i="18"/>
  <c r="F7" i="27"/>
  <c r="K7" i="21"/>
  <c r="E938" i="18"/>
  <c r="O554" i="18"/>
  <c r="CU7" i="21"/>
  <c r="O778" i="18"/>
  <c r="AA7" i="21"/>
  <c r="Z7" i="21"/>
  <c r="E586" i="18"/>
  <c r="BG7" i="21"/>
  <c r="O425" i="18"/>
  <c r="BL7" i="21"/>
  <c r="E441" i="18"/>
  <c r="DN7" i="21"/>
  <c r="AZ7" i="21"/>
  <c r="O570" i="18"/>
  <c r="CL7" i="21"/>
  <c r="E249" i="18"/>
  <c r="E778" i="18"/>
  <c r="CO7" i="21"/>
  <c r="G7" i="27"/>
  <c r="CC7" i="21"/>
  <c r="E233" i="18"/>
  <c r="E313" i="18"/>
  <c r="AE7" i="21"/>
  <c r="O810" i="18"/>
  <c r="E954" i="18"/>
  <c r="AS7" i="21"/>
  <c r="M7" i="21"/>
  <c r="E538" i="18"/>
  <c r="O762" i="18"/>
  <c r="BC7" i="21"/>
  <c r="O313" i="18"/>
  <c r="U7" i="21"/>
  <c r="BV7" i="21"/>
  <c r="BR7" i="21"/>
  <c r="DK7" i="21"/>
  <c r="G7" i="21"/>
  <c r="DM7" i="21"/>
  <c r="DP7" i="21"/>
  <c r="E9" i="18"/>
  <c r="E57" i="18"/>
  <c r="AU7" i="21"/>
  <c r="E874" i="18"/>
  <c r="BI7" i="21"/>
  <c r="O970" i="18"/>
  <c r="E682" i="18"/>
  <c r="DL7" i="21"/>
  <c r="Z7" i="27"/>
  <c r="E858" i="18"/>
  <c r="L7" i="21"/>
  <c r="E121" i="18"/>
  <c r="O682" i="18"/>
  <c r="I7" i="27"/>
  <c r="O169" i="18"/>
  <c r="CH7" i="21"/>
  <c r="O297" i="18"/>
  <c r="CG7" i="21"/>
  <c r="P7" i="21"/>
  <c r="E1036" i="18"/>
  <c r="CN7" i="21"/>
  <c r="O890" i="18"/>
  <c r="CW7" i="21"/>
  <c r="O185" i="18"/>
  <c r="O105" i="18"/>
  <c r="O441" i="18"/>
  <c r="O906" i="18"/>
  <c r="Y7" i="21"/>
  <c r="E618" i="18"/>
  <c r="CX7" i="21"/>
  <c r="E922" i="18"/>
  <c r="CJ7" i="21"/>
  <c r="O41" i="18"/>
  <c r="DU7" i="21"/>
  <c r="O121" i="18"/>
  <c r="O377" i="18"/>
  <c r="E570" i="18"/>
  <c r="CT7" i="21"/>
  <c r="E634" i="18"/>
  <c r="P7" i="27"/>
  <c r="E457" i="18"/>
  <c r="DR7" i="21"/>
  <c r="H7" i="27"/>
  <c r="E505" i="18"/>
  <c r="AJ7" i="21"/>
  <c r="E746" i="18"/>
  <c r="Q7" i="27"/>
  <c r="E986" i="18"/>
  <c r="BO7" i="21"/>
  <c r="O826" i="18"/>
  <c r="AL7" i="21"/>
  <c r="R7" i="21"/>
  <c r="S7" i="27"/>
  <c r="DC7" i="21"/>
  <c r="O265" i="18"/>
  <c r="AP7" i="21"/>
  <c r="E361" i="18"/>
  <c r="O698" i="18"/>
  <c r="AA7" i="27"/>
  <c r="O650" i="18"/>
  <c r="O361" i="18"/>
  <c r="BU7" i="21"/>
  <c r="O1002" i="18"/>
  <c r="AT7" i="21"/>
  <c r="AQ7" i="21"/>
  <c r="E698" i="18"/>
  <c r="X7" i="27"/>
  <c r="E810" i="18"/>
  <c r="DX7" i="21"/>
  <c r="BN7" i="21"/>
  <c r="O794" i="18"/>
  <c r="E554" i="18"/>
  <c r="E714" i="18"/>
  <c r="CD7" i="21"/>
  <c r="BM7" i="21"/>
  <c r="J7" i="27"/>
  <c r="AK7" i="21"/>
  <c r="BW7" i="21"/>
  <c r="E762" i="18"/>
  <c r="CB7" i="21"/>
  <c r="O842" i="18"/>
  <c r="E1002" i="18"/>
  <c r="U7" i="27"/>
  <c r="F7" i="21"/>
  <c r="DE7" i="21"/>
  <c r="DW7" i="21"/>
  <c r="O137" i="18"/>
  <c r="E473" i="18"/>
  <c r="O489" i="18"/>
  <c r="O1019" i="18"/>
  <c r="O1052" i="18"/>
  <c r="S28" i="21"/>
  <c r="I539" i="18"/>
  <c r="BW28" i="21"/>
  <c r="I330" i="18"/>
  <c r="S875" i="18"/>
  <c r="I699" i="18"/>
  <c r="H28" i="27"/>
  <c r="S571" i="18"/>
  <c r="I314" i="18"/>
  <c r="I378" i="18"/>
  <c r="AB298" i="16"/>
  <c r="H298" i="16" s="1"/>
  <c r="BS28" i="21"/>
  <c r="I506" i="18"/>
  <c r="I186" i="18"/>
  <c r="DM28" i="21"/>
  <c r="S683" i="18"/>
  <c r="AA294" i="16"/>
  <c r="G294" i="16" s="1"/>
  <c r="Z298" i="16"/>
  <c r="F298" i="16" s="1"/>
  <c r="E569" i="18"/>
  <c r="N6" i="27"/>
  <c r="E761" i="18"/>
  <c r="K6" i="21"/>
  <c r="CP6" i="21"/>
  <c r="E729" i="18"/>
  <c r="DC6" i="21"/>
  <c r="CD6" i="21"/>
  <c r="AJ6" i="21"/>
  <c r="E649" i="18"/>
  <c r="O617" i="18"/>
  <c r="J6" i="27"/>
  <c r="BT6" i="21"/>
  <c r="O1035" i="18"/>
  <c r="X296" i="16"/>
  <c r="D296" i="16" s="1"/>
  <c r="CA8" i="21"/>
  <c r="DA8" i="21"/>
  <c r="DC8" i="21"/>
  <c r="O635" i="18"/>
  <c r="O362" i="18"/>
  <c r="E971" i="18"/>
  <c r="CC8" i="21"/>
  <c r="BO8" i="21"/>
  <c r="O555" i="18"/>
  <c r="CM8" i="21"/>
  <c r="E779" i="18"/>
  <c r="BY8" i="21"/>
  <c r="CY8" i="21"/>
  <c r="BZ8" i="21"/>
  <c r="DP8" i="21"/>
  <c r="O891" i="18"/>
  <c r="K8" i="27"/>
  <c r="O683" i="18"/>
  <c r="DO8" i="21"/>
  <c r="CH8" i="21"/>
  <c r="E539" i="18"/>
  <c r="E90" i="18"/>
  <c r="W8" i="27"/>
  <c r="O426" i="18"/>
  <c r="BV8" i="21"/>
  <c r="O442" i="18"/>
  <c r="E907" i="18"/>
  <c r="D8" i="27"/>
  <c r="O138" i="18"/>
  <c r="DN8" i="21"/>
  <c r="CE8" i="21"/>
  <c r="E891" i="18"/>
  <c r="CQ8" i="21"/>
  <c r="O186" i="18"/>
  <c r="AA8" i="27"/>
  <c r="BN8" i="21"/>
  <c r="Z8" i="27"/>
  <c r="BR8" i="21"/>
  <c r="E8" i="27"/>
  <c r="AM8" i="21"/>
  <c r="BT8" i="21"/>
  <c r="U8" i="27"/>
  <c r="O474" i="18"/>
  <c r="C8" i="21"/>
  <c r="DV8" i="21"/>
  <c r="AO8" i="21"/>
  <c r="O218" i="18"/>
  <c r="K8" i="21"/>
  <c r="Q8" i="27"/>
  <c r="E378" i="18"/>
  <c r="AQ8" i="21"/>
  <c r="E74" i="18"/>
  <c r="E651" i="18"/>
  <c r="O619" i="18"/>
  <c r="O8" i="21"/>
  <c r="L8" i="21"/>
  <c r="E266" i="18"/>
  <c r="CI8" i="21"/>
  <c r="O763" i="18"/>
  <c r="CZ8" i="21"/>
  <c r="O90" i="18"/>
  <c r="BS8" i="21"/>
  <c r="O715" i="18"/>
  <c r="AE8" i="21"/>
  <c r="DU8" i="21"/>
  <c r="CG8" i="21"/>
  <c r="DR8" i="21"/>
  <c r="O987" i="18"/>
  <c r="AS8" i="21"/>
  <c r="CT8" i="21"/>
  <c r="R330" i="18"/>
  <c r="S335" i="18"/>
  <c r="CF23" i="21"/>
  <c r="R667" i="18"/>
  <c r="BQ23" i="21"/>
  <c r="N23" i="27"/>
  <c r="R731" i="18"/>
  <c r="CI23" i="21"/>
  <c r="DP23" i="21"/>
  <c r="R1053" i="18"/>
  <c r="AJ281" i="16"/>
  <c r="P281" i="16" s="1"/>
  <c r="H410" i="18"/>
  <c r="H603" i="18"/>
  <c r="E600" i="18"/>
  <c r="E604" i="18"/>
  <c r="BW23" i="21"/>
  <c r="R811" i="18"/>
  <c r="R939" i="18"/>
  <c r="R827" i="18"/>
  <c r="S830" i="18"/>
  <c r="CB23" i="21"/>
  <c r="Q394" i="18"/>
  <c r="AI280" i="16"/>
  <c r="O280" i="16" s="1"/>
  <c r="Q1033" i="18"/>
  <c r="CK18" i="21"/>
  <c r="Q571" i="18"/>
  <c r="AB211" i="16"/>
  <c r="H211" i="16" s="1"/>
  <c r="X24" i="22"/>
  <c r="X22" i="22"/>
  <c r="AA142" i="16"/>
  <c r="G142" i="16" s="1"/>
  <c r="Z228" i="16"/>
  <c r="F228" i="16" s="1"/>
  <c r="AI209" i="16"/>
  <c r="O209" i="16" s="1"/>
  <c r="AB14" i="22"/>
  <c r="Q919" i="18"/>
  <c r="P924" i="18"/>
  <c r="T916" i="18"/>
  <c r="Q294" i="18"/>
  <c r="X14" i="27"/>
  <c r="Q502" i="18"/>
  <c r="W14" i="27"/>
  <c r="Q118" i="18"/>
  <c r="K14" i="27"/>
  <c r="Q759" i="18"/>
  <c r="G294" i="18"/>
  <c r="E295" i="18"/>
  <c r="F299" i="18"/>
  <c r="AH14" i="21"/>
  <c r="R14" i="27"/>
  <c r="G6" i="18"/>
  <c r="Q695" i="18"/>
  <c r="O696" i="18"/>
  <c r="CC14" i="21"/>
  <c r="G711" i="18"/>
  <c r="Q743" i="18"/>
  <c r="G887" i="18"/>
  <c r="G22" i="18"/>
  <c r="V16" i="22"/>
  <c r="AH161" i="16"/>
  <c r="N161" i="16" s="1"/>
  <c r="AG160" i="16"/>
  <c r="M160" i="16" s="1"/>
  <c r="O135" i="18"/>
  <c r="O712" i="18"/>
  <c r="CG5" i="21"/>
  <c r="DD5" i="21"/>
  <c r="DN5" i="21"/>
  <c r="DO5" i="21"/>
  <c r="AB5" i="21"/>
  <c r="DE5" i="21"/>
  <c r="O199" i="18"/>
  <c r="E776" i="18"/>
  <c r="E103" i="18"/>
  <c r="O295" i="18"/>
  <c r="DH5" i="21"/>
  <c r="E407" i="18"/>
  <c r="AJ5" i="21"/>
  <c r="O984" i="18"/>
  <c r="L5" i="27"/>
  <c r="CP5" i="21"/>
  <c r="O872" i="18"/>
  <c r="P5" i="21"/>
  <c r="O167" i="18"/>
  <c r="CE5" i="21"/>
  <c r="AN5" i="21"/>
  <c r="C5" i="27"/>
  <c r="CD5" i="21"/>
  <c r="O55" i="18"/>
  <c r="O23" i="18"/>
  <c r="E87" i="18"/>
  <c r="BN5" i="21"/>
  <c r="AQ5" i="21"/>
  <c r="O744" i="18"/>
  <c r="BA5" i="21"/>
  <c r="E151" i="18"/>
  <c r="AW5" i="21"/>
  <c r="E616" i="18"/>
  <c r="S5" i="21"/>
  <c r="J5" i="27"/>
  <c r="U5" i="21"/>
  <c r="E247" i="18"/>
  <c r="AB5" i="27"/>
  <c r="AA5" i="27"/>
  <c r="AL5" i="21"/>
  <c r="O263" i="18"/>
  <c r="CL5" i="21"/>
  <c r="E1017" i="18"/>
  <c r="BK5" i="21"/>
  <c r="E904" i="18"/>
  <c r="AR5" i="21"/>
  <c r="O439" i="18"/>
  <c r="R5" i="27"/>
  <c r="O552" i="18"/>
  <c r="AZ5" i="21"/>
  <c r="AM5" i="21"/>
  <c r="CR5" i="21"/>
  <c r="E503" i="18"/>
  <c r="O247" i="18"/>
  <c r="CI5" i="21"/>
  <c r="E520" i="18"/>
  <c r="BD5" i="21"/>
  <c r="O968" i="18"/>
  <c r="BC5" i="21"/>
  <c r="BT5" i="21"/>
  <c r="N5" i="21"/>
  <c r="E71" i="18"/>
  <c r="G5" i="27"/>
  <c r="E311" i="18"/>
  <c r="U5" i="27"/>
  <c r="D5" i="21"/>
  <c r="E7" i="18"/>
  <c r="H5" i="21"/>
  <c r="DS5" i="21"/>
  <c r="T5" i="27"/>
  <c r="X5" i="27"/>
  <c r="E728" i="18"/>
  <c r="BG5" i="21"/>
  <c r="E920" i="18"/>
  <c r="BX5" i="21"/>
  <c r="BQ5" i="21"/>
  <c r="E744" i="18"/>
  <c r="O311" i="18"/>
  <c r="O5" i="21"/>
  <c r="O600" i="18"/>
  <c r="O119" i="18"/>
  <c r="O87" i="18"/>
  <c r="CZ5" i="21"/>
  <c r="BB5" i="21"/>
  <c r="AE5" i="21"/>
  <c r="AD5" i="21"/>
  <c r="O840" i="18"/>
  <c r="Q5" i="27"/>
  <c r="O728" i="18"/>
  <c r="AU5" i="21"/>
  <c r="O1034" i="18"/>
  <c r="O856" i="18"/>
  <c r="BY5" i="21"/>
  <c r="DQ5" i="21"/>
  <c r="O487" i="18"/>
  <c r="E696" i="18"/>
  <c r="E632" i="18"/>
  <c r="AF5" i="21"/>
  <c r="E1000" i="18"/>
  <c r="O520" i="18"/>
  <c r="D5" i="27"/>
  <c r="G5" i="21"/>
  <c r="CM5" i="21"/>
  <c r="F5" i="21"/>
  <c r="BE5" i="21"/>
  <c r="E343" i="18"/>
  <c r="E984" i="18"/>
  <c r="E423" i="18"/>
  <c r="O760" i="18"/>
  <c r="AA5" i="21"/>
  <c r="E231" i="18"/>
  <c r="BF5" i="21"/>
  <c r="P5" i="27"/>
  <c r="O359" i="18"/>
  <c r="E552" i="18"/>
  <c r="I5" i="21"/>
  <c r="O536" i="18"/>
  <c r="E808" i="18"/>
  <c r="BM5" i="21"/>
  <c r="E471" i="18"/>
  <c r="DL5" i="21"/>
  <c r="CS5" i="21"/>
  <c r="E680" i="18"/>
  <c r="CC5" i="21"/>
  <c r="S5" i="27"/>
  <c r="CH5" i="21"/>
  <c r="CV5" i="21"/>
  <c r="DX5" i="21"/>
  <c r="E824" i="18"/>
  <c r="O423" i="18"/>
  <c r="BJ5" i="21"/>
  <c r="CA5" i="21"/>
  <c r="CU5" i="21"/>
  <c r="I5" i="27"/>
  <c r="O407" i="18"/>
  <c r="J5" i="21"/>
  <c r="E760" i="18"/>
  <c r="BL5" i="21"/>
  <c r="M5" i="27"/>
  <c r="AF23" i="21"/>
  <c r="M23" i="21"/>
  <c r="H506" i="18"/>
  <c r="E507" i="18"/>
  <c r="I509" i="18"/>
  <c r="H10" i="18"/>
  <c r="CZ23" i="21"/>
  <c r="R747" i="18"/>
  <c r="H26" i="18"/>
  <c r="I29" i="18"/>
  <c r="R314" i="18"/>
  <c r="R571" i="18"/>
  <c r="AK23" i="21"/>
  <c r="H1053" i="18"/>
  <c r="G1054" i="18"/>
  <c r="G330" i="18"/>
  <c r="AM18" i="21"/>
  <c r="BT18" i="21"/>
  <c r="AJ73" i="16"/>
  <c r="P73" i="16" s="1"/>
  <c r="CQ18" i="21"/>
  <c r="DG18" i="21"/>
  <c r="BN18" i="21"/>
  <c r="G10" i="18"/>
  <c r="G282" i="18"/>
  <c r="AO18" i="21"/>
  <c r="Q1053" i="18"/>
  <c r="BD23" i="21"/>
  <c r="E19" i="22"/>
  <c r="R1003" i="18"/>
  <c r="DJ23" i="21"/>
  <c r="R250" i="18"/>
  <c r="P251" i="18"/>
  <c r="S252" i="18"/>
  <c r="DS23" i="21"/>
  <c r="BZ23" i="21"/>
  <c r="R875" i="18"/>
  <c r="R122" i="18"/>
  <c r="Z23" i="21"/>
  <c r="I23" i="21"/>
  <c r="H90" i="18"/>
  <c r="I92" i="18"/>
  <c r="I93" i="18"/>
  <c r="U23" i="21"/>
  <c r="H587" i="18"/>
  <c r="Z23" i="27"/>
  <c r="Q23" i="21"/>
  <c r="DC23" i="21"/>
  <c r="H907" i="18"/>
  <c r="C23" i="21"/>
  <c r="H74" i="18"/>
  <c r="R651" i="18"/>
  <c r="CU23" i="21"/>
  <c r="R346" i="18"/>
  <c r="R539" i="18"/>
  <c r="CH23" i="21"/>
  <c r="R955" i="18"/>
  <c r="CQ23" i="21"/>
  <c r="H330" i="18"/>
  <c r="R635" i="18"/>
  <c r="AA23" i="27"/>
  <c r="BL23" i="21"/>
  <c r="R907" i="18"/>
  <c r="D23" i="21"/>
  <c r="R859" i="18"/>
  <c r="O860" i="18"/>
  <c r="S862" i="18"/>
  <c r="R298" i="18"/>
  <c r="R394" i="18"/>
  <c r="BX23" i="21"/>
  <c r="AL23" i="21"/>
  <c r="AB23" i="21"/>
  <c r="C23" i="27"/>
  <c r="H635" i="18"/>
  <c r="E636" i="18"/>
  <c r="F640" i="18"/>
  <c r="I640" i="18"/>
  <c r="H955" i="18"/>
  <c r="AB6" i="16"/>
  <c r="H6" i="16" s="1"/>
  <c r="P203" i="18"/>
  <c r="F924" i="18"/>
  <c r="CM40" i="21"/>
  <c r="F459" i="18"/>
  <c r="DQ40" i="21"/>
  <c r="P475" i="18"/>
  <c r="F43" i="18"/>
  <c r="AJ40" i="21"/>
  <c r="L40" i="21"/>
  <c r="P59" i="18"/>
  <c r="P844" i="18"/>
  <c r="F972" i="18"/>
  <c r="P171" i="18"/>
  <c r="DB40" i="21"/>
  <c r="AX40" i="21"/>
  <c r="P427" i="18"/>
  <c r="D40" i="21"/>
  <c r="BN40" i="21"/>
  <c r="CG40" i="21"/>
  <c r="CW40" i="21"/>
  <c r="F588" i="18"/>
  <c r="CE40" i="21"/>
  <c r="F443" i="18"/>
  <c r="Q40" i="21"/>
  <c r="BY40" i="21"/>
  <c r="BU40" i="21"/>
  <c r="Q40" i="27"/>
  <c r="CU40" i="21"/>
  <c r="AS40" i="21"/>
  <c r="BT40" i="21"/>
  <c r="U59" i="21"/>
  <c r="AK385" i="16"/>
  <c r="Q385" i="16" s="1"/>
  <c r="G924" i="18"/>
  <c r="F895" i="18"/>
  <c r="I35" i="21"/>
  <c r="DW35" i="21"/>
  <c r="E315" i="18"/>
  <c r="R35" i="27"/>
  <c r="BY35" i="21"/>
  <c r="CG35" i="21"/>
  <c r="O411" i="18"/>
  <c r="E123" i="18"/>
  <c r="BF35" i="21"/>
  <c r="CL35" i="21"/>
  <c r="AG384" i="16"/>
  <c r="M384" i="16" s="1"/>
  <c r="O35" i="21"/>
  <c r="AE35" i="21"/>
  <c r="AQ35" i="21"/>
  <c r="E395" i="18"/>
  <c r="O491" i="18"/>
  <c r="O427" i="18"/>
  <c r="O940" i="18"/>
  <c r="CK35" i="21"/>
  <c r="E988" i="18"/>
  <c r="BD35" i="21"/>
  <c r="V35" i="27"/>
  <c r="AJ35" i="21"/>
  <c r="AV39" i="22"/>
  <c r="AY35" i="21"/>
  <c r="T35" i="21"/>
  <c r="BR35" i="21"/>
  <c r="DP35" i="21"/>
  <c r="AS35" i="21"/>
  <c r="BK35" i="21"/>
  <c r="G35" i="27"/>
  <c r="E876" i="18"/>
  <c r="O107" i="18"/>
  <c r="DL35" i="21"/>
  <c r="E347" i="18"/>
  <c r="O139" i="18"/>
  <c r="AB386" i="16"/>
  <c r="H386" i="16" s="1"/>
  <c r="R57" i="21"/>
  <c r="CY57" i="21"/>
  <c r="S285" i="18"/>
  <c r="DN57" i="21"/>
  <c r="AU61" i="22"/>
  <c r="S397" i="18"/>
  <c r="I173" i="18"/>
  <c r="I814" i="18"/>
  <c r="Z57" i="21"/>
  <c r="S157" i="18"/>
  <c r="I493" i="18"/>
  <c r="AS57" i="21"/>
  <c r="S958" i="18"/>
  <c r="W57" i="21"/>
  <c r="DO57" i="21"/>
  <c r="I269" i="18"/>
  <c r="I477" i="18"/>
  <c r="U57" i="27"/>
  <c r="X57" i="27"/>
  <c r="S477" i="18"/>
  <c r="N57" i="21"/>
  <c r="I349" i="18"/>
  <c r="I57" i="27"/>
  <c r="DP57" i="21"/>
  <c r="AJ57" i="21"/>
  <c r="DA57" i="21"/>
  <c r="J57" i="21"/>
  <c r="I141" i="18"/>
  <c r="CD57" i="21"/>
  <c r="AG57" i="21"/>
  <c r="AB57" i="21"/>
  <c r="X57" i="21"/>
  <c r="CK57" i="21"/>
  <c r="CO57" i="21"/>
  <c r="BQ57" i="21"/>
  <c r="S670" i="18"/>
  <c r="S57" i="27"/>
  <c r="I798" i="18"/>
  <c r="AA57" i="21"/>
  <c r="I413" i="18"/>
  <c r="T57" i="27"/>
  <c r="S445" i="18"/>
  <c r="S766" i="18"/>
  <c r="I57" i="21"/>
  <c r="I125" i="18"/>
  <c r="I333" i="18"/>
  <c r="M57" i="27"/>
  <c r="L57" i="27"/>
  <c r="Q57" i="21"/>
  <c r="I702" i="18"/>
  <c r="I670" i="18"/>
  <c r="J660" i="18" s="1"/>
  <c r="S301" i="18"/>
  <c r="AO57" i="21"/>
  <c r="DK57" i="21"/>
  <c r="S878" i="18"/>
  <c r="AS71" i="4"/>
  <c r="CY42" i="21"/>
  <c r="Y369" i="16"/>
  <c r="E369" i="16"/>
  <c r="I528" i="18"/>
  <c r="AI59" i="21"/>
  <c r="I463" i="18"/>
  <c r="CG59" i="21"/>
  <c r="AD59" i="21"/>
  <c r="BL59" i="21"/>
  <c r="AS59" i="21"/>
  <c r="AK59" i="21"/>
  <c r="J59" i="27"/>
  <c r="DO59" i="21"/>
  <c r="S656" i="18"/>
  <c r="DA59" i="21"/>
  <c r="S560" i="18"/>
  <c r="I399" i="18"/>
  <c r="S736" i="18"/>
  <c r="CJ59" i="21"/>
  <c r="S271" i="18"/>
  <c r="BH59" i="21"/>
  <c r="BE59" i="21"/>
  <c r="I127" i="18"/>
  <c r="BP59" i="21"/>
  <c r="DF59" i="21"/>
  <c r="S720" i="18"/>
  <c r="AZ59" i="21"/>
  <c r="Z59" i="21"/>
  <c r="S528" i="18"/>
  <c r="AR63" i="22"/>
  <c r="N59" i="27"/>
  <c r="S143" i="18"/>
  <c r="F59" i="27"/>
  <c r="S463" i="18"/>
  <c r="CV59" i="21"/>
  <c r="BF59" i="21"/>
  <c r="O59" i="27"/>
  <c r="I592" i="18"/>
  <c r="I1042" i="18"/>
  <c r="I688" i="18"/>
  <c r="I864" i="18"/>
  <c r="CM59" i="21"/>
  <c r="S592" i="18"/>
  <c r="CK59" i="21"/>
  <c r="BB59" i="21"/>
  <c r="AR71" i="4"/>
  <c r="I335" i="18"/>
  <c r="BX59" i="21"/>
  <c r="N59" i="21"/>
  <c r="BW59" i="21"/>
  <c r="H59" i="21"/>
  <c r="AO59" i="21"/>
  <c r="I784" i="18"/>
  <c r="K59" i="21"/>
  <c r="BO59" i="21"/>
  <c r="S431" i="18"/>
  <c r="T419" i="18"/>
  <c r="DJ59" i="21"/>
  <c r="DR59" i="21"/>
  <c r="S175" i="18"/>
  <c r="I880" i="18"/>
  <c r="AJ59" i="21"/>
  <c r="S944" i="18"/>
  <c r="BD59" i="21"/>
  <c r="CO59" i="21"/>
  <c r="BR59" i="21"/>
  <c r="DV59" i="21"/>
  <c r="I752" i="18"/>
  <c r="Y59" i="27"/>
  <c r="I479" i="18"/>
  <c r="J467" i="18" s="1"/>
  <c r="S287" i="18"/>
  <c r="S367" i="18"/>
  <c r="BA59" i="21"/>
  <c r="AH59" i="21"/>
  <c r="BC59" i="21"/>
  <c r="S608" i="18"/>
  <c r="W59" i="27"/>
  <c r="S672" i="18"/>
  <c r="S303" i="18"/>
  <c r="AN56" i="21"/>
  <c r="S56" i="21"/>
  <c r="S28" i="18"/>
  <c r="X56" i="21"/>
  <c r="BN56" i="21"/>
  <c r="AK56" i="21"/>
  <c r="S236" i="18"/>
  <c r="I621" i="18"/>
  <c r="I492" i="18"/>
  <c r="K56" i="21"/>
  <c r="S60" i="18"/>
  <c r="T51" i="18"/>
  <c r="DW56" i="21"/>
  <c r="CE56" i="21"/>
  <c r="I893" i="18"/>
  <c r="J884" i="18" s="1"/>
  <c r="S140" i="18"/>
  <c r="S797" i="18"/>
  <c r="U56" i="27"/>
  <c r="I573" i="18"/>
  <c r="BM56" i="21"/>
  <c r="W56" i="27"/>
  <c r="I476" i="18"/>
  <c r="G56" i="21"/>
  <c r="DQ56" i="21"/>
  <c r="I44" i="18"/>
  <c r="AT56" i="21"/>
  <c r="DH56" i="21"/>
  <c r="N56" i="27"/>
  <c r="AK351" i="16"/>
  <c r="Q351" i="16"/>
  <c r="S669" i="18"/>
  <c r="D56" i="27"/>
  <c r="I557" i="18"/>
  <c r="I396" i="18"/>
  <c r="S1022" i="18"/>
  <c r="S348" i="18"/>
  <c r="CF56" i="21"/>
  <c r="S1055" i="18"/>
  <c r="R56" i="27"/>
  <c r="S172" i="18"/>
  <c r="DG56" i="21"/>
  <c r="CP56" i="21"/>
  <c r="I12" i="18"/>
  <c r="DN56" i="21"/>
  <c r="AV56" i="21"/>
  <c r="DP56" i="21"/>
  <c r="BX56" i="21"/>
  <c r="BE56" i="21"/>
  <c r="AJ353" i="16"/>
  <c r="P353" i="16"/>
  <c r="BB43" i="21"/>
  <c r="I175" i="18"/>
  <c r="AA350" i="16"/>
  <c r="G350" i="16" s="1"/>
  <c r="AQ71" i="4"/>
  <c r="BG36" i="21"/>
  <c r="AK333" i="16"/>
  <c r="Q333" i="16" s="1"/>
  <c r="H45" i="27"/>
  <c r="DN45" i="21"/>
  <c r="C45" i="27"/>
  <c r="Q459" i="18"/>
  <c r="BN45" i="21"/>
  <c r="Q187" i="18"/>
  <c r="CW45" i="21"/>
  <c r="G748" i="18"/>
  <c r="Q491" i="18"/>
  <c r="AI333" i="16"/>
  <c r="O333" i="16"/>
  <c r="AP49" i="22"/>
  <c r="AP45" i="21"/>
  <c r="Y45" i="21"/>
  <c r="CD45" i="21"/>
  <c r="DX45" i="21"/>
  <c r="AT45" i="21"/>
  <c r="G860" i="18"/>
  <c r="Q155" i="18"/>
  <c r="AO52" i="22"/>
  <c r="AJ317" i="16"/>
  <c r="P317" i="16"/>
  <c r="AL57" i="22"/>
  <c r="AG303" i="16"/>
  <c r="M303" i="16" s="1"/>
  <c r="AB233" i="16"/>
  <c r="H233" i="16"/>
  <c r="AC71" i="4"/>
  <c r="Y233" i="16"/>
  <c r="E233" i="16" s="1"/>
  <c r="DH42" i="21"/>
  <c r="AC46" i="22"/>
  <c r="S59" i="21"/>
  <c r="Q59" i="21"/>
  <c r="AJ201" i="16"/>
  <c r="P201" i="16" s="1"/>
  <c r="AK180" i="16"/>
  <c r="Q180" i="16"/>
  <c r="AH180" i="16"/>
  <c r="N180" i="16" s="1"/>
  <c r="S992" i="18"/>
  <c r="AA59" i="21"/>
  <c r="DE59" i="21"/>
  <c r="DG59" i="21"/>
  <c r="I191" i="18"/>
  <c r="I415" i="18"/>
  <c r="W71" i="4"/>
  <c r="DW59" i="21"/>
  <c r="K59" i="27"/>
  <c r="CU59" i="21"/>
  <c r="DN59" i="21"/>
  <c r="DM59" i="21"/>
  <c r="I271" i="18"/>
  <c r="R59" i="21"/>
  <c r="V63" i="22"/>
  <c r="Y59" i="21"/>
  <c r="S880" i="18"/>
  <c r="S576" i="18"/>
  <c r="CR59" i="21"/>
  <c r="AJ164" i="16"/>
  <c r="P164" i="16" s="1"/>
  <c r="AI165" i="16"/>
  <c r="O165" i="16" s="1"/>
  <c r="F766" i="18"/>
  <c r="AH164" i="16"/>
  <c r="N164" i="16" s="1"/>
  <c r="AI149" i="16"/>
  <c r="O149" i="16"/>
  <c r="AI146" i="16"/>
  <c r="O146" i="16" s="1"/>
  <c r="T71" i="4"/>
  <c r="S1025" i="18"/>
  <c r="DD43" i="21"/>
  <c r="X45" i="27"/>
  <c r="Q58" i="22"/>
  <c r="BG59" i="21"/>
  <c r="X59" i="21"/>
  <c r="S239" i="18"/>
  <c r="BT59" i="21"/>
  <c r="I59" i="21"/>
  <c r="J59" i="21"/>
  <c r="I159" i="18"/>
  <c r="AY59" i="21"/>
  <c r="S59" i="27"/>
  <c r="I992" i="18"/>
  <c r="AK99" i="16"/>
  <c r="Q99" i="16" s="1"/>
  <c r="DS59" i="21"/>
  <c r="T59" i="21"/>
  <c r="I624" i="18"/>
  <c r="I672" i="18"/>
  <c r="G59" i="21"/>
  <c r="I223" i="18"/>
  <c r="M59" i="27"/>
  <c r="I560" i="18"/>
  <c r="I47" i="18"/>
  <c r="I79" i="18"/>
  <c r="F560" i="18"/>
  <c r="DF44" i="21"/>
  <c r="F335" i="18"/>
  <c r="BG44" i="21"/>
  <c r="F383" i="18"/>
  <c r="CW44" i="21"/>
  <c r="BO44" i="21"/>
  <c r="S44" i="27"/>
  <c r="P976" i="18"/>
  <c r="CO44" i="21"/>
  <c r="P95" i="18"/>
  <c r="BE44" i="21"/>
  <c r="P495" i="18"/>
  <c r="AH44" i="21"/>
  <c r="F704" i="18"/>
  <c r="D44" i="21"/>
  <c r="F127" i="18"/>
  <c r="AA44" i="21"/>
  <c r="P640" i="18"/>
  <c r="DS44" i="21"/>
  <c r="BX44" i="21"/>
  <c r="F912" i="18"/>
  <c r="P47" i="18"/>
  <c r="F736" i="18"/>
  <c r="F592" i="18"/>
  <c r="CT44" i="21"/>
  <c r="CD44" i="21"/>
  <c r="P191" i="18"/>
  <c r="BB44" i="21"/>
  <c r="P560" i="18"/>
  <c r="F191" i="18"/>
  <c r="AB44" i="27"/>
  <c r="P768" i="18"/>
  <c r="AG44" i="21"/>
  <c r="BL44" i="21"/>
  <c r="Q44" i="21"/>
  <c r="F528" i="18"/>
  <c r="P800" i="18"/>
  <c r="H44" i="21"/>
  <c r="CX44" i="21"/>
  <c r="M44" i="21"/>
  <c r="DB44" i="21"/>
  <c r="BC44" i="21"/>
  <c r="F47" i="18"/>
  <c r="J44" i="27"/>
  <c r="DG44" i="21"/>
  <c r="M61" i="22"/>
  <c r="M47" i="22"/>
  <c r="L58" i="22"/>
  <c r="AJ79" i="16"/>
  <c r="P79" i="16" s="1"/>
  <c r="L71" i="4"/>
  <c r="J55" i="22"/>
  <c r="J71" i="4"/>
  <c r="AB64" i="16"/>
  <c r="H64" i="16" s="1"/>
  <c r="H71" i="4"/>
  <c r="AI47" i="16"/>
  <c r="O47" i="16" s="1"/>
  <c r="AA48" i="16"/>
  <c r="G48" i="16"/>
  <c r="G71" i="4"/>
  <c r="Z47" i="16"/>
  <c r="F47" i="16" s="1"/>
  <c r="K48" i="27"/>
  <c r="J948" i="18"/>
  <c r="J195" i="18"/>
  <c r="J99" i="18"/>
  <c r="D71" i="4"/>
  <c r="J243" i="18"/>
  <c r="AA14" i="16"/>
  <c r="G14" i="16"/>
  <c r="AA13" i="16"/>
  <c r="G13" i="16"/>
  <c r="Q53" i="27"/>
  <c r="C57" i="22"/>
  <c r="T499" i="18"/>
  <c r="J435" i="18"/>
  <c r="T307" i="18"/>
  <c r="J532" i="18"/>
  <c r="J868" i="18" l="1"/>
  <c r="J772" i="18"/>
  <c r="T227" i="18"/>
  <c r="J628" i="18"/>
  <c r="T323" i="18"/>
  <c r="T1046" i="18"/>
  <c r="T548" i="18"/>
  <c r="T467" i="18"/>
  <c r="J900" i="18"/>
  <c r="T964" i="18"/>
  <c r="T435" i="18"/>
  <c r="J548" i="18"/>
  <c r="J163" i="18"/>
  <c r="J211" i="18"/>
  <c r="J35" i="18"/>
  <c r="T564" i="18"/>
  <c r="T948" i="18"/>
  <c r="J227" i="18"/>
  <c r="R7" i="18"/>
  <c r="Q6" i="18"/>
  <c r="R11" i="18"/>
  <c r="S13" i="18"/>
  <c r="O9" i="18"/>
  <c r="Q8" i="18"/>
  <c r="P6" i="18"/>
  <c r="R12" i="18"/>
  <c r="Q14" i="18"/>
  <c r="O15" i="18"/>
  <c r="S8" i="18"/>
  <c r="P9" i="18"/>
  <c r="Q7" i="18"/>
  <c r="P13" i="18"/>
  <c r="O11" i="18"/>
  <c r="O12" i="18"/>
  <c r="T8" i="18"/>
  <c r="T11" i="18"/>
  <c r="P11" i="18"/>
  <c r="R14" i="18"/>
  <c r="S14" i="18"/>
  <c r="P15" i="18"/>
  <c r="R10" i="18"/>
  <c r="T13" i="18"/>
  <c r="S12" i="18"/>
  <c r="R9" i="18"/>
  <c r="Q11" i="18"/>
  <c r="P12" i="18"/>
  <c r="R15" i="18"/>
  <c r="S7" i="18"/>
  <c r="Q13" i="18"/>
  <c r="R8" i="18"/>
  <c r="Q15" i="18"/>
  <c r="S15" i="18"/>
  <c r="S11" i="18"/>
  <c r="Q10" i="18"/>
  <c r="O6" i="18"/>
  <c r="O10" i="18"/>
  <c r="T12" i="18"/>
  <c r="T15" i="18"/>
  <c r="T14" i="18"/>
  <c r="T10" i="18"/>
  <c r="M3" i="18"/>
  <c r="O7" i="18"/>
  <c r="Q12" i="18"/>
  <c r="R13" i="18"/>
  <c r="P8" i="18"/>
  <c r="Q9" i="18"/>
  <c r="O14" i="18"/>
  <c r="R6" i="18"/>
  <c r="P7" i="18"/>
  <c r="S9" i="18"/>
  <c r="S6" i="18"/>
  <c r="P14" i="18"/>
  <c r="O13" i="18"/>
  <c r="S10" i="18"/>
  <c r="P10" i="18"/>
  <c r="O8" i="18"/>
  <c r="T7" i="18"/>
  <c r="T9" i="18"/>
  <c r="T804" i="18"/>
  <c r="J980" i="18"/>
  <c r="J692" i="18"/>
  <c r="J291" i="18"/>
  <c r="T676" i="18"/>
  <c r="J596" i="18"/>
  <c r="J451" i="18"/>
  <c r="J740" i="18"/>
  <c r="T708" i="18"/>
  <c r="T884" i="18"/>
  <c r="J499" i="18"/>
  <c r="J275" i="18"/>
  <c r="T852" i="18"/>
  <c r="J756" i="18"/>
  <c r="T1030" i="18"/>
  <c r="J964" i="18"/>
  <c r="J724" i="18"/>
  <c r="J1046" i="18"/>
  <c r="T980" i="18"/>
  <c r="J788" i="18"/>
  <c r="T259" i="18"/>
  <c r="T355" i="18"/>
  <c r="J339" i="18"/>
  <c r="J1013" i="18"/>
  <c r="J3" i="18"/>
  <c r="J516" i="18"/>
  <c r="J147" i="18"/>
  <c r="J51" i="18"/>
  <c r="T596" i="18"/>
  <c r="J1030" i="18"/>
  <c r="T387" i="18"/>
  <c r="J836" i="18"/>
  <c r="T99" i="18"/>
  <c r="T692" i="18"/>
  <c r="T996" i="18"/>
  <c r="T195" i="18"/>
  <c r="T628" i="18"/>
  <c r="T67" i="18"/>
  <c r="T932" i="18"/>
  <c r="J932" i="18"/>
  <c r="T900" i="18"/>
  <c r="T211" i="18"/>
  <c r="T147" i="18"/>
  <c r="T179" i="18"/>
  <c r="T532" i="18"/>
  <c r="T35" i="18"/>
  <c r="J996" i="18"/>
  <c r="J564" i="18"/>
  <c r="J580" i="18"/>
  <c r="J708" i="18"/>
  <c r="T371" i="18"/>
  <c r="T644" i="18"/>
  <c r="T483" i="18"/>
  <c r="J355" i="18"/>
  <c r="J644" i="18"/>
  <c r="T451" i="18"/>
  <c r="J259" i="18"/>
  <c r="J131" i="18"/>
  <c r="T339" i="18"/>
  <c r="T740" i="18"/>
  <c r="J115" i="18"/>
  <c r="J916" i="18"/>
  <c r="J820" i="18"/>
  <c r="T403" i="18"/>
  <c r="J19" i="18"/>
  <c r="T115" i="18"/>
  <c r="J483" i="18"/>
  <c r="J387" i="18"/>
  <c r="J371" i="18"/>
  <c r="T131" i="18"/>
  <c r="T291" i="18"/>
  <c r="J323" i="18"/>
  <c r="T820" i="18"/>
  <c r="T660" i="18"/>
  <c r="T788" i="18"/>
  <c r="T1013" i="18"/>
  <c r="J67" i="18"/>
  <c r="J403" i="18"/>
  <c r="J676" i="18"/>
  <c r="T724" i="18"/>
  <c r="T756" i="18"/>
  <c r="T275" i="18"/>
  <c r="J83" i="18"/>
  <c r="J612" i="18"/>
  <c r="T868" i="18"/>
  <c r="J179" i="18"/>
  <c r="T163" i="18"/>
  <c r="T19" i="18"/>
  <c r="T580" i="18"/>
  <c r="T243" i="18"/>
  <c r="T3" i="18" l="1"/>
</calcChain>
</file>

<file path=xl/comments1.xml><?xml version="1.0" encoding="utf-8"?>
<comments xmlns="http://schemas.openxmlformats.org/spreadsheetml/2006/main">
  <authors>
    <author>User</author>
  </authors>
  <commentList>
    <comment ref="W2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2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W19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19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W36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36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W53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53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W70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70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W87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87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W104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104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W121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121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W138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138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W155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155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W172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172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W189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189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W206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206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W223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223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W240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240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W257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257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W274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274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W291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291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W308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308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W325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325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W342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342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W359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359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W376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376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W393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  <comment ref="AF393" authorId="0" shapeId="0">
      <text>
        <r>
          <rPr>
            <b/>
            <sz val="10"/>
            <color indexed="10"/>
            <rFont val="Tahoma"/>
            <family val="2"/>
          </rPr>
          <t xml:space="preserve">nhap ten lop vao đay
</t>
        </r>
      </text>
    </comment>
  </commentList>
</comments>
</file>

<file path=xl/sharedStrings.xml><?xml version="1.0" encoding="utf-8"?>
<sst xmlns="http://schemas.openxmlformats.org/spreadsheetml/2006/main" count="7234" uniqueCount="729">
  <si>
    <t>A2</t>
  </si>
  <si>
    <t>A3</t>
  </si>
  <si>
    <t>A4</t>
  </si>
  <si>
    <t>A5</t>
  </si>
  <si>
    <t>A6</t>
  </si>
  <si>
    <t>A8</t>
  </si>
  <si>
    <t>A9</t>
  </si>
  <si>
    <t>A10</t>
  </si>
  <si>
    <t>THÖÙ</t>
  </si>
  <si>
    <t>HAI</t>
  </si>
  <si>
    <t>BA</t>
  </si>
  <si>
    <t>TÖ</t>
  </si>
  <si>
    <t>NAÊM</t>
  </si>
  <si>
    <t>SAÙU</t>
  </si>
  <si>
    <t>BAÛY</t>
  </si>
  <si>
    <t>T.Hai</t>
  </si>
  <si>
    <t>T.Ba</t>
  </si>
  <si>
    <t>GVCN:</t>
  </si>
  <si>
    <t>A11</t>
  </si>
  <si>
    <t>A7</t>
  </si>
  <si>
    <t>TƯ</t>
  </si>
  <si>
    <t>NĂM</t>
  </si>
  <si>
    <t>SÁU</t>
  </si>
  <si>
    <t>BẢY</t>
  </si>
  <si>
    <t>CHIỀU</t>
  </si>
  <si>
    <t>SÁNG</t>
  </si>
  <si>
    <t>A12</t>
  </si>
  <si>
    <t>A1</t>
  </si>
  <si>
    <t>A13</t>
  </si>
  <si>
    <t>C1</t>
  </si>
  <si>
    <t>C3</t>
  </si>
  <si>
    <t>C5</t>
  </si>
  <si>
    <t>C2</t>
  </si>
  <si>
    <t>C7</t>
  </si>
  <si>
    <t>C10</t>
  </si>
  <si>
    <t>C11</t>
  </si>
  <si>
    <t>C6</t>
  </si>
  <si>
    <t>LỚP:</t>
  </si>
  <si>
    <t>T.Tư</t>
  </si>
  <si>
    <t>T.Năm</t>
  </si>
  <si>
    <t>T.Sáu</t>
  </si>
  <si>
    <t>T.Bảy</t>
  </si>
  <si>
    <t>THỨ</t>
  </si>
  <si>
    <t>TIẾT</t>
  </si>
  <si>
    <t>Tiết</t>
  </si>
  <si>
    <t>B1</t>
  </si>
  <si>
    <t>B2</t>
  </si>
  <si>
    <t>B3</t>
  </si>
  <si>
    <t>B4</t>
  </si>
  <si>
    <t>B5</t>
  </si>
  <si>
    <t>B6</t>
  </si>
  <si>
    <t>C4</t>
  </si>
  <si>
    <t>B7</t>
  </si>
  <si>
    <t>B8</t>
  </si>
  <si>
    <t>C9</t>
  </si>
  <si>
    <t>C12</t>
  </si>
  <si>
    <t>C13</t>
  </si>
  <si>
    <t>C14</t>
  </si>
  <si>
    <t>C15</t>
  </si>
  <si>
    <t>C16</t>
  </si>
  <si>
    <t>C17</t>
  </si>
  <si>
    <t>B9</t>
  </si>
  <si>
    <t>B10</t>
  </si>
  <si>
    <t>B11</t>
  </si>
  <si>
    <t>B12</t>
  </si>
  <si>
    <t>B13</t>
  </si>
  <si>
    <t>B14</t>
  </si>
  <si>
    <t>B15</t>
  </si>
  <si>
    <t>B16</t>
  </si>
  <si>
    <t>BUỔI SÁNG</t>
  </si>
  <si>
    <t>BUỔI CHIỀU</t>
  </si>
  <si>
    <t>Nguyện</t>
  </si>
  <si>
    <t>Chương</t>
  </si>
  <si>
    <t>Nhơn</t>
  </si>
  <si>
    <t>Vinh</t>
  </si>
  <si>
    <t>Thúy</t>
  </si>
  <si>
    <t>Thiện</t>
  </si>
  <si>
    <t>Loan</t>
  </si>
  <si>
    <t>Đức</t>
  </si>
  <si>
    <t>Danh</t>
  </si>
  <si>
    <t>Huệ</t>
  </si>
  <si>
    <t>Ngọc</t>
  </si>
  <si>
    <t>Hường</t>
  </si>
  <si>
    <t>Phong</t>
  </si>
  <si>
    <t>Diệu</t>
  </si>
  <si>
    <t>Lâm</t>
  </si>
  <si>
    <t>Hạnh</t>
  </si>
  <si>
    <t>Thế</t>
  </si>
  <si>
    <t>Huyền</t>
  </si>
  <si>
    <t>Thi</t>
  </si>
  <si>
    <t>Nga</t>
  </si>
  <si>
    <t>Nhàn</t>
  </si>
  <si>
    <t>Nguyệt</t>
  </si>
  <si>
    <t>Toàn</t>
  </si>
  <si>
    <t>THỜI KHÓA BIỂU ÁP DỤNG TỪ</t>
  </si>
  <si>
    <t>GV:</t>
  </si>
  <si>
    <t xml:space="preserve">Tiết </t>
  </si>
  <si>
    <t>Thời gian</t>
  </si>
  <si>
    <t>6h45 - 7h30</t>
  </si>
  <si>
    <t>thứ hai</t>
  </si>
  <si>
    <t>thứ ba</t>
  </si>
  <si>
    <t>thứ tư</t>
  </si>
  <si>
    <t>thứ năm</t>
  </si>
  <si>
    <t>thứ sáu</t>
  </si>
  <si>
    <t>thứ bảy</t>
  </si>
  <si>
    <t>ms</t>
  </si>
  <si>
    <t>tên</t>
  </si>
  <si>
    <t>Châu h</t>
  </si>
  <si>
    <t>Dũng s</t>
  </si>
  <si>
    <t>Hồng t</t>
  </si>
  <si>
    <t>Hồng cd</t>
  </si>
  <si>
    <t>Hương L</t>
  </si>
  <si>
    <t>Hương cd</t>
  </si>
  <si>
    <t>Mai v</t>
  </si>
  <si>
    <t>Mai h</t>
  </si>
  <si>
    <t>Minh t</t>
  </si>
  <si>
    <t>Minh a</t>
  </si>
  <si>
    <t>Phước si</t>
  </si>
  <si>
    <t>Phương a</t>
  </si>
  <si>
    <t>Thảo h</t>
  </si>
  <si>
    <t>Vân h</t>
  </si>
  <si>
    <t>pd1</t>
  </si>
  <si>
    <t>pd2</t>
  </si>
  <si>
    <t>Tuấn si</t>
  </si>
  <si>
    <t>văn</t>
  </si>
  <si>
    <t>toán</t>
  </si>
  <si>
    <t>tin</t>
  </si>
  <si>
    <t>sử</t>
  </si>
  <si>
    <t>sinh</t>
  </si>
  <si>
    <t>lý</t>
  </si>
  <si>
    <t>hóa</t>
  </si>
  <si>
    <t>địa</t>
  </si>
  <si>
    <t>anh</t>
  </si>
  <si>
    <t>nghề</t>
  </si>
  <si>
    <t>cd</t>
  </si>
  <si>
    <t>tuấn v</t>
  </si>
  <si>
    <t>Nhung L</t>
  </si>
  <si>
    <t>Toán</t>
  </si>
  <si>
    <t>`</t>
  </si>
  <si>
    <t>huệ</t>
  </si>
  <si>
    <t>7h33 - 8h18</t>
  </si>
  <si>
    <t>9h33 - 10h18</t>
  </si>
  <si>
    <t>10h21 - 11h06</t>
  </si>
  <si>
    <t>thuVân</t>
  </si>
  <si>
    <t>thanhVân</t>
  </si>
  <si>
    <t>vănTrang</t>
  </si>
  <si>
    <t>thụyTrang</t>
  </si>
  <si>
    <t>T</t>
  </si>
  <si>
    <t>L</t>
  </si>
  <si>
    <t>H</t>
  </si>
  <si>
    <t>V</t>
  </si>
  <si>
    <t>D</t>
  </si>
  <si>
    <t>G</t>
  </si>
  <si>
    <t>A</t>
  </si>
  <si>
    <t>Q</t>
  </si>
  <si>
    <t>côngN</t>
  </si>
  <si>
    <t>S</t>
  </si>
  <si>
    <t>I</t>
  </si>
  <si>
    <t>cn</t>
  </si>
  <si>
    <t>A14</t>
  </si>
  <si>
    <t>A15</t>
  </si>
  <si>
    <t>A16</t>
  </si>
  <si>
    <t>A17</t>
  </si>
  <si>
    <t>C8</t>
  </si>
  <si>
    <t>thanhHương</t>
  </si>
  <si>
    <t>td</t>
  </si>
  <si>
    <t>qp</t>
  </si>
  <si>
    <t>cộng</t>
  </si>
  <si>
    <t>C</t>
  </si>
  <si>
    <t>nn</t>
  </si>
  <si>
    <t>N</t>
  </si>
  <si>
    <t>thMai</t>
  </si>
  <si>
    <t>Sơn t</t>
  </si>
  <si>
    <t>Chi v</t>
  </si>
  <si>
    <t>Lý</t>
  </si>
  <si>
    <t>Hóa</t>
  </si>
  <si>
    <t>Sinh</t>
  </si>
  <si>
    <t>Văn</t>
  </si>
  <si>
    <t>Sử</t>
  </si>
  <si>
    <t>QP</t>
  </si>
  <si>
    <t>Số tiết:</t>
  </si>
  <si>
    <t>skd-cn</t>
  </si>
  <si>
    <t>ttkh-cn</t>
  </si>
  <si>
    <t>nvn-cn</t>
  </si>
  <si>
    <t>Vhong</t>
  </si>
  <si>
    <t>Vchi</t>
  </si>
  <si>
    <t xml:space="preserve">Văn </t>
  </si>
  <si>
    <t>Vmai</t>
  </si>
  <si>
    <t>Vtrang</t>
  </si>
  <si>
    <t>VthuVan</t>
  </si>
  <si>
    <t>VthanhVan</t>
  </si>
  <si>
    <t>Vxuan</t>
  </si>
  <si>
    <t>zthuy</t>
  </si>
  <si>
    <t>zphuong</t>
  </si>
  <si>
    <t>zninh</t>
  </si>
  <si>
    <t>Đia</t>
  </si>
  <si>
    <t>Dhuong</t>
  </si>
  <si>
    <t>Dthuy</t>
  </si>
  <si>
    <t>Dnhung</t>
  </si>
  <si>
    <t>CD</t>
  </si>
  <si>
    <t>ghuong</t>
  </si>
  <si>
    <t>ghong</t>
  </si>
  <si>
    <t>AVăn</t>
  </si>
  <si>
    <t>Amang</t>
  </si>
  <si>
    <t>Ahanh</t>
  </si>
  <si>
    <t>Angoc</t>
  </si>
  <si>
    <t>Aminh</t>
  </si>
  <si>
    <t>Aphuong</t>
  </si>
  <si>
    <t>Athuy</t>
  </si>
  <si>
    <t>Avinh</t>
  </si>
  <si>
    <t>Anga</t>
  </si>
  <si>
    <t>Akhanh</t>
  </si>
  <si>
    <t>Tpmai</t>
  </si>
  <si>
    <t>Ttmai</t>
  </si>
  <si>
    <t>Tthe</t>
  </si>
  <si>
    <t>Ttrang</t>
  </si>
  <si>
    <t>Tphong</t>
  </si>
  <si>
    <t>Tminh</t>
  </si>
  <si>
    <t>Tdiep</t>
  </si>
  <si>
    <t>Ttuan</t>
  </si>
  <si>
    <t>Thoa</t>
  </si>
  <si>
    <t>Tthanh</t>
  </si>
  <si>
    <t>Lnguyen</t>
  </si>
  <si>
    <t>Nguyễn Viết NGUYỆN</t>
  </si>
  <si>
    <t>Ltoan</t>
  </si>
  <si>
    <t>Nguyễn Khánh TOÀN</t>
  </si>
  <si>
    <t>Lnguyet</t>
  </si>
  <si>
    <t>Trần Quang Anh NGUYỆT</t>
  </si>
  <si>
    <t>Lhuong</t>
  </si>
  <si>
    <t>Trịnh Thị Kim HƯƠNG</t>
  </si>
  <si>
    <t>Lthong</t>
  </si>
  <si>
    <t>Đoàn Minh  THÔNG</t>
  </si>
  <si>
    <t>Ldung</t>
  </si>
  <si>
    <t>Sử Khắc DŨNG</t>
  </si>
  <si>
    <t>Lson</t>
  </si>
  <si>
    <t>Nguyễn Trường SƠN</t>
  </si>
  <si>
    <t>Lnhung</t>
  </si>
  <si>
    <t>Lê Thị Hồng NHUNG</t>
  </si>
  <si>
    <t>Lha</t>
  </si>
  <si>
    <t>Nguyễn Thanh  HÀ</t>
  </si>
  <si>
    <t>HÀ</t>
  </si>
  <si>
    <t>Lmien</t>
  </si>
  <si>
    <t>Lưu Diễm MIÊN</t>
  </si>
  <si>
    <t>Lminh</t>
  </si>
  <si>
    <t>Nguyễn Thị Tường MINH</t>
  </si>
  <si>
    <t>cnguyet</t>
  </si>
  <si>
    <t>chuong</t>
  </si>
  <si>
    <t>cdung</t>
  </si>
  <si>
    <t>cson</t>
  </si>
  <si>
    <t>cnhung</t>
  </si>
  <si>
    <t>cha</t>
  </si>
  <si>
    <t>cmien</t>
  </si>
  <si>
    <t>Trần Quang THÊU</t>
  </si>
  <si>
    <t>cminh</t>
  </si>
  <si>
    <t>Hthao</t>
  </si>
  <si>
    <t>Hnghi</t>
  </si>
  <si>
    <t>Hchau</t>
  </si>
  <si>
    <t>Hhuyen</t>
  </si>
  <si>
    <t>Hthien</t>
  </si>
  <si>
    <t>Hsong</t>
  </si>
  <si>
    <t>Hthi</t>
  </si>
  <si>
    <t>Hthai</t>
  </si>
  <si>
    <t>Thái</t>
  </si>
  <si>
    <t>Sthao</t>
  </si>
  <si>
    <t>Sphuoc</t>
  </si>
  <si>
    <t>Lê Thị Hồng PHƯỚC</t>
  </si>
  <si>
    <t>Nguyễn Thị Bích VÂN</t>
  </si>
  <si>
    <t>imai</t>
  </si>
  <si>
    <t>ycuong</t>
  </si>
  <si>
    <t>yanh</t>
  </si>
  <si>
    <t>Qchau</t>
  </si>
  <si>
    <t>Qnam</t>
  </si>
  <si>
    <t>wthong</t>
  </si>
  <si>
    <t>wtoan</t>
  </si>
  <si>
    <t>Khôi</t>
  </si>
  <si>
    <t>Thuong</t>
  </si>
  <si>
    <t>Vkhoi</t>
  </si>
  <si>
    <t>Llan</t>
  </si>
  <si>
    <t>Thái Thị Mỹ Lan</t>
  </si>
  <si>
    <t>Lan</t>
  </si>
  <si>
    <t>Trần Huy Khôi</t>
  </si>
  <si>
    <t>ctheu</t>
  </si>
  <si>
    <t>Vuyen</t>
  </si>
  <si>
    <t>Lê Thị Thanh Uyên</t>
  </si>
  <si>
    <t>Uyên</t>
  </si>
  <si>
    <t>Has</t>
  </si>
  <si>
    <t>gthuy</t>
  </si>
  <si>
    <t>Thủy</t>
  </si>
  <si>
    <t>Nguyễn Thị Lệ Thủy</t>
  </si>
  <si>
    <t>ytri</t>
  </si>
  <si>
    <t>Atrang</t>
  </si>
  <si>
    <t>B17</t>
  </si>
  <si>
    <t>Svan</t>
  </si>
  <si>
    <t>lha</t>
  </si>
  <si>
    <t>ttrang</t>
  </si>
  <si>
    <t>vthanhvan</t>
  </si>
  <si>
    <t>thoa</t>
  </si>
  <si>
    <t>tdiep</t>
  </si>
  <si>
    <t>hsong</t>
  </si>
  <si>
    <t>has</t>
  </si>
  <si>
    <t>hthien</t>
  </si>
  <si>
    <t>vuyen</t>
  </si>
  <si>
    <t>avinh</t>
  </si>
  <si>
    <t>tthe</t>
  </si>
  <si>
    <t>vchi</t>
  </si>
  <si>
    <t>thuong</t>
  </si>
  <si>
    <t>angoc</t>
  </si>
  <si>
    <t>hnghi</t>
  </si>
  <si>
    <t>vtrang</t>
  </si>
  <si>
    <t>tthanh</t>
  </si>
  <si>
    <t>Ltheu</t>
  </si>
  <si>
    <t>BT01</t>
  </si>
  <si>
    <t>BT03</t>
  </si>
  <si>
    <t>BT04</t>
  </si>
  <si>
    <t>BT05</t>
  </si>
  <si>
    <t>BT06</t>
  </si>
  <si>
    <t>BT07</t>
  </si>
  <si>
    <t>BT08</t>
  </si>
  <si>
    <t>BT09</t>
  </si>
  <si>
    <t>BT10</t>
  </si>
  <si>
    <t>BT11</t>
  </si>
  <si>
    <t>BT12</t>
  </si>
  <si>
    <t>BT16</t>
  </si>
  <si>
    <t>BT17</t>
  </si>
  <si>
    <t>BL01</t>
  </si>
  <si>
    <t>BL02</t>
  </si>
  <si>
    <t>BL03</t>
  </si>
  <si>
    <t>BL04</t>
  </si>
  <si>
    <t>BL05</t>
  </si>
  <si>
    <t>BL06</t>
  </si>
  <si>
    <t>BL07</t>
  </si>
  <si>
    <t>BL08</t>
  </si>
  <si>
    <t>BL09</t>
  </si>
  <si>
    <t>BL10</t>
  </si>
  <si>
    <t>BL11</t>
  </si>
  <si>
    <t>HL12</t>
  </si>
  <si>
    <t>BC01</t>
  </si>
  <si>
    <t>BC14</t>
  </si>
  <si>
    <t xml:space="preserve">Thay ng mới </t>
  </si>
  <si>
    <t>BC12</t>
  </si>
  <si>
    <t>BC11</t>
  </si>
  <si>
    <t>BC13</t>
  </si>
  <si>
    <t>HN04</t>
  </si>
  <si>
    <t>HN05</t>
  </si>
  <si>
    <t>BN03</t>
  </si>
  <si>
    <t>BN02</t>
  </si>
  <si>
    <t>E</t>
  </si>
  <si>
    <t>U</t>
  </si>
  <si>
    <t>BH01</t>
  </si>
  <si>
    <t>BH02</t>
  </si>
  <si>
    <t>BH03</t>
  </si>
  <si>
    <t>BH04</t>
  </si>
  <si>
    <t>BH05</t>
  </si>
  <si>
    <t>BH06</t>
  </si>
  <si>
    <t>BH07</t>
  </si>
  <si>
    <t>BH08</t>
  </si>
  <si>
    <t>BH09</t>
  </si>
  <si>
    <t>HH10</t>
  </si>
  <si>
    <t>BS01</t>
  </si>
  <si>
    <t>BS02</t>
  </si>
  <si>
    <t>HS03</t>
  </si>
  <si>
    <t>BS04</t>
  </si>
  <si>
    <t>BS05</t>
  </si>
  <si>
    <t>BS06</t>
  </si>
  <si>
    <t>HI01</t>
  </si>
  <si>
    <t>BI03</t>
  </si>
  <si>
    <t>HI04</t>
  </si>
  <si>
    <t>BI05</t>
  </si>
  <si>
    <t>BI06</t>
  </si>
  <si>
    <t>BE01</t>
  </si>
  <si>
    <t>BE02</t>
  </si>
  <si>
    <t>BE03</t>
  </si>
  <si>
    <t>BE04</t>
  </si>
  <si>
    <t>BE05</t>
  </si>
  <si>
    <t>BV01</t>
  </si>
  <si>
    <t>BV02</t>
  </si>
  <si>
    <t>BV03</t>
  </si>
  <si>
    <t>BV04</t>
  </si>
  <si>
    <t>BV05</t>
  </si>
  <si>
    <t>BV06</t>
  </si>
  <si>
    <t>BV07</t>
  </si>
  <si>
    <t>BV08</t>
  </si>
  <si>
    <t>BV09</t>
  </si>
  <si>
    <t>BV10</t>
  </si>
  <si>
    <t>HV11</t>
  </si>
  <si>
    <t>BU01</t>
  </si>
  <si>
    <t>BU02</t>
  </si>
  <si>
    <t>BU03</t>
  </si>
  <si>
    <t>BU04</t>
  </si>
  <si>
    <t>BD01</t>
  </si>
  <si>
    <t>BD02</t>
  </si>
  <si>
    <t>BD03</t>
  </si>
  <si>
    <t>BA01</t>
  </si>
  <si>
    <t>BA02</t>
  </si>
  <si>
    <t>BA03</t>
  </si>
  <si>
    <t>BA04</t>
  </si>
  <si>
    <t>BA05</t>
  </si>
  <si>
    <t>BA06</t>
  </si>
  <si>
    <t>BA07</t>
  </si>
  <si>
    <t>BA08</t>
  </si>
  <si>
    <t>BA09</t>
  </si>
  <si>
    <t>BA10</t>
  </si>
  <si>
    <t>BA11</t>
  </si>
  <si>
    <t>BA12</t>
  </si>
  <si>
    <t>BG01</t>
  </si>
  <si>
    <t>BG02</t>
  </si>
  <si>
    <t>BG03</t>
  </si>
  <si>
    <t>BG04</t>
  </si>
  <si>
    <t>BC02</t>
  </si>
  <si>
    <t>BC03</t>
  </si>
  <si>
    <t>BC04</t>
  </si>
  <si>
    <t>BC05</t>
  </si>
  <si>
    <t>BC06</t>
  </si>
  <si>
    <t>BC08</t>
  </si>
  <si>
    <t>BC09</t>
  </si>
  <si>
    <t>BL13</t>
  </si>
  <si>
    <t>BC07</t>
  </si>
  <si>
    <t>HC10</t>
  </si>
  <si>
    <t>Bi03</t>
  </si>
  <si>
    <t>Bi05</t>
  </si>
  <si>
    <t>Bi06</t>
  </si>
  <si>
    <t>BQ01</t>
  </si>
  <si>
    <t>BQ03</t>
  </si>
  <si>
    <t>HQ02</t>
  </si>
  <si>
    <t>Tloi</t>
  </si>
  <si>
    <t>icuong</t>
  </si>
  <si>
    <t>inguon</t>
  </si>
  <si>
    <t>Trương Minh CƯỜNG</t>
  </si>
  <si>
    <t>BQ04</t>
  </si>
  <si>
    <t>yhan</t>
  </si>
  <si>
    <t>Qlinh</t>
  </si>
  <si>
    <t>Vxuyen</t>
  </si>
  <si>
    <t>Lê Thị Xuyến</t>
  </si>
  <si>
    <t>Vdung</t>
  </si>
  <si>
    <t>zthanh</t>
  </si>
  <si>
    <t>Aha</t>
  </si>
  <si>
    <t>vxuyen</t>
  </si>
  <si>
    <t>Tviet</t>
  </si>
  <si>
    <t>Sngoc</t>
  </si>
  <si>
    <t>clan</t>
  </si>
  <si>
    <t>cvan</t>
  </si>
  <si>
    <t>wtheu</t>
  </si>
  <si>
    <t>BN06</t>
  </si>
  <si>
    <t>wcuong</t>
  </si>
  <si>
    <t>BN04</t>
  </si>
  <si>
    <t>8h45 - 9h30</t>
  </si>
  <si>
    <t>12h45 - 13h30</t>
  </si>
  <si>
    <t>BT13</t>
  </si>
  <si>
    <t>Tltrang</t>
  </si>
  <si>
    <t>Lê Thị Thùy Trang</t>
  </si>
  <si>
    <t>BT14</t>
  </si>
  <si>
    <t>Tyen</t>
  </si>
  <si>
    <t xml:space="preserve">Nguyễn Ngọc Yến </t>
  </si>
  <si>
    <t>Yến</t>
  </si>
  <si>
    <t>BT15</t>
  </si>
  <si>
    <t>Tphuong</t>
  </si>
  <si>
    <t>Hồng Thị Mỹ Phượng</t>
  </si>
  <si>
    <t>Hnga</t>
  </si>
  <si>
    <t>Trần Thị Thuý Nga</t>
  </si>
  <si>
    <t>Slinh</t>
  </si>
  <si>
    <t xml:space="preserve">Nguyễn Thị Phương Linh </t>
  </si>
  <si>
    <t>BI01</t>
  </si>
  <si>
    <t>iminh</t>
  </si>
  <si>
    <t>Nguyễn Hoàng Minh</t>
  </si>
  <si>
    <t>Minh</t>
  </si>
  <si>
    <t>BI02</t>
  </si>
  <si>
    <t>ingoc</t>
  </si>
  <si>
    <t>Nguyễn Thị Bích Ngọc</t>
  </si>
  <si>
    <t>BI04</t>
  </si>
  <si>
    <t>itu</t>
  </si>
  <si>
    <t xml:space="preserve">Nguyễn Thị Anh Tú </t>
  </si>
  <si>
    <t>BE06</t>
  </si>
  <si>
    <t>BE07</t>
  </si>
  <si>
    <t>ytu</t>
  </si>
  <si>
    <t>Huỳnh Thanh Tú</t>
  </si>
  <si>
    <t>Qngan</t>
  </si>
  <si>
    <t>Phạm Thị Ngân</t>
  </si>
  <si>
    <t>BV12</t>
  </si>
  <si>
    <t>Vqtrang</t>
  </si>
  <si>
    <t>Phạm Thị Quỳnh Trang</t>
  </si>
  <si>
    <t>BV13</t>
  </si>
  <si>
    <t>Vly</t>
  </si>
  <si>
    <t>Mai Trúc Lý</t>
  </si>
  <si>
    <t>BV14</t>
  </si>
  <si>
    <t>BU05</t>
  </si>
  <si>
    <t>zhoa</t>
  </si>
  <si>
    <t>Nguyễn Thị Hòa</t>
  </si>
  <si>
    <t>BD04</t>
  </si>
  <si>
    <t>Dlhuong</t>
  </si>
  <si>
    <t>BA13</t>
  </si>
  <si>
    <t>Alam</t>
  </si>
  <si>
    <t>Đào Thị Hồng Lam</t>
  </si>
  <si>
    <t>Lam</t>
  </si>
  <si>
    <t>gtuan</t>
  </si>
  <si>
    <t>Thái Quốc Tuấn</t>
  </si>
  <si>
    <t>Tuấn</t>
  </si>
  <si>
    <t>cthong</t>
  </si>
  <si>
    <t>Đoàn Minh Thông</t>
  </si>
  <si>
    <t>ctoan</t>
  </si>
  <si>
    <t>Nguyễn Khánh Toàn</t>
  </si>
  <si>
    <t>BC15</t>
  </si>
  <si>
    <t>cphuoc</t>
  </si>
  <si>
    <t>Phước</t>
  </si>
  <si>
    <t>BN01</t>
  </si>
  <si>
    <t>wngoc</t>
  </si>
  <si>
    <t>BN05</t>
  </si>
  <si>
    <t>wminh</t>
  </si>
  <si>
    <t>tphuong</t>
  </si>
  <si>
    <t>vqtrang</t>
  </si>
  <si>
    <t>tltrang</t>
  </si>
  <si>
    <t>tyen</t>
  </si>
  <si>
    <t>dlhuong</t>
  </si>
  <si>
    <t>athuy</t>
  </si>
  <si>
    <t>hnga</t>
  </si>
  <si>
    <t>hthai</t>
  </si>
  <si>
    <t>CC</t>
  </si>
  <si>
    <t>cc</t>
  </si>
  <si>
    <t>Vduyen</t>
  </si>
  <si>
    <t>Nguyễn Thị Kỳ Duyên</t>
  </si>
  <si>
    <t>Duyên</t>
  </si>
  <si>
    <t>vduyen</t>
  </si>
  <si>
    <t>Bi02</t>
  </si>
  <si>
    <t>Bi01</t>
  </si>
  <si>
    <t>Sbngoc</t>
  </si>
  <si>
    <t>Lê Nguyễn Bảo Ngọc</t>
  </si>
  <si>
    <t>ythu</t>
  </si>
  <si>
    <t>Lưu Thị Hồng Thu</t>
  </si>
  <si>
    <t>Thu</t>
  </si>
  <si>
    <t>sbngoc</t>
  </si>
  <si>
    <t>B.Ngọc</t>
  </si>
  <si>
    <t>Đỗ Lương Doanh</t>
  </si>
  <si>
    <t>Doanh</t>
  </si>
  <si>
    <t>ydoanh</t>
  </si>
  <si>
    <t>Thanh</t>
  </si>
  <si>
    <t>vmai</t>
  </si>
  <si>
    <t>sphuong</t>
  </si>
  <si>
    <t>vxuan</t>
  </si>
  <si>
    <t>vdung</t>
  </si>
  <si>
    <t>wtu</t>
  </si>
  <si>
    <t>wnguon</t>
  </si>
  <si>
    <t>syen</t>
  </si>
  <si>
    <t>BS07</t>
  </si>
  <si>
    <t>Syen</t>
  </si>
  <si>
    <t>Hà Thị Yến</t>
  </si>
  <si>
    <t>BS08</t>
  </si>
  <si>
    <t>Trần Thị Phượng</t>
  </si>
  <si>
    <t>Phượng</t>
  </si>
  <si>
    <t>Sphuong</t>
  </si>
  <si>
    <t>Lê Thị Hường</t>
  </si>
  <si>
    <t>L.Hường</t>
  </si>
  <si>
    <t>Tú</t>
  </si>
  <si>
    <t>BN07</t>
  </si>
  <si>
    <t>BN08</t>
  </si>
  <si>
    <t>Trần Thị Nguồn</t>
  </si>
  <si>
    <t>Nguồn</t>
  </si>
  <si>
    <t>BC16</t>
  </si>
  <si>
    <t>cvson</t>
  </si>
  <si>
    <t>Võ Ngọc Sơn</t>
  </si>
  <si>
    <t>Sơn</t>
  </si>
  <si>
    <t>áp dụng</t>
  </si>
  <si>
    <t>Phương</t>
  </si>
  <si>
    <t>T.Mai</t>
  </si>
  <si>
    <t>P.Mai</t>
  </si>
  <si>
    <t>Trang</t>
  </si>
  <si>
    <t>Hoa</t>
  </si>
  <si>
    <t>Hương</t>
  </si>
  <si>
    <t>Đệp</t>
  </si>
  <si>
    <t>L.Trang</t>
  </si>
  <si>
    <t>Việt</t>
  </si>
  <si>
    <t>Lợi</t>
  </si>
  <si>
    <t>Dũng</t>
  </si>
  <si>
    <t>Miên</t>
  </si>
  <si>
    <t>Nhung</t>
  </si>
  <si>
    <t>Hà</t>
  </si>
  <si>
    <t>Thông</t>
  </si>
  <si>
    <t>Thêu</t>
  </si>
  <si>
    <t>Thảo</t>
  </si>
  <si>
    <t>Châu</t>
  </si>
  <si>
    <t>Nghi</t>
  </si>
  <si>
    <t>Song</t>
  </si>
  <si>
    <t>Sa</t>
  </si>
  <si>
    <t>Vân</t>
  </si>
  <si>
    <t>H. Ngọc</t>
  </si>
  <si>
    <t>Linh</t>
  </si>
  <si>
    <t>mai</t>
  </si>
  <si>
    <t>Cường</t>
  </si>
  <si>
    <t>Anh</t>
  </si>
  <si>
    <t>Trí</t>
  </si>
  <si>
    <t>Hân</t>
  </si>
  <si>
    <t>Nam</t>
  </si>
  <si>
    <t>Ngân</t>
  </si>
  <si>
    <t>Hồng</t>
  </si>
  <si>
    <t>Chi</t>
  </si>
  <si>
    <t>Mai</t>
  </si>
  <si>
    <t>Xuân</t>
  </si>
  <si>
    <t>Xuyến</t>
  </si>
  <si>
    <t>Dung</t>
  </si>
  <si>
    <t>Thu Vân</t>
  </si>
  <si>
    <t>Q.Trang</t>
  </si>
  <si>
    <t>Ninh</t>
  </si>
  <si>
    <t>Hòa</t>
  </si>
  <si>
    <t>Màng</t>
  </si>
  <si>
    <t>Khanh</t>
  </si>
  <si>
    <t>Trần Quang Ánh Nguyệt</t>
  </si>
  <si>
    <t>Đặng Thị Thanh Mai</t>
  </si>
  <si>
    <t>Nguyễn Thị Phương Mai</t>
  </si>
  <si>
    <t>Tưởng Nhật Minh</t>
  </si>
  <si>
    <t>Phan Nguyễn Xuân Phong</t>
  </si>
  <si>
    <t>Hoàng Trần Thế</t>
  </si>
  <si>
    <t>Huỳnh Thị Thúy Trang</t>
  </si>
  <si>
    <t>Nguyễn Duy  Tuấn</t>
  </si>
  <si>
    <t>Cao Thị Hoa</t>
  </si>
  <si>
    <t>Nguyễn Thị Cẩm  Thanh</t>
  </si>
  <si>
    <t>Trần Thị Hương</t>
  </si>
  <si>
    <t>Lâm Văn Trường Điệp</t>
  </si>
  <si>
    <t>Tô Việt</t>
  </si>
  <si>
    <t>Phạm Hồng Lợi</t>
  </si>
  <si>
    <t>Trịnh Thị Kim Hương</t>
  </si>
  <si>
    <t>Sử Khắc Dũng</t>
  </si>
  <si>
    <t>Lưu Diễm Miên</t>
  </si>
  <si>
    <t>Lê Thị Hồng Nhung</t>
  </si>
  <si>
    <t>Nguyễn Thị Tường Minh</t>
  </si>
  <si>
    <t>Nguyễn Thanh  Hà</t>
  </si>
  <si>
    <t>Đoàn Minh  Thông</t>
  </si>
  <si>
    <t>Trần Quang Thêu</t>
  </si>
  <si>
    <t>Nguyễn Trường Sơn</t>
  </si>
  <si>
    <t>Trần Quốc  Thảo</t>
  </si>
  <si>
    <t>Vũ Thị Hồng Châu</t>
  </si>
  <si>
    <t>Võ Thị Đông Nghi</t>
  </si>
  <si>
    <t>Võ Tiến  Thi</t>
  </si>
  <si>
    <t>Trương Văn Thiện</t>
  </si>
  <si>
    <t>Lê Thị Hoàng Song</t>
  </si>
  <si>
    <t>Huỳnh Thái</t>
  </si>
  <si>
    <t xml:space="preserve"> Hoàng Sa</t>
  </si>
  <si>
    <t>Tôn Nữ Hương Huyền</t>
  </si>
  <si>
    <t>Lê Thị Hồng Phước</t>
  </si>
  <si>
    <t>Nguyễn Thị Thảo</t>
  </si>
  <si>
    <t>Nguyễn Thị Bích Vân</t>
  </si>
  <si>
    <t>Đinh Đoàn Hồng Ngọc</t>
  </si>
  <si>
    <t>Đỗ Thị Hoàng Mai</t>
  </si>
  <si>
    <t>Trương Minh Cường</t>
  </si>
  <si>
    <t>Lữ Đức Cường</t>
  </si>
  <si>
    <t>Nguyễn Văn Anh</t>
  </si>
  <si>
    <t>Lê Văn Trí</t>
  </si>
  <si>
    <t>Quách Hoàng Hân</t>
  </si>
  <si>
    <t>Trần Ngọc  Châu</t>
  </si>
  <si>
    <t>Đặng Hoài Nam</t>
  </si>
  <si>
    <t>Nguyễn văn Linh</t>
  </si>
  <si>
    <t>Ngô Thị Tuyết Hồng</t>
  </si>
  <si>
    <t>Lê Thị Thanh Vân</t>
  </si>
  <si>
    <t>Lương Thị  Chi</t>
  </si>
  <si>
    <t>Lê Thị Hồng Mai</t>
  </si>
  <si>
    <t>Lê Thị Trang</t>
  </si>
  <si>
    <t xml:space="preserve"> Mai Thị  Xuân</t>
  </si>
  <si>
    <t>Cao Thị Kim Dung</t>
  </si>
  <si>
    <t>Nguyễn Thị Thu  Vân</t>
  </si>
  <si>
    <t>Hoàng Thị  Thúy</t>
  </si>
  <si>
    <t>Phạm Thị Phương</t>
  </si>
  <si>
    <t>Phạm Thị Thùy Ninh</t>
  </si>
  <si>
    <t>Bùi Thị Thanh</t>
  </si>
  <si>
    <t>Nguyễn Thị Hường</t>
  </si>
  <si>
    <t xml:space="preserve"> Đặng Thị Hồng Nhung</t>
  </si>
  <si>
    <t>Bùi Thị Ngọc Minh</t>
  </si>
  <si>
    <t>Bùi Thị  Hạnh</t>
  </si>
  <si>
    <t>Nguyễn Thị  Màng</t>
  </si>
  <si>
    <t>Mai Thị Tuyết Nga</t>
  </si>
  <si>
    <t>Trần Thị Ngọc</t>
  </si>
  <si>
    <t>Đỗ Thị Phương</t>
  </si>
  <si>
    <t>Nguyễn Thanh Thủy</t>
  </si>
  <si>
    <t>Trần Thụy Trang</t>
  </si>
  <si>
    <t>Phạm Quốc Vinh</t>
  </si>
  <si>
    <t>Lê Xuân Khanh</t>
  </si>
  <si>
    <t>Nguyễn Thị Thu Hà</t>
  </si>
  <si>
    <t>Nguyễn Thị Hồng</t>
  </si>
  <si>
    <t>Huỳnh Thị Thiên Hương</t>
  </si>
  <si>
    <t>BA14</t>
  </si>
  <si>
    <t>BA15</t>
  </si>
  <si>
    <t>anh1</t>
  </si>
  <si>
    <t>GV nước ngoài 1</t>
  </si>
  <si>
    <t>GV nước ngoài 2</t>
  </si>
  <si>
    <t>anh2</t>
  </si>
  <si>
    <t>Vũ Thị Thủy</t>
  </si>
  <si>
    <t>vly</t>
  </si>
  <si>
    <t>Bs07</t>
  </si>
  <si>
    <t>Bs08</t>
  </si>
  <si>
    <t>slinh</t>
  </si>
  <si>
    <t>tminh</t>
  </si>
  <si>
    <t>tphong</t>
  </si>
  <si>
    <t>tviet</t>
  </si>
  <si>
    <t>ahanh</t>
  </si>
  <si>
    <t>lmien</t>
  </si>
  <si>
    <t>lnhung</t>
  </si>
  <si>
    <t>anga</t>
  </si>
  <si>
    <t>ltoan</t>
  </si>
  <si>
    <t>dthuy</t>
  </si>
  <si>
    <t>hthi</t>
  </si>
  <si>
    <t>vkhoi</t>
  </si>
  <si>
    <t>aphuong</t>
  </si>
  <si>
    <t>dnhung</t>
  </si>
  <si>
    <t>qchau</t>
  </si>
  <si>
    <t>lhuong</t>
  </si>
  <si>
    <t>sphuoc</t>
  </si>
  <si>
    <t>hchau</t>
  </si>
  <si>
    <t>lthong</t>
  </si>
  <si>
    <t>aminh</t>
  </si>
  <si>
    <t>qngan</t>
  </si>
  <si>
    <t>vhong</t>
  </si>
  <si>
    <t>13h33 - 14h18</t>
  </si>
  <si>
    <t>14h20 - 15h05</t>
  </si>
  <si>
    <t>15h30 - 16h15</t>
  </si>
  <si>
    <t>16h18 - 17h03</t>
  </si>
  <si>
    <t>ttmai</t>
  </si>
  <si>
    <t>ldung</t>
  </si>
  <si>
    <t>atrang</t>
  </si>
  <si>
    <t>akhanh</t>
  </si>
  <si>
    <t>dhuong</t>
  </si>
  <si>
    <t>amang</t>
  </si>
  <si>
    <t>lson</t>
  </si>
  <si>
    <t>qlinh</t>
  </si>
  <si>
    <t>lminh</t>
  </si>
  <si>
    <t>anh3</t>
  </si>
  <si>
    <t>GV nước ngoài 3</t>
  </si>
  <si>
    <t xml:space="preserve"> </t>
  </si>
  <si>
    <t>02/1/2018</t>
  </si>
  <si>
    <t>aha</t>
  </si>
  <si>
    <t>02/01/2018</t>
  </si>
  <si>
    <t>cyen</t>
  </si>
  <si>
    <t>cbngoc</t>
  </si>
  <si>
    <t>B. Ngọc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</si>
</sst>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1" x14ac:knownFonts="1">
    <font>
      <sz val="11"/>
      <name val="VNI-Times"/>
    </font>
    <font>
      <sz val="8"/>
      <name val="VNI-Times"/>
    </font>
    <font>
      <b/>
      <sz val="8"/>
      <name val="Arial"/>
      <family val="2"/>
    </font>
    <font>
      <sz val="10"/>
      <name val="Times New Roman"/>
      <family val="1"/>
    </font>
    <font>
      <u/>
      <sz val="10"/>
      <color indexed="12"/>
      <name val="Times New Roman"/>
      <family val="1"/>
    </font>
    <font>
      <b/>
      <sz val="10"/>
      <color indexed="62"/>
      <name val="Times New Roman"/>
      <family val="1"/>
    </font>
    <font>
      <sz val="10"/>
      <color indexed="16"/>
      <name val="Times New Roman"/>
      <family val="1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8"/>
      <color indexed="62"/>
      <name val="Times New Roman"/>
      <family val="1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1"/>
      <color indexed="10"/>
      <name val="Arial"/>
      <family val="2"/>
    </font>
    <font>
      <sz val="11"/>
      <color indexed="12"/>
      <name val="Arial"/>
      <family val="2"/>
    </font>
    <font>
      <b/>
      <sz val="10"/>
      <color indexed="12"/>
      <name val="Arial"/>
      <family val="2"/>
    </font>
    <font>
      <b/>
      <sz val="9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VNI-Times"/>
    </font>
    <font>
      <b/>
      <u/>
      <sz val="10"/>
      <color indexed="12"/>
      <name val="Times New Roman"/>
      <family val="1"/>
    </font>
    <font>
      <b/>
      <u/>
      <sz val="10"/>
      <color indexed="10"/>
      <name val="Times New Roman"/>
      <family val="1"/>
    </font>
    <font>
      <sz val="8"/>
      <color indexed="62"/>
      <name val="Times New Roman"/>
      <family val="1"/>
    </font>
    <font>
      <b/>
      <sz val="10"/>
      <color indexed="10"/>
      <name val="Tahoma"/>
      <family val="2"/>
    </font>
    <font>
      <sz val="10"/>
      <color indexed="10"/>
      <name val="VNI-Times"/>
    </font>
    <font>
      <b/>
      <sz val="8"/>
      <color indexed="12"/>
      <name val="Arial"/>
      <family val="2"/>
    </font>
    <font>
      <u/>
      <sz val="8"/>
      <color indexed="12"/>
      <name val="Times New Roman"/>
      <family val="1"/>
    </font>
    <font>
      <u/>
      <sz val="9"/>
      <color indexed="12"/>
      <name val="Times New Roman"/>
      <family val="1"/>
    </font>
    <font>
      <sz val="10"/>
      <color indexed="62"/>
      <name val="Times New Roman"/>
      <family val="1"/>
    </font>
    <font>
      <sz val="8"/>
      <color indexed="10"/>
      <name val="Arial"/>
      <family val="2"/>
    </font>
    <font>
      <sz val="8"/>
      <name val="Arial Narrow"/>
      <family val="2"/>
    </font>
    <font>
      <b/>
      <u/>
      <sz val="11"/>
      <name val="Arial Narrow"/>
      <family val="2"/>
    </font>
    <font>
      <sz val="12"/>
      <color indexed="46"/>
      <name val="Arial"/>
      <family val="2"/>
    </font>
    <font>
      <sz val="11"/>
      <color indexed="46"/>
      <name val="Arial"/>
      <family val="2"/>
    </font>
    <font>
      <sz val="10"/>
      <name val="Arial Narrow"/>
      <family val="2"/>
    </font>
    <font>
      <b/>
      <sz val="11"/>
      <color indexed="10"/>
      <name val="VNI-Times"/>
    </font>
    <font>
      <sz val="10"/>
      <color indexed="9"/>
      <name val="Times New Roman"/>
      <family val="1"/>
    </font>
    <font>
      <sz val="12"/>
      <color indexed="10"/>
      <name val="Arial"/>
      <family val="2"/>
    </font>
    <font>
      <sz val="12"/>
      <color indexed="48"/>
      <name val="Arial"/>
      <family val="2"/>
    </font>
    <font>
      <i/>
      <sz val="10"/>
      <name val="Arial"/>
      <family val="2"/>
    </font>
    <font>
      <sz val="8"/>
      <color indexed="10"/>
      <name val="Times New Roman"/>
      <family val="1"/>
    </font>
    <font>
      <b/>
      <sz val="10"/>
      <color indexed="10"/>
      <name val="Arial"/>
      <family val="2"/>
    </font>
    <font>
      <b/>
      <sz val="10"/>
      <color indexed="61"/>
      <name val="Arial"/>
      <family val="2"/>
    </font>
    <font>
      <sz val="11"/>
      <color indexed="1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1"/>
      <color indexed="12"/>
      <name val="Arial"/>
      <family val="2"/>
    </font>
    <font>
      <b/>
      <sz val="10"/>
      <color indexed="10"/>
      <name val="Times New Roman"/>
      <family val="1"/>
    </font>
    <font>
      <sz val="6"/>
      <name val="Arial Narrow"/>
      <family val="2"/>
    </font>
    <font>
      <sz val="7"/>
      <name val="Arial Narrow"/>
      <family val="2"/>
    </font>
    <font>
      <sz val="6"/>
      <name val="Arial"/>
      <family val="2"/>
    </font>
    <font>
      <sz val="7"/>
      <name val="Arial"/>
      <family val="2"/>
    </font>
    <font>
      <b/>
      <sz val="10"/>
      <color indexed="57"/>
      <name val="Arial"/>
      <family val="2"/>
    </font>
    <font>
      <sz val="12"/>
      <color indexed="57"/>
      <name val="Times New Roman"/>
      <family val="1"/>
    </font>
    <font>
      <sz val="10"/>
      <color indexed="10"/>
      <name val="Times New Roman"/>
      <family val="1"/>
    </font>
    <font>
      <b/>
      <u/>
      <sz val="10"/>
      <color indexed="9"/>
      <name val="Times New Roman"/>
      <family val="1"/>
    </font>
    <font>
      <sz val="10"/>
      <color indexed="9"/>
      <name val="Times New Roman"/>
      <family val="1"/>
    </font>
    <font>
      <b/>
      <sz val="8"/>
      <color indexed="9"/>
      <name val="Times New Roman"/>
      <family val="1"/>
    </font>
    <font>
      <sz val="10"/>
      <color indexed="9"/>
      <name val="VNI-Times"/>
    </font>
    <font>
      <b/>
      <sz val="8"/>
      <color indexed="8"/>
      <name val="Arial"/>
      <family val="2"/>
    </font>
    <font>
      <b/>
      <sz val="11"/>
      <color indexed="57"/>
      <name val="Arial"/>
      <family val="2"/>
    </font>
    <font>
      <sz val="12"/>
      <name val="Times New Roman"/>
      <family val="1"/>
    </font>
    <font>
      <b/>
      <sz val="8"/>
      <name val="Arial Narrow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3"/>
      <name val="Times New Roman"/>
      <family val="1"/>
    </font>
    <font>
      <b/>
      <sz val="13"/>
      <color indexed="10"/>
      <name val="Times New Roman"/>
      <family val="1"/>
    </font>
    <font>
      <sz val="13"/>
      <color indexed="46"/>
      <name val="Times New Roman"/>
      <family val="1"/>
    </font>
    <font>
      <sz val="13"/>
      <color indexed="10"/>
      <name val="Times New Roman"/>
      <family val="1"/>
    </font>
    <font>
      <sz val="13"/>
      <color indexed="48"/>
      <name val="Times New Roman"/>
      <family val="1"/>
    </font>
    <font>
      <sz val="13"/>
      <color indexed="60"/>
      <name val="Times New Roman"/>
      <family val="1"/>
    </font>
    <font>
      <sz val="13"/>
      <color indexed="9"/>
      <name val="Times New Roman"/>
      <family val="1"/>
    </font>
    <font>
      <b/>
      <sz val="10"/>
      <name val="Times New Roman"/>
      <family val="1"/>
    </font>
    <font>
      <sz val="10"/>
      <color indexed="6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8"/>
      <name val="Times New Roman"/>
      <family val="1"/>
    </font>
    <font>
      <sz val="10"/>
      <color indexed="46"/>
      <name val="Times New Roman"/>
      <family val="1"/>
    </font>
    <font>
      <sz val="10"/>
      <color indexed="8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2"/>
      </right>
      <top style="hair">
        <color indexed="62"/>
      </top>
      <bottom style="hair">
        <color indexed="62"/>
      </bottom>
      <diagonal/>
    </border>
    <border>
      <left style="thin">
        <color indexed="62"/>
      </left>
      <right style="thin">
        <color indexed="62"/>
      </right>
      <top style="hair">
        <color indexed="62"/>
      </top>
      <bottom style="hair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2"/>
      </left>
      <right style="thin">
        <color indexed="62"/>
      </right>
      <top style="thick">
        <color indexed="62"/>
      </top>
      <bottom style="thin">
        <color indexed="62"/>
      </bottom>
      <diagonal/>
    </border>
    <border>
      <left style="thin">
        <color indexed="62"/>
      </left>
      <right style="thick">
        <color indexed="62"/>
      </right>
      <top style="thick">
        <color indexed="62"/>
      </top>
      <bottom style="thin">
        <color indexed="62"/>
      </bottom>
      <diagonal/>
    </border>
    <border>
      <left style="thick">
        <color indexed="62"/>
      </left>
      <right style="thin">
        <color indexed="62"/>
      </right>
      <top style="thick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ck">
        <color indexed="62"/>
      </right>
      <top style="thin">
        <color indexed="62"/>
      </top>
      <bottom style="thin">
        <color indexed="62"/>
      </bottom>
      <diagonal/>
    </border>
    <border>
      <left style="thick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ck">
        <color indexed="62"/>
      </bottom>
      <diagonal/>
    </border>
    <border>
      <left style="thin">
        <color indexed="62"/>
      </left>
      <right style="thick">
        <color indexed="62"/>
      </right>
      <top style="thin">
        <color indexed="62"/>
      </top>
      <bottom style="thick">
        <color indexed="62"/>
      </bottom>
      <diagonal/>
    </border>
    <border>
      <left style="thick">
        <color indexed="62"/>
      </left>
      <right style="thin">
        <color indexed="62"/>
      </right>
      <top style="thin">
        <color indexed="62"/>
      </top>
      <bottom style="thick">
        <color indexed="6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2"/>
      </right>
      <top/>
      <bottom style="hair">
        <color indexed="64"/>
      </bottom>
      <diagonal/>
    </border>
    <border>
      <left style="thin">
        <color indexed="64"/>
      </left>
      <right style="thin">
        <color indexed="6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2"/>
      </right>
      <top style="hair">
        <color indexed="64"/>
      </top>
      <bottom style="medium">
        <color indexed="64"/>
      </bottom>
      <diagonal/>
    </border>
    <border>
      <left/>
      <right style="thin">
        <color indexed="62"/>
      </right>
      <top style="thick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 style="thick">
        <color indexed="62"/>
      </bottom>
      <diagonal/>
    </border>
    <border>
      <left style="thick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ck">
        <color indexed="62"/>
      </top>
      <bottom/>
      <diagonal/>
    </border>
    <border>
      <left style="thin">
        <color indexed="62"/>
      </left>
      <right style="thin">
        <color indexed="62"/>
      </right>
      <top/>
      <bottom style="thick">
        <color indexed="62"/>
      </bottom>
      <diagonal/>
    </border>
    <border>
      <left style="thin">
        <color indexed="62"/>
      </left>
      <right/>
      <top style="thick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ck">
        <color indexed="6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90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 applyBorder="1"/>
    <xf numFmtId="0" fontId="7" fillId="0" borderId="0" xfId="0" applyFont="1"/>
    <xf numFmtId="0" fontId="23" fillId="2" borderId="0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textRotation="90"/>
    </xf>
    <xf numFmtId="0" fontId="5" fillId="0" borderId="0" xfId="0" applyFont="1" applyFill="1" applyBorder="1" applyAlignment="1">
      <alignment horizontal="center"/>
    </xf>
    <xf numFmtId="0" fontId="7" fillId="0" borderId="0" xfId="0" applyFont="1" applyBorder="1"/>
    <xf numFmtId="0" fontId="4" fillId="0" borderId="0" xfId="0" applyFont="1" applyFill="1" applyBorder="1" applyAlignment="1"/>
    <xf numFmtId="0" fontId="31" fillId="0" borderId="0" xfId="0" applyFont="1" applyFill="1" applyBorder="1" applyAlignment="1">
      <alignment horizontal="left" vertical="center" readingOrder="1"/>
    </xf>
    <xf numFmtId="0" fontId="31" fillId="0" borderId="0" xfId="0" applyFont="1" applyFill="1" applyBorder="1" applyAlignment="1">
      <alignment horizontal="left" vertical="center"/>
    </xf>
    <xf numFmtId="0" fontId="3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22" fillId="0" borderId="0" xfId="0" applyFont="1" applyBorder="1"/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23" fillId="3" borderId="0" xfId="0" applyFont="1" applyFill="1" applyBorder="1" applyAlignment="1">
      <alignment horizontal="right"/>
    </xf>
    <xf numFmtId="0" fontId="25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" fillId="0" borderId="0" xfId="0" applyFont="1" applyBorder="1"/>
    <xf numFmtId="0" fontId="37" fillId="0" borderId="0" xfId="0" applyFont="1" applyBorder="1"/>
    <xf numFmtId="0" fontId="37" fillId="0" borderId="0" xfId="0" applyFont="1" applyFill="1" applyBorder="1"/>
    <xf numFmtId="0" fontId="5" fillId="2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22" fillId="0" borderId="0" xfId="0" applyFont="1" applyFill="1" applyBorder="1"/>
    <xf numFmtId="0" fontId="33" fillId="0" borderId="0" xfId="0" applyFont="1" applyBorder="1"/>
    <xf numFmtId="0" fontId="3" fillId="0" borderId="0" xfId="0" applyFont="1" applyBorder="1" applyAlignment="1">
      <alignment horizontal="center"/>
    </xf>
    <xf numFmtId="49" fontId="35" fillId="0" borderId="0" xfId="0" applyNumberFormat="1" applyFont="1" applyFill="1" applyBorder="1" applyAlignment="1">
      <alignment horizontal="center" vertical="center"/>
    </xf>
    <xf numFmtId="49" fontId="40" fillId="0" borderId="0" xfId="0" applyNumberFormat="1" applyFont="1" applyFill="1" applyBorder="1" applyAlignment="1">
      <alignment horizontal="center" vertical="center"/>
    </xf>
    <xf numFmtId="49" fontId="41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Alignment="1">
      <alignment horizontal="center"/>
    </xf>
    <xf numFmtId="1" fontId="9" fillId="0" borderId="1" xfId="0" applyNumberFormat="1" applyFont="1" applyFill="1" applyBorder="1" applyAlignment="1" applyProtection="1">
      <alignment horizontal="center" vertical="center"/>
      <protection hidden="1"/>
    </xf>
    <xf numFmtId="1" fontId="9" fillId="0" borderId="0" xfId="0" applyNumberFormat="1" applyFont="1" applyFill="1" applyBorder="1" applyAlignment="1" applyProtection="1">
      <alignment horizontal="center" vertical="center"/>
      <protection hidden="1"/>
    </xf>
    <xf numFmtId="0" fontId="8" fillId="0" borderId="2" xfId="0" applyFont="1" applyFill="1" applyBorder="1" applyAlignment="1" applyProtection="1">
      <alignment horizontal="center"/>
      <protection hidden="1"/>
    </xf>
    <xf numFmtId="0" fontId="7" fillId="0" borderId="0" xfId="0" applyFont="1" applyFill="1" applyProtection="1">
      <protection hidden="1"/>
    </xf>
    <xf numFmtId="0" fontId="9" fillId="0" borderId="0" xfId="0" applyFont="1" applyFill="1" applyAlignment="1" applyProtection="1">
      <protection hidden="1"/>
    </xf>
    <xf numFmtId="0" fontId="8" fillId="0" borderId="0" xfId="0" applyFont="1" applyFill="1" applyProtection="1">
      <protection hidden="1"/>
    </xf>
    <xf numFmtId="0" fontId="2" fillId="0" borderId="0" xfId="0" applyFont="1" applyFill="1" applyAlignment="1" applyProtection="1">
      <alignment horizontal="left" indent="1"/>
      <protection hidden="1"/>
    </xf>
    <xf numFmtId="0" fontId="42" fillId="0" borderId="0" xfId="0" applyFont="1" applyFill="1" applyAlignment="1" applyProtection="1">
      <alignment horizontal="right"/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9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9" fillId="0" borderId="3" xfId="0" applyFont="1" applyFill="1" applyBorder="1" applyAlignment="1" applyProtection="1">
      <alignment horizontal="center"/>
      <protection hidden="1"/>
    </xf>
    <xf numFmtId="0" fontId="8" fillId="0" borderId="4" xfId="0" applyFont="1" applyFill="1" applyBorder="1" applyAlignment="1" applyProtection="1">
      <alignment horizontal="center"/>
      <protection hidden="1"/>
    </xf>
    <xf numFmtId="0" fontId="9" fillId="0" borderId="4" xfId="0" applyFont="1" applyFill="1" applyBorder="1" applyAlignment="1" applyProtection="1">
      <alignment horizontal="center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14" fillId="0" borderId="5" xfId="0" applyFont="1" applyFill="1" applyBorder="1" applyProtection="1">
      <protection hidden="1"/>
    </xf>
    <xf numFmtId="0" fontId="8" fillId="0" borderId="5" xfId="0" applyFont="1" applyFill="1" applyBorder="1" applyProtection="1">
      <protection hidden="1"/>
    </xf>
    <xf numFmtId="0" fontId="9" fillId="0" borderId="0" xfId="0" applyFont="1" applyBorder="1" applyAlignment="1" applyProtection="1">
      <alignment horizontal="left"/>
      <protection hidden="1"/>
    </xf>
    <xf numFmtId="0" fontId="22" fillId="0" borderId="0" xfId="0" applyFont="1" applyBorder="1" applyProtection="1">
      <protection hidden="1"/>
    </xf>
    <xf numFmtId="0" fontId="23" fillId="0" borderId="0" xfId="0" applyFont="1" applyBorder="1" applyAlignment="1" applyProtection="1">
      <alignment horizontal="center"/>
      <protection hidden="1"/>
    </xf>
    <xf numFmtId="0" fontId="23" fillId="0" borderId="0" xfId="0" applyFont="1" applyBorder="1" applyAlignment="1" applyProtection="1">
      <alignment horizontal="left"/>
      <protection hidden="1"/>
    </xf>
    <xf numFmtId="0" fontId="29" fillId="3" borderId="0" xfId="0" applyFont="1" applyFill="1" applyBorder="1" applyAlignment="1" applyProtection="1">
      <alignment horizontal="right"/>
      <protection hidden="1"/>
    </xf>
    <xf numFmtId="0" fontId="23" fillId="3" borderId="0" xfId="0" applyFont="1" applyFill="1" applyBorder="1" applyAlignment="1" applyProtection="1">
      <protection hidden="1"/>
    </xf>
    <xf numFmtId="0" fontId="3" fillId="0" borderId="0" xfId="0" applyFont="1" applyBorder="1" applyProtection="1">
      <protection hidden="1"/>
    </xf>
    <xf numFmtId="0" fontId="23" fillId="3" borderId="0" xfId="0" applyFont="1" applyFill="1" applyBorder="1" applyAlignment="1" applyProtection="1">
      <alignment horizontal="right"/>
      <protection hidden="1"/>
    </xf>
    <xf numFmtId="0" fontId="30" fillId="3" borderId="0" xfId="0" applyFont="1" applyFill="1" applyBorder="1" applyAlignment="1" applyProtection="1">
      <alignment horizontal="right"/>
      <protection hidden="1"/>
    </xf>
    <xf numFmtId="0" fontId="23" fillId="3" borderId="0" xfId="0" applyFont="1" applyFill="1" applyBorder="1" applyAlignment="1" applyProtection="1">
      <alignment horizontal="left"/>
      <protection hidden="1"/>
    </xf>
    <xf numFmtId="0" fontId="25" fillId="2" borderId="1" xfId="0" applyFont="1" applyFill="1" applyBorder="1" applyAlignment="1" applyProtection="1">
      <alignment horizontal="center"/>
      <protection hidden="1"/>
    </xf>
    <xf numFmtId="0" fontId="12" fillId="2" borderId="1" xfId="0" applyFont="1" applyFill="1" applyBorder="1" applyAlignment="1" applyProtection="1">
      <alignment horizontal="center"/>
      <protection hidden="1"/>
    </xf>
    <xf numFmtId="0" fontId="5" fillId="2" borderId="1" xfId="0" applyFont="1" applyFill="1" applyBorder="1" applyAlignment="1" applyProtection="1">
      <alignment horizontal="center"/>
      <protection hidden="1"/>
    </xf>
    <xf numFmtId="0" fontId="6" fillId="0" borderId="1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Protection="1"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22" fillId="0" borderId="0" xfId="0" applyFont="1" applyFill="1" applyBorder="1" applyProtection="1">
      <protection hidden="1"/>
    </xf>
    <xf numFmtId="0" fontId="3" fillId="0" borderId="6" xfId="0" applyFont="1" applyFill="1" applyBorder="1" applyProtection="1">
      <protection hidden="1"/>
    </xf>
    <xf numFmtId="0" fontId="22" fillId="0" borderId="6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Protection="1">
      <protection hidden="1"/>
    </xf>
    <xf numFmtId="0" fontId="13" fillId="2" borderId="0" xfId="0" applyFont="1" applyFill="1" applyBorder="1" applyAlignment="1" applyProtection="1">
      <protection hidden="1"/>
    </xf>
    <xf numFmtId="0" fontId="33" fillId="0" borderId="1" xfId="0" applyNumberFormat="1" applyFont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9" fillId="0" borderId="7" xfId="0" applyFont="1" applyFill="1" applyBorder="1" applyAlignment="1" applyProtection="1">
      <alignment horizontal="center"/>
      <protection hidden="1"/>
    </xf>
    <xf numFmtId="0" fontId="9" fillId="0" borderId="8" xfId="0" applyFont="1" applyFill="1" applyBorder="1" applyAlignment="1" applyProtection="1">
      <alignment horizontal="center"/>
      <protection hidden="1"/>
    </xf>
    <xf numFmtId="0" fontId="9" fillId="0" borderId="0" xfId="0" applyFont="1" applyFill="1" applyAlignment="1" applyProtection="1">
      <alignment shrinkToFit="1"/>
      <protection hidden="1"/>
    </xf>
    <xf numFmtId="0" fontId="9" fillId="0" borderId="0" xfId="0" applyFont="1" applyFill="1" applyAlignment="1" applyProtection="1">
      <alignment horizontal="right" shrinkToFit="1"/>
      <protection hidden="1"/>
    </xf>
    <xf numFmtId="0" fontId="2" fillId="2" borderId="1" xfId="0" applyFont="1" applyFill="1" applyBorder="1" applyAlignment="1" applyProtection="1">
      <alignment horizontal="center" vertical="center" shrinkToFit="1"/>
      <protection hidden="1"/>
    </xf>
    <xf numFmtId="0" fontId="9" fillId="0" borderId="0" xfId="0" applyFont="1" applyFill="1" applyBorder="1" applyAlignment="1" applyProtection="1">
      <alignment horizontal="center" vertical="center" textRotation="90" shrinkToFit="1"/>
      <protection hidden="1"/>
    </xf>
    <xf numFmtId="0" fontId="9" fillId="0" borderId="5" xfId="0" applyFont="1" applyFill="1" applyBorder="1" applyAlignment="1" applyProtection="1">
      <alignment shrinkToFit="1"/>
      <protection hidden="1"/>
    </xf>
    <xf numFmtId="0" fontId="10" fillId="0" borderId="0" xfId="0" applyFont="1" applyFill="1" applyAlignment="1" applyProtection="1">
      <alignment shrinkToFit="1"/>
      <protection hidden="1"/>
    </xf>
    <xf numFmtId="0" fontId="7" fillId="0" borderId="0" xfId="0" applyFont="1" applyFill="1" applyProtection="1">
      <protection locked="0"/>
    </xf>
    <xf numFmtId="0" fontId="10" fillId="0" borderId="0" xfId="0" applyFont="1" applyFill="1" applyProtection="1">
      <protection locked="0"/>
    </xf>
    <xf numFmtId="0" fontId="8" fillId="0" borderId="0" xfId="0" applyFont="1" applyFill="1" applyProtection="1"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7" fillId="0" borderId="5" xfId="0" applyFont="1" applyFill="1" applyBorder="1" applyProtection="1">
      <protection locked="0"/>
    </xf>
    <xf numFmtId="0" fontId="7" fillId="0" borderId="0" xfId="0" applyFont="1" applyBorder="1" applyProtection="1">
      <protection locked="0"/>
    </xf>
    <xf numFmtId="0" fontId="15" fillId="0" borderId="0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21" fillId="0" borderId="0" xfId="0" applyFont="1" applyBorder="1" applyProtection="1">
      <protection locked="0"/>
    </xf>
    <xf numFmtId="0" fontId="47" fillId="0" borderId="0" xfId="0" applyFont="1" applyBorder="1" applyAlignment="1" applyProtection="1">
      <alignment horizontal="right"/>
      <protection locked="0"/>
    </xf>
    <xf numFmtId="0" fontId="48" fillId="0" borderId="0" xfId="0" quotePrefix="1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38" fillId="4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2" fillId="5" borderId="9" xfId="0" applyFont="1" applyFill="1" applyBorder="1" applyAlignment="1" applyProtection="1">
      <alignment horizontal="center" wrapText="1"/>
      <protection locked="0"/>
    </xf>
    <xf numFmtId="0" fontId="33" fillId="0" borderId="10" xfId="0" applyNumberFormat="1" applyFont="1" applyBorder="1" applyAlignment="1" applyProtection="1">
      <alignment horizontal="center" vertical="center" wrapText="1"/>
      <protection locked="0"/>
    </xf>
    <xf numFmtId="0" fontId="33" fillId="0" borderId="11" xfId="0" applyNumberFormat="1" applyFont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wrapText="1"/>
      <protection locked="0"/>
    </xf>
    <xf numFmtId="0" fontId="2" fillId="5" borderId="12" xfId="0" applyFont="1" applyFill="1" applyBorder="1" applyAlignment="1" applyProtection="1">
      <alignment horizontal="center" wrapText="1"/>
      <protection locked="0"/>
    </xf>
    <xf numFmtId="0" fontId="33" fillId="0" borderId="1" xfId="0" applyNumberFormat="1" applyFont="1" applyBorder="1" applyAlignment="1" applyProtection="1">
      <alignment horizontal="center" vertical="center" wrapText="1"/>
      <protection locked="0"/>
    </xf>
    <xf numFmtId="0" fontId="33" fillId="0" borderId="13" xfId="0" applyNumberFormat="1" applyFont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wrapText="1"/>
      <protection locked="0"/>
    </xf>
    <xf numFmtId="0" fontId="33" fillId="0" borderId="15" xfId="0" applyNumberFormat="1" applyFont="1" applyBorder="1" applyAlignment="1" applyProtection="1">
      <alignment horizontal="center" vertical="center" wrapText="1"/>
      <protection locked="0"/>
    </xf>
    <xf numFmtId="0" fontId="33" fillId="0" borderId="16" xfId="0" applyNumberFormat="1" applyFont="1" applyBorder="1" applyAlignment="1" applyProtection="1">
      <alignment horizontal="center" vertical="center" wrapText="1"/>
      <protection locked="0"/>
    </xf>
    <xf numFmtId="0" fontId="33" fillId="0" borderId="17" xfId="0" applyNumberFormat="1" applyFont="1" applyBorder="1" applyAlignment="1" applyProtection="1">
      <alignment horizontal="center" vertical="center" wrapText="1"/>
      <protection locked="0"/>
    </xf>
    <xf numFmtId="0" fontId="33" fillId="0" borderId="18" xfId="0" applyNumberFormat="1" applyFont="1" applyBorder="1" applyAlignment="1" applyProtection="1">
      <alignment horizontal="center" vertical="center" wrapText="1"/>
      <protection locked="0"/>
    </xf>
    <xf numFmtId="0" fontId="33" fillId="0" borderId="19" xfId="0" applyNumberFormat="1" applyFont="1" applyBorder="1" applyAlignment="1" applyProtection="1">
      <alignment horizontal="center" vertical="center" wrapText="1"/>
      <protection locked="0"/>
    </xf>
    <xf numFmtId="0" fontId="18" fillId="6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0" fontId="33" fillId="0" borderId="10" xfId="0" applyNumberFormat="1" applyFont="1" applyBorder="1" applyAlignment="1" applyProtection="1">
      <alignment horizontal="center" vertical="center" wrapText="1"/>
      <protection hidden="1"/>
    </xf>
    <xf numFmtId="0" fontId="33" fillId="0" borderId="15" xfId="0" applyNumberFormat="1" applyFont="1" applyBorder="1" applyAlignment="1" applyProtection="1">
      <alignment horizontal="center" vertical="center" wrapText="1"/>
      <protection hidden="1"/>
    </xf>
    <xf numFmtId="0" fontId="33" fillId="0" borderId="11" xfId="0" applyNumberFormat="1" applyFont="1" applyBorder="1" applyAlignment="1" applyProtection="1">
      <alignment horizontal="center" vertical="center" wrapText="1"/>
      <protection hidden="1"/>
    </xf>
    <xf numFmtId="0" fontId="33" fillId="0" borderId="13" xfId="0" applyNumberFormat="1" applyFont="1" applyBorder="1" applyAlignment="1" applyProtection="1">
      <alignment horizontal="center" vertical="center" wrapText="1"/>
      <protection hidden="1"/>
    </xf>
    <xf numFmtId="0" fontId="33" fillId="0" borderId="16" xfId="0" applyNumberFormat="1" applyFont="1" applyBorder="1" applyAlignment="1" applyProtection="1">
      <alignment horizontal="center" vertical="center" wrapText="1"/>
      <protection hidden="1"/>
    </xf>
    <xf numFmtId="0" fontId="33" fillId="0" borderId="20" xfId="0" applyNumberFormat="1" applyFont="1" applyBorder="1" applyAlignment="1" applyProtection="1">
      <alignment horizontal="center" vertical="center" wrapText="1"/>
      <protection hidden="1"/>
    </xf>
    <xf numFmtId="0" fontId="10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0" fontId="15" fillId="0" borderId="0" xfId="0" quotePrefix="1" applyFont="1" applyProtection="1">
      <protection locked="0"/>
    </xf>
    <xf numFmtId="0" fontId="16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17" fillId="7" borderId="21" xfId="0" applyFont="1" applyFill="1" applyBorder="1" applyAlignment="1" applyProtection="1">
      <alignment horizontal="center"/>
      <protection locked="0"/>
    </xf>
    <xf numFmtId="0" fontId="18" fillId="7" borderId="22" xfId="0" applyFont="1" applyFill="1" applyBorder="1" applyAlignment="1" applyProtection="1">
      <alignment horizontal="center"/>
      <protection locked="0"/>
    </xf>
    <xf numFmtId="0" fontId="19" fillId="0" borderId="0" xfId="0" applyFont="1" applyProtection="1">
      <protection locked="0"/>
    </xf>
    <xf numFmtId="0" fontId="19" fillId="5" borderId="9" xfId="0" applyFont="1" applyFill="1" applyBorder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0" fontId="19" fillId="5" borderId="12" xfId="0" applyFont="1" applyFill="1" applyBorder="1" applyAlignment="1" applyProtection="1">
      <alignment horizontal="center"/>
      <protection locked="0"/>
    </xf>
    <xf numFmtId="0" fontId="19" fillId="5" borderId="14" xfId="0" applyFont="1" applyFill="1" applyBorder="1" applyAlignment="1" applyProtection="1">
      <alignment horizontal="center"/>
      <protection locked="0"/>
    </xf>
    <xf numFmtId="0" fontId="21" fillId="0" borderId="0" xfId="0" applyFont="1" applyProtection="1">
      <protection locked="0"/>
    </xf>
    <xf numFmtId="0" fontId="18" fillId="7" borderId="23" xfId="0" applyFont="1" applyFill="1" applyBorder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20" fillId="0" borderId="10" xfId="0" applyNumberFormat="1" applyFont="1" applyBorder="1" applyAlignment="1" applyProtection="1">
      <alignment horizontal="center"/>
      <protection hidden="1"/>
    </xf>
    <xf numFmtId="0" fontId="20" fillId="0" borderId="11" xfId="0" applyNumberFormat="1" applyFont="1" applyBorder="1" applyAlignment="1" applyProtection="1">
      <alignment horizontal="center"/>
      <protection hidden="1"/>
    </xf>
    <xf numFmtId="0" fontId="20" fillId="0" borderId="1" xfId="0" applyNumberFormat="1" applyFont="1" applyBorder="1" applyAlignment="1" applyProtection="1">
      <alignment horizontal="center"/>
      <protection hidden="1"/>
    </xf>
    <xf numFmtId="0" fontId="20" fillId="0" borderId="13" xfId="0" applyNumberFormat="1" applyFont="1" applyBorder="1" applyAlignment="1" applyProtection="1">
      <alignment horizontal="center"/>
      <protection hidden="1"/>
    </xf>
    <xf numFmtId="0" fontId="20" fillId="0" borderId="15" xfId="0" applyNumberFormat="1" applyFont="1" applyBorder="1" applyAlignment="1" applyProtection="1">
      <alignment horizontal="center"/>
      <protection hidden="1"/>
    </xf>
    <xf numFmtId="0" fontId="20" fillId="0" borderId="16" xfId="0" applyNumberFormat="1" applyFont="1" applyBorder="1" applyAlignment="1" applyProtection="1">
      <alignment horizontal="center"/>
      <protection hidden="1"/>
    </xf>
    <xf numFmtId="0" fontId="8" fillId="0" borderId="0" xfId="0" applyFont="1" applyFill="1" applyAlignment="1" applyProtection="1">
      <alignment horizontal="center"/>
      <protection locked="0"/>
    </xf>
    <xf numFmtId="0" fontId="21" fillId="0" borderId="0" xfId="0" applyFont="1" applyFill="1" applyAlignment="1" applyProtection="1">
      <alignment horizontal="center" vertical="center"/>
      <protection locked="0"/>
    </xf>
    <xf numFmtId="0" fontId="2" fillId="5" borderId="24" xfId="0" applyFont="1" applyFill="1" applyBorder="1" applyAlignment="1" applyProtection="1">
      <alignment horizontal="center" wrapText="1"/>
      <protection locked="0"/>
    </xf>
    <xf numFmtId="0" fontId="18" fillId="6" borderId="25" xfId="0" applyFont="1" applyFill="1" applyBorder="1" applyAlignment="1" applyProtection="1">
      <alignment horizontal="center" vertical="center" wrapText="1"/>
      <protection locked="0"/>
    </xf>
    <xf numFmtId="0" fontId="38" fillId="4" borderId="0" xfId="0" applyFont="1" applyFill="1" applyProtection="1">
      <protection hidden="1"/>
    </xf>
    <xf numFmtId="0" fontId="20" fillId="0" borderId="26" xfId="0" applyNumberFormat="1" applyFont="1" applyBorder="1" applyAlignment="1" applyProtection="1">
      <alignment horizontal="center"/>
      <protection hidden="1"/>
    </xf>
    <xf numFmtId="0" fontId="20" fillId="0" borderId="27" xfId="0" applyNumberFormat="1" applyFont="1" applyBorder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0" fontId="7" fillId="0" borderId="0" xfId="0" applyFont="1" applyFill="1"/>
    <xf numFmtId="49" fontId="9" fillId="0" borderId="1" xfId="0" applyNumberFormat="1" applyFont="1" applyFill="1" applyBorder="1" applyAlignment="1">
      <alignment horizontal="center" vertical="center"/>
    </xf>
    <xf numFmtId="49" fontId="9" fillId="0" borderId="28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/>
    <xf numFmtId="0" fontId="10" fillId="0" borderId="0" xfId="0" applyFont="1" applyFill="1"/>
    <xf numFmtId="0" fontId="7" fillId="0" borderId="0" xfId="0" quotePrefix="1" applyFont="1" applyFill="1"/>
    <xf numFmtId="0" fontId="7" fillId="0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1" fontId="9" fillId="0" borderId="28" xfId="0" applyNumberFormat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38" fillId="4" borderId="0" xfId="0" applyFont="1" applyFill="1" applyAlignment="1" applyProtection="1">
      <alignment horizontal="center"/>
      <protection hidden="1"/>
    </xf>
    <xf numFmtId="0" fontId="32" fillId="0" borderId="0" xfId="0" applyNumberFormat="1" applyFont="1" applyBorder="1" applyAlignment="1" applyProtection="1">
      <alignment horizontal="center" vertical="center" wrapText="1"/>
      <protection hidden="1"/>
    </xf>
    <xf numFmtId="0" fontId="8" fillId="0" borderId="0" xfId="0" applyFont="1" applyBorder="1" applyProtection="1">
      <protection hidden="1"/>
    </xf>
    <xf numFmtId="0" fontId="21" fillId="0" borderId="0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8" fillId="0" borderId="0" xfId="0" applyFont="1" applyBorder="1" applyAlignment="1" applyProtection="1">
      <protection hidden="1"/>
    </xf>
    <xf numFmtId="0" fontId="47" fillId="0" borderId="0" xfId="0" applyFont="1" applyBorder="1" applyAlignment="1" applyProtection="1">
      <alignment horizontal="right"/>
      <protection hidden="1"/>
    </xf>
    <xf numFmtId="0" fontId="48" fillId="0" borderId="0" xfId="0" quotePrefix="1" applyFont="1" applyBorder="1" applyProtection="1">
      <protection hidden="1"/>
    </xf>
    <xf numFmtId="1" fontId="9" fillId="0" borderId="22" xfId="0" applyNumberFormat="1" applyFont="1" applyFill="1" applyBorder="1" applyAlignment="1" applyProtection="1">
      <alignment horizontal="center" vertical="center"/>
      <protection hidden="1"/>
    </xf>
    <xf numFmtId="1" fontId="9" fillId="0" borderId="29" xfId="0" applyNumberFormat="1" applyFont="1" applyFill="1" applyBorder="1" applyAlignment="1" applyProtection="1">
      <alignment horizontal="center" vertical="center"/>
      <protection hidden="1"/>
    </xf>
    <xf numFmtId="1" fontId="9" fillId="0" borderId="30" xfId="0" applyNumberFormat="1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Alignment="1">
      <alignment horizontal="center"/>
    </xf>
    <xf numFmtId="49" fontId="9" fillId="0" borderId="1" xfId="0" applyNumberFormat="1" applyFont="1" applyFill="1" applyBorder="1" applyAlignment="1" applyProtection="1">
      <alignment horizontal="center" vertical="center"/>
      <protection hidden="1"/>
    </xf>
    <xf numFmtId="1" fontId="17" fillId="0" borderId="1" xfId="0" applyNumberFormat="1" applyFont="1" applyFill="1" applyBorder="1" applyAlignment="1" applyProtection="1">
      <alignment horizontal="center" vertical="center"/>
      <protection hidden="1"/>
    </xf>
    <xf numFmtId="1" fontId="45" fillId="0" borderId="1" xfId="0" applyNumberFormat="1" applyFont="1" applyFill="1" applyBorder="1" applyAlignment="1" applyProtection="1">
      <alignment horizontal="center" vertical="center"/>
      <protection hidden="1"/>
    </xf>
    <xf numFmtId="1" fontId="17" fillId="0" borderId="22" xfId="0" applyNumberFormat="1" applyFont="1" applyFill="1" applyBorder="1" applyAlignment="1" applyProtection="1">
      <alignment horizontal="center" vertical="center"/>
      <protection hidden="1"/>
    </xf>
    <xf numFmtId="1" fontId="45" fillId="0" borderId="22" xfId="0" applyNumberFormat="1" applyFont="1" applyFill="1" applyBorder="1" applyAlignment="1" applyProtection="1">
      <alignment horizontal="center" vertical="center"/>
      <protection hidden="1"/>
    </xf>
    <xf numFmtId="1" fontId="17" fillId="0" borderId="23" xfId="0" applyNumberFormat="1" applyFont="1" applyFill="1" applyBorder="1" applyAlignment="1" applyProtection="1">
      <alignment horizontal="center" vertical="center"/>
      <protection hidden="1"/>
    </xf>
    <xf numFmtId="1" fontId="45" fillId="0" borderId="23" xfId="0" applyNumberFormat="1" applyFont="1" applyFill="1" applyBorder="1" applyAlignment="1" applyProtection="1">
      <alignment horizontal="center" vertical="center"/>
      <protection hidden="1"/>
    </xf>
    <xf numFmtId="1" fontId="17" fillId="0" borderId="30" xfId="0" applyNumberFormat="1" applyFont="1" applyFill="1" applyBorder="1" applyAlignment="1" applyProtection="1">
      <alignment horizontal="center" vertical="center"/>
      <protection hidden="1"/>
    </xf>
    <xf numFmtId="1" fontId="45" fillId="0" borderId="30" xfId="0" applyNumberFormat="1" applyFont="1" applyFill="1" applyBorder="1" applyAlignment="1" applyProtection="1">
      <alignment horizontal="center" vertical="center"/>
      <protection hidden="1"/>
    </xf>
    <xf numFmtId="1" fontId="17" fillId="0" borderId="29" xfId="0" applyNumberFormat="1" applyFont="1" applyFill="1" applyBorder="1" applyAlignment="1" applyProtection="1">
      <alignment horizontal="center" vertical="center"/>
      <protection hidden="1"/>
    </xf>
    <xf numFmtId="1" fontId="45" fillId="0" borderId="29" xfId="0" applyNumberFormat="1" applyFont="1" applyFill="1" applyBorder="1" applyAlignment="1" applyProtection="1">
      <alignment horizontal="center" vertical="center"/>
      <protection hidden="1"/>
    </xf>
    <xf numFmtId="0" fontId="50" fillId="3" borderId="0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Alignment="1">
      <alignment horizontal="center"/>
    </xf>
    <xf numFmtId="1" fontId="44" fillId="0" borderId="0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/>
    </xf>
    <xf numFmtId="1" fontId="45" fillId="0" borderId="0" xfId="0" applyNumberFormat="1" applyFont="1" applyFill="1" applyBorder="1" applyAlignment="1">
      <alignment horizontal="center" vertical="center"/>
    </xf>
    <xf numFmtId="0" fontId="51" fillId="0" borderId="10" xfId="0" applyNumberFormat="1" applyFont="1" applyBorder="1" applyAlignment="1" applyProtection="1">
      <alignment horizontal="center" vertical="center" wrapText="1"/>
      <protection hidden="1"/>
    </xf>
    <xf numFmtId="0" fontId="51" fillId="0" borderId="1" xfId="0" applyNumberFormat="1" applyFont="1" applyBorder="1" applyAlignment="1" applyProtection="1">
      <alignment horizontal="center" vertical="center" wrapText="1"/>
      <protection hidden="1"/>
    </xf>
    <xf numFmtId="0" fontId="51" fillId="0" borderId="15" xfId="0" applyNumberFormat="1" applyFont="1" applyBorder="1" applyAlignment="1" applyProtection="1">
      <alignment horizontal="center" vertical="center" wrapText="1"/>
      <protection hidden="1"/>
    </xf>
    <xf numFmtId="0" fontId="52" fillId="0" borderId="10" xfId="0" applyNumberFormat="1" applyFont="1" applyBorder="1" applyAlignment="1" applyProtection="1">
      <alignment horizontal="center" vertical="center" wrapText="1"/>
      <protection hidden="1"/>
    </xf>
    <xf numFmtId="0" fontId="52" fillId="0" borderId="1" xfId="0" applyNumberFormat="1" applyFont="1" applyBorder="1" applyAlignment="1" applyProtection="1">
      <alignment horizontal="center" vertical="center" wrapText="1"/>
      <protection hidden="1"/>
    </xf>
    <xf numFmtId="0" fontId="52" fillId="0" borderId="15" xfId="0" applyNumberFormat="1" applyFont="1" applyBorder="1" applyAlignment="1" applyProtection="1">
      <alignment horizontal="center" vertical="center" wrapText="1"/>
      <protection hidden="1"/>
    </xf>
    <xf numFmtId="0" fontId="53" fillId="0" borderId="0" xfId="0" applyFont="1" applyBorder="1" applyProtection="1">
      <protection locked="0"/>
    </xf>
    <xf numFmtId="0" fontId="53" fillId="0" borderId="0" xfId="0" applyFont="1" applyBorder="1" applyProtection="1">
      <protection hidden="1"/>
    </xf>
    <xf numFmtId="0" fontId="54" fillId="0" borderId="0" xfId="0" applyFont="1" applyBorder="1" applyProtection="1">
      <protection locked="0"/>
    </xf>
    <xf numFmtId="0" fontId="54" fillId="0" borderId="0" xfId="0" applyFont="1" applyBorder="1" applyProtection="1">
      <protection hidden="1"/>
    </xf>
    <xf numFmtId="0" fontId="33" fillId="5" borderId="1" xfId="0" applyFont="1" applyFill="1" applyBorder="1" applyAlignment="1" applyProtection="1">
      <alignment horizontal="center" vertical="center" shrinkToFit="1"/>
      <protection hidden="1"/>
    </xf>
    <xf numFmtId="0" fontId="33" fillId="0" borderId="0" xfId="0" applyFont="1" applyAlignment="1" applyProtection="1">
      <alignment shrinkToFit="1"/>
      <protection hidden="1"/>
    </xf>
    <xf numFmtId="49" fontId="2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NumberFormat="1" applyFont="1" applyProtection="1">
      <protection hidden="1"/>
    </xf>
    <xf numFmtId="0" fontId="9" fillId="8" borderId="2" xfId="0" applyFont="1" applyFill="1" applyBorder="1" applyAlignment="1" applyProtection="1">
      <alignment horizontal="center"/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9" fillId="8" borderId="3" xfId="0" applyFont="1" applyFill="1" applyBorder="1" applyAlignment="1" applyProtection="1">
      <alignment horizontal="center"/>
      <protection hidden="1"/>
    </xf>
    <xf numFmtId="0" fontId="9" fillId="8" borderId="7" xfId="0" applyFont="1" applyFill="1" applyBorder="1" applyAlignment="1" applyProtection="1">
      <alignment horizontal="center"/>
      <protection hidden="1"/>
    </xf>
    <xf numFmtId="0" fontId="8" fillId="0" borderId="4" xfId="0" applyFon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/>
      <protection hidden="1"/>
    </xf>
    <xf numFmtId="0" fontId="8" fillId="0" borderId="31" xfId="0" applyFont="1" applyBorder="1" applyAlignment="1" applyProtection="1">
      <alignment horizontal="center"/>
      <protection hidden="1"/>
    </xf>
    <xf numFmtId="0" fontId="8" fillId="0" borderId="30" xfId="0" applyFont="1" applyBorder="1" applyAlignment="1" applyProtection="1">
      <alignment horizontal="center"/>
      <protection hidden="1"/>
    </xf>
    <xf numFmtId="0" fontId="7" fillId="9" borderId="0" xfId="0" applyFont="1" applyFill="1" applyAlignment="1" applyProtection="1">
      <alignment horizontal="center"/>
      <protection hidden="1"/>
    </xf>
    <xf numFmtId="0" fontId="9" fillId="9" borderId="0" xfId="0" applyFont="1" applyFill="1" applyAlignment="1" applyProtection="1">
      <alignment horizontal="center"/>
      <protection hidden="1"/>
    </xf>
    <xf numFmtId="0" fontId="8" fillId="9" borderId="0" xfId="0" applyFont="1" applyFill="1" applyProtection="1">
      <protection hidden="1"/>
    </xf>
    <xf numFmtId="0" fontId="9" fillId="8" borderId="4" xfId="0" applyFont="1" applyFill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9" fillId="5" borderId="22" xfId="0" applyNumberFormat="1" applyFont="1" applyFill="1" applyBorder="1" applyAlignment="1" applyProtection="1">
      <alignment horizontal="center" vertical="center" wrapText="1"/>
      <protection hidden="1"/>
    </xf>
    <xf numFmtId="49" fontId="2" fillId="5" borderId="29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NumberFormat="1" applyFont="1" applyBorder="1" applyAlignment="1" applyProtection="1">
      <alignment horizontal="center"/>
      <protection hidden="1"/>
    </xf>
    <xf numFmtId="0" fontId="17" fillId="3" borderId="0" xfId="0" applyFont="1" applyFill="1" applyBorder="1" applyAlignment="1" applyProtection="1">
      <alignment horizontal="center" vertical="center" textRotation="90"/>
      <protection locked="0"/>
    </xf>
    <xf numFmtId="0" fontId="19" fillId="3" borderId="0" xfId="0" applyFont="1" applyFill="1" applyBorder="1" applyAlignment="1" applyProtection="1">
      <alignment horizontal="center"/>
      <protection locked="0"/>
    </xf>
    <xf numFmtId="1" fontId="55" fillId="0" borderId="22" xfId="0" applyNumberFormat="1" applyFont="1" applyFill="1" applyBorder="1" applyAlignment="1" applyProtection="1">
      <alignment horizontal="center" vertical="center"/>
      <protection hidden="1"/>
    </xf>
    <xf numFmtId="1" fontId="55" fillId="0" borderId="1" xfId="0" applyNumberFormat="1" applyFont="1" applyFill="1" applyBorder="1" applyAlignment="1" applyProtection="1">
      <alignment horizontal="center" vertical="center"/>
      <protection hidden="1"/>
    </xf>
    <xf numFmtId="1" fontId="55" fillId="0" borderId="0" xfId="0" applyNumberFormat="1" applyFont="1" applyFill="1" applyBorder="1" applyAlignment="1" applyProtection="1">
      <alignment horizontal="center" vertical="center"/>
      <protection hidden="1"/>
    </xf>
    <xf numFmtId="1" fontId="55" fillId="0" borderId="30" xfId="0" applyNumberFormat="1" applyFont="1" applyFill="1" applyBorder="1" applyAlignment="1" applyProtection="1">
      <alignment horizontal="center" vertical="center"/>
      <protection hidden="1"/>
    </xf>
    <xf numFmtId="49" fontId="55" fillId="0" borderId="1" xfId="0" applyNumberFormat="1" applyFont="1" applyFill="1" applyBorder="1" applyAlignment="1" applyProtection="1">
      <alignment horizontal="center" vertical="center"/>
      <protection hidden="1"/>
    </xf>
    <xf numFmtId="1" fontId="55" fillId="0" borderId="29" xfId="0" applyNumberFormat="1" applyFont="1" applyFill="1" applyBorder="1" applyAlignment="1" applyProtection="1">
      <alignment horizontal="center" vertical="center"/>
      <protection hidden="1"/>
    </xf>
    <xf numFmtId="1" fontId="11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/>
    <xf numFmtId="49" fontId="9" fillId="3" borderId="1" xfId="0" applyNumberFormat="1" applyFont="1" applyFill="1" applyBorder="1" applyAlignment="1" applyProtection="1">
      <alignment horizontal="center" vertical="center"/>
      <protection hidden="1"/>
    </xf>
    <xf numFmtId="0" fontId="10" fillId="3" borderId="1" xfId="0" applyFont="1" applyFill="1" applyBorder="1" applyProtection="1">
      <protection hidden="1"/>
    </xf>
    <xf numFmtId="0" fontId="7" fillId="3" borderId="1" xfId="0" applyFont="1" applyFill="1" applyBorder="1" applyProtection="1">
      <protection hidden="1"/>
    </xf>
    <xf numFmtId="1" fontId="44" fillId="3" borderId="1" xfId="0" applyNumberFormat="1" applyFont="1" applyFill="1" applyBorder="1" applyAlignment="1" applyProtection="1">
      <alignment horizontal="center" vertical="center"/>
      <protection hidden="1"/>
    </xf>
    <xf numFmtId="1" fontId="17" fillId="3" borderId="1" xfId="0" applyNumberFormat="1" applyFont="1" applyFill="1" applyBorder="1" applyAlignment="1" applyProtection="1">
      <alignment horizontal="center" vertical="center"/>
      <protection hidden="1"/>
    </xf>
    <xf numFmtId="1" fontId="45" fillId="3" borderId="1" xfId="0" applyNumberFormat="1" applyFont="1" applyFill="1" applyBorder="1" applyAlignment="1" applyProtection="1">
      <alignment horizontal="center" vertical="center"/>
      <protection hidden="1"/>
    </xf>
    <xf numFmtId="1" fontId="9" fillId="3" borderId="1" xfId="0" applyNumberFormat="1" applyFont="1" applyFill="1" applyBorder="1" applyAlignment="1" applyProtection="1">
      <alignment horizontal="center" vertical="center"/>
      <protection hidden="1"/>
    </xf>
    <xf numFmtId="1" fontId="9" fillId="3" borderId="0" xfId="0" applyNumberFormat="1" applyFont="1" applyFill="1" applyBorder="1" applyAlignment="1" applyProtection="1">
      <alignment horizontal="center" vertical="center"/>
      <protection hidden="1"/>
    </xf>
    <xf numFmtId="1" fontId="9" fillId="3" borderId="0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0" fontId="36" fillId="3" borderId="0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9" fillId="3" borderId="28" xfId="0" applyNumberFormat="1" applyFont="1" applyFill="1" applyBorder="1" applyAlignment="1">
      <alignment horizontal="center" vertical="center"/>
    </xf>
    <xf numFmtId="49" fontId="35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/>
    <xf numFmtId="2" fontId="7" fillId="3" borderId="0" xfId="0" applyNumberFormat="1" applyFont="1" applyFill="1"/>
    <xf numFmtId="0" fontId="10" fillId="3" borderId="0" xfId="0" applyFont="1" applyFill="1"/>
    <xf numFmtId="0" fontId="7" fillId="3" borderId="0" xfId="0" quotePrefix="1" applyFont="1" applyFill="1"/>
    <xf numFmtId="0" fontId="7" fillId="3" borderId="1" xfId="0" applyFont="1" applyFill="1" applyBorder="1" applyAlignment="1">
      <alignment horizontal="center"/>
    </xf>
    <xf numFmtId="49" fontId="41" fillId="3" borderId="0" xfId="0" applyNumberFormat="1" applyFont="1" applyFill="1" applyBorder="1" applyAlignment="1">
      <alignment horizontal="center" vertical="center"/>
    </xf>
    <xf numFmtId="2" fontId="46" fillId="3" borderId="0" xfId="0" applyNumberFormat="1" applyFont="1" applyFill="1"/>
    <xf numFmtId="0" fontId="15" fillId="3" borderId="0" xfId="0" applyFont="1" applyFill="1"/>
    <xf numFmtId="1" fontId="44" fillId="3" borderId="0" xfId="0" applyNumberFormat="1" applyFont="1" applyFill="1" applyBorder="1" applyAlignment="1" applyProtection="1">
      <alignment horizontal="center" vertical="center"/>
      <protection hidden="1"/>
    </xf>
    <xf numFmtId="1" fontId="17" fillId="3" borderId="0" xfId="0" applyNumberFormat="1" applyFont="1" applyFill="1" applyBorder="1" applyAlignment="1" applyProtection="1">
      <alignment horizontal="center" vertical="center"/>
      <protection hidden="1"/>
    </xf>
    <xf numFmtId="1" fontId="45" fillId="3" borderId="0" xfId="0" applyNumberFormat="1" applyFont="1" applyFill="1" applyBorder="1" applyAlignment="1" applyProtection="1">
      <alignment horizontal="center" vertical="center"/>
      <protection hidden="1"/>
    </xf>
    <xf numFmtId="0" fontId="57" fillId="0" borderId="0" xfId="0" applyFont="1" applyFill="1" applyBorder="1"/>
    <xf numFmtId="0" fontId="43" fillId="0" borderId="0" xfId="0" applyFont="1" applyFill="1" applyBorder="1" applyAlignment="1">
      <alignment horizontal="center"/>
    </xf>
    <xf numFmtId="0" fontId="27" fillId="0" borderId="0" xfId="0" applyFont="1" applyFill="1" applyBorder="1"/>
    <xf numFmtId="0" fontId="58" fillId="0" borderId="0" xfId="0" applyFont="1" applyFill="1" applyBorder="1" applyAlignment="1">
      <alignment horizontal="center"/>
    </xf>
    <xf numFmtId="0" fontId="59" fillId="0" borderId="0" xfId="0" applyFont="1" applyFill="1" applyBorder="1"/>
    <xf numFmtId="0" fontId="60" fillId="0" borderId="0" xfId="0" applyFont="1" applyFill="1" applyBorder="1" applyAlignment="1">
      <alignment horizontal="center"/>
    </xf>
    <xf numFmtId="0" fontId="61" fillId="0" borderId="0" xfId="0" applyFont="1" applyFill="1" applyBorder="1"/>
    <xf numFmtId="0" fontId="58" fillId="0" borderId="0" xfId="0" applyFont="1" applyFill="1" applyBorder="1" applyAlignment="1" applyProtection="1">
      <alignment horizontal="right"/>
      <protection hidden="1"/>
    </xf>
    <xf numFmtId="0" fontId="59" fillId="0" borderId="0" xfId="0" applyFont="1" applyFill="1" applyBorder="1" applyAlignment="1" applyProtection="1">
      <alignment horizontal="right"/>
      <protection hidden="1"/>
    </xf>
    <xf numFmtId="0" fontId="60" fillId="0" borderId="0" xfId="0" applyFont="1" applyFill="1" applyBorder="1" applyAlignment="1" applyProtection="1">
      <alignment horizontal="right"/>
      <protection hidden="1"/>
    </xf>
    <xf numFmtId="0" fontId="61" fillId="0" borderId="0" xfId="0" applyFont="1" applyFill="1" applyBorder="1" applyAlignment="1" applyProtection="1">
      <alignment horizontal="right"/>
      <protection hidden="1"/>
    </xf>
    <xf numFmtId="49" fontId="62" fillId="5" borderId="1" xfId="0" applyNumberFormat="1" applyFont="1" applyFill="1" applyBorder="1" applyAlignment="1" applyProtection="1">
      <alignment horizontal="center" vertical="center"/>
      <protection hidden="1"/>
    </xf>
    <xf numFmtId="49" fontId="2" fillId="5" borderId="15" xfId="0" applyNumberFormat="1" applyFont="1" applyFill="1" applyBorder="1" applyAlignment="1" applyProtection="1">
      <alignment horizontal="center" vertical="center"/>
      <protection hidden="1"/>
    </xf>
    <xf numFmtId="0" fontId="39" fillId="0" borderId="0" xfId="0" applyFont="1" applyFill="1" applyBorder="1" applyAlignment="1" applyProtection="1">
      <alignment horizontal="right"/>
      <protection hidden="1"/>
    </xf>
    <xf numFmtId="0" fontId="39" fillId="0" borderId="6" xfId="0" applyFont="1" applyFill="1" applyBorder="1" applyAlignment="1" applyProtection="1">
      <alignment horizontal="right"/>
      <protection hidden="1"/>
    </xf>
    <xf numFmtId="0" fontId="39" fillId="0" borderId="0" xfId="0" applyFont="1" applyFill="1" applyBorder="1" applyAlignment="1">
      <alignment horizontal="center"/>
    </xf>
    <xf numFmtId="0" fontId="39" fillId="0" borderId="6" xfId="0" applyFont="1" applyFill="1" applyBorder="1" applyAlignment="1">
      <alignment horizontal="center"/>
    </xf>
    <xf numFmtId="0" fontId="39" fillId="0" borderId="0" xfId="0" applyFont="1" applyFill="1" applyBorder="1"/>
    <xf numFmtId="0" fontId="10" fillId="0" borderId="0" xfId="0" applyFont="1"/>
    <xf numFmtId="0" fontId="63" fillId="0" borderId="0" xfId="0" applyFont="1" applyFill="1"/>
    <xf numFmtId="0" fontId="64" fillId="3" borderId="1" xfId="0" applyFont="1" applyFill="1" applyBorder="1" applyProtection="1">
      <protection hidden="1"/>
    </xf>
    <xf numFmtId="0" fontId="63" fillId="3" borderId="0" xfId="0" applyFont="1" applyFill="1"/>
    <xf numFmtId="49" fontId="55" fillId="3" borderId="1" xfId="0" applyNumberFormat="1" applyFont="1" applyFill="1" applyBorder="1" applyAlignment="1" applyProtection="1">
      <alignment horizontal="center" vertical="center"/>
      <protection hidden="1"/>
    </xf>
    <xf numFmtId="1" fontId="17" fillId="3" borderId="29" xfId="0" applyNumberFormat="1" applyFont="1" applyFill="1" applyBorder="1" applyAlignment="1" applyProtection="1">
      <alignment horizontal="center" vertical="center"/>
      <protection hidden="1"/>
    </xf>
    <xf numFmtId="1" fontId="45" fillId="3" borderId="29" xfId="0" applyNumberFormat="1" applyFont="1" applyFill="1" applyBorder="1" applyAlignment="1" applyProtection="1">
      <alignment horizontal="center" vertical="center"/>
      <protection hidden="1"/>
    </xf>
    <xf numFmtId="1" fontId="9" fillId="3" borderId="29" xfId="0" applyNumberFormat="1" applyFont="1" applyFill="1" applyBorder="1" applyAlignment="1" applyProtection="1">
      <alignment horizontal="center" vertical="center"/>
      <protection hidden="1"/>
    </xf>
    <xf numFmtId="1" fontId="17" fillId="3" borderId="22" xfId="0" applyNumberFormat="1" applyFont="1" applyFill="1" applyBorder="1" applyAlignment="1" applyProtection="1">
      <alignment horizontal="center" vertical="center"/>
      <protection hidden="1"/>
    </xf>
    <xf numFmtId="1" fontId="45" fillId="3" borderId="22" xfId="0" applyNumberFormat="1" applyFont="1" applyFill="1" applyBorder="1" applyAlignment="1" applyProtection="1">
      <alignment horizontal="center" vertical="center"/>
      <protection hidden="1"/>
    </xf>
    <xf numFmtId="49" fontId="9" fillId="3" borderId="1" xfId="0" applyNumberFormat="1" applyFont="1" applyFill="1" applyBorder="1" applyAlignment="1">
      <alignment horizontal="center" vertical="center"/>
    </xf>
    <xf numFmtId="1" fontId="9" fillId="3" borderId="28" xfId="0" applyNumberFormat="1" applyFont="1" applyFill="1" applyBorder="1" applyAlignment="1">
      <alignment horizontal="center" vertical="center"/>
    </xf>
    <xf numFmtId="1" fontId="17" fillId="3" borderId="15" xfId="0" applyNumberFormat="1" applyFont="1" applyFill="1" applyBorder="1" applyAlignment="1" applyProtection="1">
      <alignment horizontal="center" vertical="center"/>
      <protection hidden="1"/>
    </xf>
    <xf numFmtId="1" fontId="45" fillId="3" borderId="15" xfId="0" applyNumberFormat="1" applyFont="1" applyFill="1" applyBorder="1" applyAlignment="1" applyProtection="1">
      <alignment horizontal="center" vertical="center"/>
      <protection hidden="1"/>
    </xf>
    <xf numFmtId="1" fontId="17" fillId="3" borderId="30" xfId="0" applyNumberFormat="1" applyFont="1" applyFill="1" applyBorder="1" applyAlignment="1" applyProtection="1">
      <alignment horizontal="center" vertical="center"/>
      <protection hidden="1"/>
    </xf>
    <xf numFmtId="1" fontId="45" fillId="3" borderId="30" xfId="0" applyNumberFormat="1" applyFont="1" applyFill="1" applyBorder="1" applyAlignment="1" applyProtection="1">
      <alignment horizontal="center" vertical="center"/>
      <protection hidden="1"/>
    </xf>
    <xf numFmtId="1" fontId="17" fillId="3" borderId="23" xfId="0" applyNumberFormat="1" applyFont="1" applyFill="1" applyBorder="1" applyAlignment="1" applyProtection="1">
      <alignment horizontal="center" vertical="center"/>
      <protection hidden="1"/>
    </xf>
    <xf numFmtId="1" fontId="45" fillId="3" borderId="23" xfId="0" applyNumberFormat="1" applyFont="1" applyFill="1" applyBorder="1" applyAlignment="1" applyProtection="1">
      <alignment horizontal="center" vertical="center"/>
      <protection hidden="1"/>
    </xf>
    <xf numFmtId="0" fontId="9" fillId="3" borderId="1" xfId="0" applyFont="1" applyFill="1" applyBorder="1" applyAlignment="1">
      <alignment horizontal="center"/>
    </xf>
    <xf numFmtId="1" fontId="55" fillId="3" borderId="1" xfId="0" applyNumberFormat="1" applyFont="1" applyFill="1" applyBorder="1" applyAlignment="1" applyProtection="1">
      <alignment horizontal="center" vertical="center"/>
      <protection hidden="1"/>
    </xf>
    <xf numFmtId="1" fontId="55" fillId="3" borderId="0" xfId="0" applyNumberFormat="1" applyFont="1" applyFill="1" applyBorder="1" applyAlignment="1" applyProtection="1">
      <alignment horizontal="center" vertical="center"/>
      <protection hidden="1"/>
    </xf>
    <xf numFmtId="1" fontId="55" fillId="3" borderId="29" xfId="0" applyNumberFormat="1" applyFont="1" applyFill="1" applyBorder="1" applyAlignment="1" applyProtection="1">
      <alignment horizontal="center" vertical="center"/>
      <protection hidden="1"/>
    </xf>
    <xf numFmtId="1" fontId="55" fillId="3" borderId="30" xfId="0" applyNumberFormat="1" applyFont="1" applyFill="1" applyBorder="1" applyAlignment="1" applyProtection="1">
      <alignment horizontal="center" vertical="center"/>
      <protection hidden="1"/>
    </xf>
    <xf numFmtId="1" fontId="56" fillId="3" borderId="1" xfId="0" applyNumberFormat="1" applyFont="1" applyFill="1" applyBorder="1" applyProtection="1">
      <protection hidden="1"/>
    </xf>
    <xf numFmtId="1" fontId="55" fillId="3" borderId="22" xfId="0" applyNumberFormat="1" applyFont="1" applyFill="1" applyBorder="1" applyAlignment="1" applyProtection="1">
      <alignment horizontal="center" vertical="center"/>
      <protection hidden="1"/>
    </xf>
    <xf numFmtId="0" fontId="55" fillId="3" borderId="1" xfId="0" applyFont="1" applyFill="1" applyBorder="1" applyAlignment="1" applyProtection="1">
      <alignment horizontal="center"/>
      <protection hidden="1"/>
    </xf>
    <xf numFmtId="1" fontId="44" fillId="3" borderId="30" xfId="0" applyNumberFormat="1" applyFont="1" applyFill="1" applyBorder="1" applyAlignment="1">
      <alignment horizontal="center" vertical="center"/>
    </xf>
    <xf numFmtId="1" fontId="17" fillId="3" borderId="30" xfId="0" applyNumberFormat="1" applyFont="1" applyFill="1" applyBorder="1" applyAlignment="1">
      <alignment horizontal="center" vertical="center"/>
    </xf>
    <xf numFmtId="1" fontId="45" fillId="3" borderId="1" xfId="0" applyNumberFormat="1" applyFont="1" applyFill="1" applyBorder="1" applyAlignment="1">
      <alignment horizontal="center" vertical="center"/>
    </xf>
    <xf numFmtId="49" fontId="40" fillId="3" borderId="0" xfId="0" applyNumberFormat="1" applyFont="1" applyFill="1" applyBorder="1" applyAlignment="1">
      <alignment horizontal="center" vertical="center"/>
    </xf>
    <xf numFmtId="0" fontId="65" fillId="5" borderId="1" xfId="0" applyFont="1" applyFill="1" applyBorder="1" applyAlignment="1" applyProtection="1">
      <alignment horizontal="center" vertical="center" shrinkToFit="1"/>
      <protection hidden="1"/>
    </xf>
    <xf numFmtId="49" fontId="2" fillId="5" borderId="1" xfId="0" applyNumberFormat="1" applyFont="1" applyFill="1" applyBorder="1" applyAlignment="1" applyProtection="1">
      <alignment horizontal="center" vertical="center"/>
      <protection hidden="1"/>
    </xf>
    <xf numFmtId="0" fontId="6" fillId="3" borderId="1" xfId="0" applyFont="1" applyFill="1" applyBorder="1" applyAlignment="1" applyProtection="1">
      <alignment horizontal="center"/>
      <protection hidden="1"/>
    </xf>
    <xf numFmtId="49" fontId="66" fillId="0" borderId="0" xfId="0" applyNumberFormat="1" applyFont="1" applyFill="1" applyBorder="1" applyAlignment="1">
      <alignment horizontal="center" vertical="center"/>
    </xf>
    <xf numFmtId="49" fontId="67" fillId="3" borderId="1" xfId="0" applyNumberFormat="1" applyFont="1" applyFill="1" applyBorder="1" applyAlignment="1" applyProtection="1">
      <alignment horizontal="center" vertical="center"/>
      <protection hidden="1"/>
    </xf>
    <xf numFmtId="49" fontId="67" fillId="0" borderId="1" xfId="0" applyNumberFormat="1" applyFont="1" applyFill="1" applyBorder="1" applyAlignment="1" applyProtection="1">
      <alignment horizontal="center" vertical="center"/>
      <protection hidden="1"/>
    </xf>
    <xf numFmtId="0" fontId="67" fillId="0" borderId="1" xfId="0" applyFont="1" applyFill="1" applyBorder="1" applyAlignment="1" applyProtection="1">
      <alignment horizontal="center"/>
      <protection hidden="1"/>
    </xf>
    <xf numFmtId="1" fontId="67" fillId="3" borderId="1" xfId="0" applyNumberFormat="1" applyFont="1" applyFill="1" applyBorder="1" applyAlignment="1" applyProtection="1">
      <alignment horizontal="center" vertical="center"/>
      <protection hidden="1"/>
    </xf>
    <xf numFmtId="0" fontId="67" fillId="3" borderId="1" xfId="0" applyFont="1" applyFill="1" applyBorder="1" applyAlignment="1" applyProtection="1">
      <alignment horizontal="center"/>
      <protection hidden="1"/>
    </xf>
    <xf numFmtId="0" fontId="34" fillId="2" borderId="0" xfId="0" applyFont="1" applyFill="1" applyBorder="1" applyAlignment="1" applyProtection="1">
      <protection hidden="1"/>
    </xf>
    <xf numFmtId="0" fontId="8" fillId="2" borderId="0" xfId="0" applyFont="1" applyFill="1" applyProtection="1">
      <protection hidden="1"/>
    </xf>
    <xf numFmtId="49" fontId="9" fillId="3" borderId="28" xfId="0" applyNumberFormat="1" applyFont="1" applyFill="1" applyBorder="1" applyAlignment="1">
      <alignment horizontal="center" vertical="center"/>
    </xf>
    <xf numFmtId="49" fontId="67" fillId="3" borderId="30" xfId="0" applyNumberFormat="1" applyFont="1" applyFill="1" applyBorder="1" applyAlignment="1" applyProtection="1">
      <alignment horizontal="center" vertical="center"/>
      <protection hidden="1"/>
    </xf>
    <xf numFmtId="49" fontId="67" fillId="3" borderId="0" xfId="0" applyNumberFormat="1" applyFont="1" applyFill="1" applyBorder="1" applyAlignment="1" applyProtection="1">
      <alignment horizontal="center" vertical="center"/>
      <protection hidden="1"/>
    </xf>
    <xf numFmtId="49" fontId="2" fillId="2" borderId="1" xfId="0" applyNumberFormat="1" applyFont="1" applyFill="1" applyBorder="1" applyAlignment="1" applyProtection="1">
      <alignment horizontal="center" vertical="center" shrinkToFit="1"/>
      <protection hidden="1"/>
    </xf>
    <xf numFmtId="0" fontId="68" fillId="0" borderId="0" xfId="0" applyFont="1"/>
    <xf numFmtId="0" fontId="68" fillId="0" borderId="0" xfId="0" applyFont="1" applyFill="1"/>
    <xf numFmtId="0" fontId="68" fillId="2" borderId="0" xfId="0" applyFont="1" applyFill="1"/>
    <xf numFmtId="49" fontId="70" fillId="0" borderId="0" xfId="0" applyNumberFormat="1" applyFont="1" applyFill="1" applyBorder="1" applyAlignment="1">
      <alignment horizontal="center" vertical="center"/>
    </xf>
    <xf numFmtId="49" fontId="71" fillId="0" borderId="0" xfId="0" applyNumberFormat="1" applyFont="1" applyFill="1" applyBorder="1" applyAlignment="1">
      <alignment horizontal="center" vertical="center"/>
    </xf>
    <xf numFmtId="49" fontId="72" fillId="0" borderId="0" xfId="0" applyNumberFormat="1" applyFont="1" applyFill="1" applyBorder="1" applyAlignment="1">
      <alignment horizontal="center" vertical="center"/>
    </xf>
    <xf numFmtId="0" fontId="71" fillId="0" borderId="0" xfId="0" applyFont="1"/>
    <xf numFmtId="0" fontId="71" fillId="0" borderId="0" xfId="0" applyFont="1" applyFill="1" applyBorder="1"/>
    <xf numFmtId="0" fontId="73" fillId="0" borderId="0" xfId="0" applyNumberFormat="1" applyFont="1" applyBorder="1" applyAlignment="1">
      <alignment horizontal="center" vertical="center"/>
    </xf>
    <xf numFmtId="2" fontId="70" fillId="4" borderId="0" xfId="0" applyNumberFormat="1" applyFont="1" applyFill="1" applyBorder="1" applyAlignment="1">
      <alignment horizontal="center" vertical="center"/>
    </xf>
    <xf numFmtId="0" fontId="68" fillId="0" borderId="32" xfId="0" applyNumberFormat="1" applyFont="1" applyFill="1" applyBorder="1" applyAlignment="1">
      <alignment horizontal="center" vertical="center"/>
    </xf>
    <xf numFmtId="0" fontId="68" fillId="0" borderId="33" xfId="0" applyNumberFormat="1" applyFont="1" applyFill="1" applyBorder="1" applyAlignment="1">
      <alignment horizontal="center" vertical="center"/>
    </xf>
    <xf numFmtId="0" fontId="74" fillId="0" borderId="34" xfId="0" applyNumberFormat="1" applyFont="1" applyBorder="1" applyAlignment="1">
      <alignment horizontal="center" vertical="center"/>
    </xf>
    <xf numFmtId="0" fontId="74" fillId="0" borderId="32" xfId="0" applyNumberFormat="1" applyFont="1" applyBorder="1" applyAlignment="1">
      <alignment horizontal="center" vertical="center"/>
    </xf>
    <xf numFmtId="0" fontId="74" fillId="0" borderId="33" xfId="0" applyNumberFormat="1" applyFont="1" applyBorder="1" applyAlignment="1">
      <alignment horizontal="center" vertical="center"/>
    </xf>
    <xf numFmtId="0" fontId="74" fillId="0" borderId="0" xfId="0" applyFont="1" applyFill="1"/>
    <xf numFmtId="0" fontId="68" fillId="0" borderId="35" xfId="0" applyNumberFormat="1" applyFont="1" applyFill="1" applyBorder="1" applyAlignment="1">
      <alignment horizontal="center" vertical="center"/>
    </xf>
    <xf numFmtId="0" fontId="68" fillId="0" borderId="36" xfId="0" applyNumberFormat="1" applyFont="1" applyFill="1" applyBorder="1" applyAlignment="1">
      <alignment horizontal="center" vertical="center"/>
    </xf>
    <xf numFmtId="0" fontId="73" fillId="0" borderId="35" xfId="0" applyNumberFormat="1" applyFont="1" applyBorder="1" applyAlignment="1">
      <alignment horizontal="center" vertical="center"/>
    </xf>
    <xf numFmtId="0" fontId="74" fillId="0" borderId="37" xfId="0" applyNumberFormat="1" applyFont="1" applyBorder="1" applyAlignment="1">
      <alignment horizontal="center" vertical="center"/>
    </xf>
    <xf numFmtId="0" fontId="74" fillId="0" borderId="35" xfId="0" applyNumberFormat="1" applyFont="1" applyBorder="1" applyAlignment="1">
      <alignment horizontal="center" vertical="center"/>
    </xf>
    <xf numFmtId="0" fontId="74" fillId="0" borderId="36" xfId="0" applyNumberFormat="1" applyFont="1" applyBorder="1" applyAlignment="1">
      <alignment horizontal="center" vertical="center"/>
    </xf>
    <xf numFmtId="0" fontId="68" fillId="0" borderId="38" xfId="0" applyNumberFormat="1" applyFont="1" applyFill="1" applyBorder="1" applyAlignment="1">
      <alignment horizontal="center" vertical="center"/>
    </xf>
    <xf numFmtId="0" fontId="68" fillId="0" borderId="39" xfId="0" applyNumberFormat="1" applyFont="1" applyFill="1" applyBorder="1" applyAlignment="1">
      <alignment horizontal="center" vertical="center"/>
    </xf>
    <xf numFmtId="0" fontId="74" fillId="0" borderId="40" xfId="0" applyNumberFormat="1" applyFont="1" applyBorder="1" applyAlignment="1">
      <alignment horizontal="center" vertical="center"/>
    </xf>
    <xf numFmtId="0" fontId="74" fillId="0" borderId="38" xfId="0" applyNumberFormat="1" applyFont="1" applyBorder="1" applyAlignment="1">
      <alignment horizontal="center" vertical="center"/>
    </xf>
    <xf numFmtId="0" fontId="74" fillId="0" borderId="39" xfId="0" applyNumberFormat="1" applyFont="1" applyBorder="1" applyAlignment="1">
      <alignment horizontal="center" vertical="center"/>
    </xf>
    <xf numFmtId="0" fontId="69" fillId="0" borderId="0" xfId="0" applyFont="1"/>
    <xf numFmtId="0" fontId="68" fillId="0" borderId="0" xfId="0" applyFont="1" applyFill="1" applyAlignment="1"/>
    <xf numFmtId="2" fontId="74" fillId="0" borderId="0" xfId="0" applyNumberFormat="1" applyFont="1" applyFill="1"/>
    <xf numFmtId="0" fontId="75" fillId="0" borderId="0" xfId="0" applyFont="1"/>
    <xf numFmtId="0" fontId="3" fillId="0" borderId="0" xfId="0" applyFont="1"/>
    <xf numFmtId="0" fontId="50" fillId="0" borderId="0" xfId="0" applyFont="1" applyFill="1"/>
    <xf numFmtId="14" fontId="50" fillId="0" borderId="0" xfId="0" quotePrefix="1" applyNumberFormat="1" applyFont="1" applyFill="1"/>
    <xf numFmtId="0" fontId="3" fillId="0" borderId="0" xfId="0" applyFont="1" applyFill="1"/>
    <xf numFmtId="0" fontId="75" fillId="0" borderId="0" xfId="0" applyFont="1" applyFill="1" applyAlignment="1">
      <alignment horizontal="right"/>
    </xf>
    <xf numFmtId="0" fontId="50" fillId="0" borderId="0" xfId="0" quotePrefix="1" applyFont="1" applyFill="1"/>
    <xf numFmtId="0" fontId="3" fillId="0" borderId="0" xfId="0" quotePrefix="1" applyFont="1"/>
    <xf numFmtId="0" fontId="3" fillId="2" borderId="0" xfId="0" applyFont="1" applyFill="1"/>
    <xf numFmtId="0" fontId="57" fillId="0" borderId="0" xfId="0" applyFont="1"/>
    <xf numFmtId="0" fontId="76" fillId="0" borderId="0" xfId="0" applyNumberFormat="1" applyFont="1" applyFill="1" applyBorder="1" applyAlignment="1">
      <alignment horizontal="center" vertical="center"/>
    </xf>
    <xf numFmtId="0" fontId="57" fillId="0" borderId="0" xfId="0" applyFont="1" applyFill="1"/>
    <xf numFmtId="0" fontId="57" fillId="0" borderId="0" xfId="0" applyFont="1" applyBorder="1"/>
    <xf numFmtId="0" fontId="76" fillId="0" borderId="0" xfId="0" applyNumberFormat="1" applyFont="1" applyBorder="1" applyAlignment="1">
      <alignment horizontal="center" vertical="center"/>
    </xf>
    <xf numFmtId="0" fontId="57" fillId="2" borderId="0" xfId="0" applyFont="1" applyFill="1"/>
    <xf numFmtId="0" fontId="77" fillId="7" borderId="21" xfId="0" applyFont="1" applyFill="1" applyBorder="1" applyAlignment="1">
      <alignment horizontal="center"/>
    </xf>
    <xf numFmtId="0" fontId="77" fillId="7" borderId="23" xfId="0" applyFont="1" applyFill="1" applyBorder="1" applyAlignment="1">
      <alignment horizontal="center"/>
    </xf>
    <xf numFmtId="2" fontId="78" fillId="0" borderId="0" xfId="0" applyNumberFormat="1" applyFont="1" applyFill="1" applyBorder="1" applyAlignment="1">
      <alignment horizontal="center" vertical="center"/>
    </xf>
    <xf numFmtId="2" fontId="78" fillId="4" borderId="0" xfId="0" applyNumberFormat="1" applyFont="1" applyFill="1" applyBorder="1" applyAlignment="1">
      <alignment horizontal="center" vertical="center"/>
    </xf>
    <xf numFmtId="2" fontId="79" fillId="4" borderId="0" xfId="0" applyNumberFormat="1" applyFont="1" applyFill="1" applyBorder="1" applyAlignment="1">
      <alignment horizontal="center" vertical="center"/>
    </xf>
    <xf numFmtId="2" fontId="3" fillId="4" borderId="0" xfId="0" applyNumberFormat="1" applyFont="1" applyFill="1"/>
    <xf numFmtId="0" fontId="75" fillId="4" borderId="0" xfId="0" applyFont="1" applyFill="1"/>
    <xf numFmtId="0" fontId="75" fillId="5" borderId="41" xfId="0" applyFont="1" applyFill="1" applyBorder="1" applyAlignment="1">
      <alignment horizontal="center"/>
    </xf>
    <xf numFmtId="0" fontId="80" fillId="0" borderId="34" xfId="0" applyNumberFormat="1" applyFont="1" applyFill="1" applyBorder="1" applyAlignment="1">
      <alignment horizontal="center" vertical="center"/>
    </xf>
    <xf numFmtId="0" fontId="80" fillId="0" borderId="32" xfId="0" applyNumberFormat="1" applyFont="1" applyFill="1" applyBorder="1" applyAlignment="1">
      <alignment horizontal="center" vertical="center"/>
    </xf>
    <xf numFmtId="0" fontId="80" fillId="0" borderId="35" xfId="0" applyNumberFormat="1" applyFont="1" applyFill="1" applyBorder="1" applyAlignment="1">
      <alignment horizontal="center" vertical="center"/>
    </xf>
    <xf numFmtId="0" fontId="3" fillId="0" borderId="32" xfId="0" applyNumberFormat="1" applyFont="1" applyFill="1" applyBorder="1" applyAlignment="1">
      <alignment horizontal="center" vertical="center"/>
    </xf>
    <xf numFmtId="0" fontId="3" fillId="0" borderId="33" xfId="0" applyNumberFormat="1" applyFont="1" applyFill="1" applyBorder="1" applyAlignment="1">
      <alignment horizontal="center" vertical="center"/>
    </xf>
    <xf numFmtId="0" fontId="80" fillId="0" borderId="32" xfId="0" applyNumberFormat="1" applyFont="1" applyBorder="1" applyAlignment="1">
      <alignment horizontal="center" vertical="center"/>
    </xf>
    <xf numFmtId="0" fontId="76" fillId="0" borderId="32" xfId="0" applyNumberFormat="1" applyFont="1" applyBorder="1" applyAlignment="1">
      <alignment horizontal="center" vertical="center"/>
    </xf>
    <xf numFmtId="0" fontId="76" fillId="0" borderId="33" xfId="0" applyNumberFormat="1" applyFont="1" applyBorder="1" applyAlignment="1">
      <alignment horizontal="center" vertical="center"/>
    </xf>
    <xf numFmtId="0" fontId="39" fillId="0" borderId="34" xfId="0" applyNumberFormat="1" applyFont="1" applyBorder="1" applyAlignment="1">
      <alignment horizontal="center" vertical="center"/>
    </xf>
    <xf numFmtId="0" fontId="39" fillId="0" borderId="32" xfId="0" applyNumberFormat="1" applyFont="1" applyBorder="1" applyAlignment="1">
      <alignment horizontal="center" vertical="center"/>
    </xf>
    <xf numFmtId="0" fontId="39" fillId="0" borderId="33" xfId="0" applyNumberFormat="1" applyFont="1" applyBorder="1" applyAlignment="1">
      <alignment horizontal="center" vertical="center"/>
    </xf>
    <xf numFmtId="0" fontId="39" fillId="0" borderId="0" xfId="0" applyFont="1" applyFill="1"/>
    <xf numFmtId="0" fontId="75" fillId="5" borderId="42" xfId="0" applyFont="1" applyFill="1" applyBorder="1" applyAlignment="1">
      <alignment horizontal="center"/>
    </xf>
    <xf numFmtId="0" fontId="3" fillId="0" borderId="35" xfId="0" applyNumberFormat="1" applyFont="1" applyFill="1" applyBorder="1" applyAlignment="1">
      <alignment horizontal="center" vertical="center"/>
    </xf>
    <xf numFmtId="0" fontId="3" fillId="0" borderId="36" xfId="0" applyNumberFormat="1" applyFont="1" applyFill="1" applyBorder="1" applyAlignment="1">
      <alignment horizontal="center" vertical="center"/>
    </xf>
    <xf numFmtId="0" fontId="80" fillId="3" borderId="35" xfId="0" applyNumberFormat="1" applyFont="1" applyFill="1" applyBorder="1" applyAlignment="1">
      <alignment horizontal="center" vertical="center"/>
    </xf>
    <xf numFmtId="0" fontId="80" fillId="0" borderId="35" xfId="0" applyNumberFormat="1" applyFont="1" applyBorder="1" applyAlignment="1">
      <alignment horizontal="center" vertical="center"/>
    </xf>
    <xf numFmtId="0" fontId="76" fillId="0" borderId="35" xfId="0" applyNumberFormat="1" applyFont="1" applyBorder="1" applyAlignment="1">
      <alignment horizontal="center" vertical="center"/>
    </xf>
    <xf numFmtId="0" fontId="76" fillId="0" borderId="36" xfId="0" applyNumberFormat="1" applyFont="1" applyBorder="1" applyAlignment="1">
      <alignment horizontal="center" vertical="center"/>
    </xf>
    <xf numFmtId="0" fontId="39" fillId="0" borderId="37" xfId="0" applyNumberFormat="1" applyFont="1" applyBorder="1" applyAlignment="1">
      <alignment horizontal="center" vertical="center"/>
    </xf>
    <xf numFmtId="0" fontId="39" fillId="0" borderId="35" xfId="0" applyNumberFormat="1" applyFont="1" applyBorder="1" applyAlignment="1">
      <alignment horizontal="center" vertical="center"/>
    </xf>
    <xf numFmtId="0" fontId="39" fillId="0" borderId="36" xfId="0" applyNumberFormat="1" applyFont="1" applyBorder="1" applyAlignment="1">
      <alignment horizontal="center" vertical="center"/>
    </xf>
    <xf numFmtId="0" fontId="80" fillId="0" borderId="37" xfId="0" applyNumberFormat="1" applyFont="1" applyFill="1" applyBorder="1" applyAlignment="1">
      <alignment horizontal="center" vertical="center"/>
    </xf>
    <xf numFmtId="0" fontId="75" fillId="5" borderId="43" xfId="0" applyFont="1" applyFill="1" applyBorder="1" applyAlignment="1">
      <alignment horizontal="center"/>
    </xf>
    <xf numFmtId="0" fontId="80" fillId="0" borderId="40" xfId="0" applyNumberFormat="1" applyFont="1" applyFill="1" applyBorder="1" applyAlignment="1">
      <alignment horizontal="center" vertical="center"/>
    </xf>
    <xf numFmtId="0" fontId="80" fillId="0" borderId="38" xfId="0" applyNumberFormat="1" applyFont="1" applyFill="1" applyBorder="1" applyAlignment="1">
      <alignment horizontal="center" vertical="center"/>
    </xf>
    <xf numFmtId="0" fontId="3" fillId="0" borderId="38" xfId="0" applyNumberFormat="1" applyFont="1" applyFill="1" applyBorder="1" applyAlignment="1">
      <alignment horizontal="center" vertical="center"/>
    </xf>
    <xf numFmtId="0" fontId="3" fillId="0" borderId="39" xfId="0" applyNumberFormat="1" applyFont="1" applyFill="1" applyBorder="1" applyAlignment="1">
      <alignment horizontal="center" vertical="center"/>
    </xf>
    <xf numFmtId="0" fontId="80" fillId="0" borderId="38" xfId="0" applyNumberFormat="1" applyFont="1" applyBorder="1" applyAlignment="1">
      <alignment horizontal="center" vertical="center"/>
    </xf>
    <xf numFmtId="0" fontId="76" fillId="0" borderId="38" xfId="0" applyNumberFormat="1" applyFont="1" applyBorder="1" applyAlignment="1">
      <alignment horizontal="center" vertical="center"/>
    </xf>
    <xf numFmtId="0" fontId="76" fillId="0" borderId="39" xfId="0" applyNumberFormat="1" applyFont="1" applyBorder="1" applyAlignment="1">
      <alignment horizontal="center" vertical="center"/>
    </xf>
    <xf numFmtId="0" fontId="39" fillId="0" borderId="40" xfId="0" applyNumberFormat="1" applyFont="1" applyBorder="1" applyAlignment="1">
      <alignment horizontal="center" vertical="center"/>
    </xf>
    <xf numFmtId="0" fontId="39" fillId="0" borderId="38" xfId="0" applyNumberFormat="1" applyFont="1" applyBorder="1" applyAlignment="1">
      <alignment horizontal="center" vertical="center"/>
    </xf>
    <xf numFmtId="0" fontId="39" fillId="0" borderId="39" xfId="0" applyNumberFormat="1" applyFont="1" applyBorder="1" applyAlignment="1">
      <alignment horizontal="center" vertical="center"/>
    </xf>
    <xf numFmtId="0" fontId="75" fillId="5" borderId="44" xfId="0" applyFont="1" applyFill="1" applyBorder="1" applyAlignment="1">
      <alignment horizontal="center"/>
    </xf>
    <xf numFmtId="0" fontId="80" fillId="3" borderId="32" xfId="0" applyNumberFormat="1" applyFont="1" applyFill="1" applyBorder="1" applyAlignment="1">
      <alignment horizontal="center" vertical="center"/>
    </xf>
    <xf numFmtId="0" fontId="80" fillId="0" borderId="32" xfId="0" applyFont="1" applyFill="1" applyBorder="1" applyAlignment="1" applyProtection="1">
      <alignment horizontal="center"/>
      <protection hidden="1"/>
    </xf>
    <xf numFmtId="0" fontId="75" fillId="5" borderId="45" xfId="0" applyFont="1" applyFill="1" applyBorder="1" applyAlignment="1">
      <alignment horizontal="center"/>
    </xf>
    <xf numFmtId="0" fontId="75" fillId="5" borderId="46" xfId="0" applyFont="1" applyFill="1" applyBorder="1" applyAlignment="1">
      <alignment horizontal="center"/>
    </xf>
    <xf numFmtId="0" fontId="80" fillId="3" borderId="38" xfId="0" applyNumberFormat="1" applyFont="1" applyFill="1" applyBorder="1" applyAlignment="1">
      <alignment horizontal="center" vertical="center"/>
    </xf>
    <xf numFmtId="0" fontId="57" fillId="0" borderId="33" xfId="0" applyNumberFormat="1" applyFont="1" applyFill="1" applyBorder="1" applyAlignment="1">
      <alignment horizontal="center" vertical="center"/>
    </xf>
    <xf numFmtId="0" fontId="57" fillId="0" borderId="36" xfId="0" applyNumberFormat="1" applyFont="1" applyFill="1" applyBorder="1" applyAlignment="1">
      <alignment horizontal="center" vertical="center"/>
    </xf>
    <xf numFmtId="0" fontId="57" fillId="0" borderId="39" xfId="0" applyNumberFormat="1" applyFont="1" applyFill="1" applyBorder="1" applyAlignment="1">
      <alignment horizontal="center" vertical="center"/>
    </xf>
    <xf numFmtId="0" fontId="80" fillId="0" borderId="47" xfId="0" applyNumberFormat="1" applyFont="1" applyFill="1" applyBorder="1" applyAlignment="1">
      <alignment horizontal="center" vertical="center"/>
    </xf>
    <xf numFmtId="0" fontId="80" fillId="0" borderId="48" xfId="0" applyNumberFormat="1" applyFont="1" applyFill="1" applyBorder="1" applyAlignment="1">
      <alignment horizontal="center" vertical="center"/>
    </xf>
    <xf numFmtId="0" fontId="80" fillId="0" borderId="49" xfId="0" applyNumberFormat="1" applyFont="1" applyBorder="1" applyAlignment="1">
      <alignment horizontal="center" vertical="center"/>
    </xf>
    <xf numFmtId="0" fontId="80" fillId="0" borderId="50" xfId="0" applyNumberFormat="1" applyFont="1" applyFill="1" applyBorder="1" applyAlignment="1">
      <alignment horizontal="center" vertical="center"/>
    </xf>
    <xf numFmtId="0" fontId="80" fillId="0" borderId="15" xfId="0" applyNumberFormat="1" applyFont="1" applyBorder="1" applyAlignment="1">
      <alignment horizontal="center" vertical="center"/>
    </xf>
    <xf numFmtId="0" fontId="80" fillId="0" borderId="50" xfId="0" applyNumberFormat="1" applyFont="1" applyBorder="1" applyAlignment="1">
      <alignment horizontal="center" vertical="center"/>
    </xf>
    <xf numFmtId="0" fontId="80" fillId="0" borderId="51" xfId="0" applyNumberFormat="1" applyFont="1" applyFill="1" applyBorder="1" applyAlignment="1">
      <alignment horizontal="center" vertical="center"/>
    </xf>
    <xf numFmtId="0" fontId="80" fillId="0" borderId="52" xfId="0" applyNumberFormat="1" applyFont="1" applyFill="1" applyBorder="1" applyAlignment="1">
      <alignment horizontal="center" vertical="center"/>
    </xf>
    <xf numFmtId="0" fontId="3" fillId="3" borderId="32" xfId="0" applyNumberFormat="1" applyFont="1" applyFill="1" applyBorder="1" applyAlignment="1">
      <alignment horizontal="center" vertical="center"/>
    </xf>
    <xf numFmtId="0" fontId="3" fillId="3" borderId="33" xfId="0" applyNumberFormat="1" applyFont="1" applyFill="1" applyBorder="1" applyAlignment="1">
      <alignment horizontal="center" vertical="center"/>
    </xf>
    <xf numFmtId="0" fontId="80" fillId="0" borderId="52" xfId="0" applyNumberFormat="1" applyFont="1" applyBorder="1" applyAlignment="1">
      <alignment horizontal="center" vertical="center"/>
    </xf>
    <xf numFmtId="0" fontId="3" fillId="3" borderId="35" xfId="0" applyNumberFormat="1" applyFont="1" applyFill="1" applyBorder="1" applyAlignment="1">
      <alignment horizontal="center" vertical="center"/>
    </xf>
    <xf numFmtId="0" fontId="3" fillId="3" borderId="36" xfId="0" applyNumberFormat="1" applyFont="1" applyFill="1" applyBorder="1" applyAlignment="1">
      <alignment horizontal="center" vertical="center"/>
    </xf>
    <xf numFmtId="0" fontId="3" fillId="3" borderId="38" xfId="0" applyNumberFormat="1" applyFont="1" applyFill="1" applyBorder="1" applyAlignment="1">
      <alignment horizontal="center" vertical="center"/>
    </xf>
    <xf numFmtId="0" fontId="3" fillId="3" borderId="39" xfId="0" applyNumberFormat="1" applyFont="1" applyFill="1" applyBorder="1" applyAlignment="1">
      <alignment horizontal="center" vertical="center"/>
    </xf>
    <xf numFmtId="0" fontId="3" fillId="0" borderId="34" xfId="0" applyNumberFormat="1" applyFont="1" applyFill="1" applyBorder="1" applyAlignment="1">
      <alignment horizontal="center" vertical="center"/>
    </xf>
    <xf numFmtId="0" fontId="80" fillId="0" borderId="53" xfId="0" applyNumberFormat="1" applyFont="1" applyFill="1" applyBorder="1" applyAlignment="1">
      <alignment horizontal="center" vertical="center"/>
    </xf>
    <xf numFmtId="0" fontId="3" fillId="0" borderId="37" xfId="0" applyNumberFormat="1" applyFont="1" applyFill="1" applyBorder="1" applyAlignment="1">
      <alignment horizontal="center" vertical="center"/>
    </xf>
    <xf numFmtId="0" fontId="80" fillId="3" borderId="35" xfId="0" applyFont="1" applyFill="1" applyBorder="1" applyAlignment="1" applyProtection="1">
      <alignment horizontal="center"/>
      <protection hidden="1"/>
    </xf>
    <xf numFmtId="0" fontId="80" fillId="0" borderId="54" xfId="0" applyNumberFormat="1" applyFont="1" applyFill="1" applyBorder="1" applyAlignment="1">
      <alignment horizontal="center" vertical="center"/>
    </xf>
    <xf numFmtId="0" fontId="80" fillId="3" borderId="38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80" fillId="0" borderId="35" xfId="0" applyFont="1" applyFill="1" applyBorder="1" applyAlignment="1" applyProtection="1">
      <alignment horizontal="center"/>
      <protection hidden="1"/>
    </xf>
    <xf numFmtId="0" fontId="3" fillId="0" borderId="40" xfId="0" applyNumberFormat="1" applyFont="1" applyFill="1" applyBorder="1" applyAlignment="1">
      <alignment horizontal="center" vertical="center"/>
    </xf>
    <xf numFmtId="0" fontId="80" fillId="0" borderId="49" xfId="0" applyNumberFormat="1" applyFont="1" applyFill="1" applyBorder="1" applyAlignment="1">
      <alignment horizontal="center" vertical="center"/>
    </xf>
    <xf numFmtId="0" fontId="3" fillId="3" borderId="55" xfId="0" applyNumberFormat="1" applyFont="1" applyFill="1" applyBorder="1" applyAlignment="1">
      <alignment horizontal="center" vertical="center"/>
    </xf>
    <xf numFmtId="0" fontId="3" fillId="3" borderId="56" xfId="0" applyNumberFormat="1" applyFont="1" applyFill="1" applyBorder="1" applyAlignment="1">
      <alignment horizontal="center" vertical="center"/>
    </xf>
    <xf numFmtId="0" fontId="3" fillId="3" borderId="57" xfId="0" applyNumberFormat="1" applyFont="1" applyFill="1" applyBorder="1" applyAlignment="1">
      <alignment horizontal="center" vertical="center"/>
    </xf>
    <xf numFmtId="0" fontId="57" fillId="0" borderId="32" xfId="0" applyNumberFormat="1" applyFont="1" applyFill="1" applyBorder="1" applyAlignment="1">
      <alignment horizontal="center" vertical="center"/>
    </xf>
    <xf numFmtId="0" fontId="80" fillId="10" borderId="35" xfId="0" applyNumberFormat="1" applyFont="1" applyFill="1" applyBorder="1" applyAlignment="1">
      <alignment horizontal="center" vertical="center"/>
    </xf>
    <xf numFmtId="0" fontId="80" fillId="10" borderId="32" xfId="0" applyNumberFormat="1" applyFont="1" applyFill="1" applyBorder="1" applyAlignment="1">
      <alignment horizontal="center" vertical="center"/>
    </xf>
    <xf numFmtId="0" fontId="80" fillId="10" borderId="38" xfId="0" applyNumberFormat="1" applyFont="1" applyFill="1" applyBorder="1" applyAlignment="1">
      <alignment horizontal="center" vertical="center"/>
    </xf>
    <xf numFmtId="0" fontId="3" fillId="10" borderId="35" xfId="0" applyNumberFormat="1" applyFont="1" applyFill="1" applyBorder="1" applyAlignment="1">
      <alignment horizontal="center" vertical="center"/>
    </xf>
    <xf numFmtId="0" fontId="80" fillId="10" borderId="34" xfId="0" applyNumberFormat="1" applyFont="1" applyFill="1" applyBorder="1" applyAlignment="1">
      <alignment horizontal="center" vertical="center"/>
    </xf>
    <xf numFmtId="0" fontId="80" fillId="10" borderId="37" xfId="0" applyNumberFormat="1" applyFont="1" applyFill="1" applyBorder="1" applyAlignment="1">
      <alignment horizontal="center" vertical="center"/>
    </xf>
    <xf numFmtId="0" fontId="77" fillId="7" borderId="29" xfId="0" applyFont="1" applyFill="1" applyBorder="1" applyAlignment="1">
      <alignment horizontal="center" vertical="center" textRotation="90"/>
    </xf>
    <xf numFmtId="0" fontId="77" fillId="7" borderId="58" xfId="0" applyFont="1" applyFill="1" applyBorder="1" applyAlignment="1">
      <alignment horizontal="center" vertical="center" textRotation="90"/>
    </xf>
    <xf numFmtId="0" fontId="77" fillId="7" borderId="59" xfId="0" applyFont="1" applyFill="1" applyBorder="1" applyAlignment="1">
      <alignment horizontal="center" vertical="center" textRotation="90"/>
    </xf>
    <xf numFmtId="0" fontId="17" fillId="7" borderId="60" xfId="0" applyFont="1" applyFill="1" applyBorder="1" applyAlignment="1" applyProtection="1">
      <alignment horizontal="center" vertical="center" textRotation="90"/>
      <protection locked="0"/>
    </xf>
    <xf numFmtId="0" fontId="17" fillId="7" borderId="61" xfId="0" applyFont="1" applyFill="1" applyBorder="1" applyAlignment="1" applyProtection="1">
      <alignment horizontal="center" vertical="center" textRotation="90"/>
      <protection locked="0"/>
    </xf>
    <xf numFmtId="0" fontId="17" fillId="7" borderId="59" xfId="0" applyFont="1" applyFill="1" applyBorder="1" applyAlignment="1" applyProtection="1">
      <alignment horizontal="center" vertical="center" textRotation="90"/>
      <protection locked="0"/>
    </xf>
    <xf numFmtId="0" fontId="17" fillId="7" borderId="29" xfId="0" applyFont="1" applyFill="1" applyBorder="1" applyAlignment="1" applyProtection="1">
      <alignment horizontal="center" vertical="center" textRotation="90"/>
      <protection locked="0"/>
    </xf>
    <xf numFmtId="0" fontId="17" fillId="7" borderId="58" xfId="0" applyFont="1" applyFill="1" applyBorder="1" applyAlignment="1" applyProtection="1">
      <alignment horizontal="center" vertical="center" textRotation="90"/>
      <protection locked="0"/>
    </xf>
    <xf numFmtId="0" fontId="28" fillId="7" borderId="1" xfId="0" applyFont="1" applyFill="1" applyBorder="1" applyAlignment="1" applyProtection="1">
      <alignment horizontal="center" vertical="center" textRotation="90" wrapText="1"/>
      <protection locked="0"/>
    </xf>
    <xf numFmtId="0" fontId="49" fillId="6" borderId="62" xfId="0" applyFont="1" applyFill="1" applyBorder="1" applyAlignment="1" applyProtection="1">
      <alignment horizontal="center" vertical="center" wrapText="1"/>
      <protection locked="0"/>
    </xf>
    <xf numFmtId="0" fontId="28" fillId="7" borderId="63" xfId="0" applyFont="1" applyFill="1" applyBorder="1" applyAlignment="1" applyProtection="1">
      <alignment horizontal="center" vertical="center" textRotation="90" wrapText="1"/>
      <protection locked="0"/>
    </xf>
    <xf numFmtId="0" fontId="28" fillId="7" borderId="28" xfId="0" applyFont="1" applyFill="1" applyBorder="1" applyAlignment="1" applyProtection="1">
      <alignment horizontal="center" vertical="center" textRotation="90" wrapText="1"/>
      <protection locked="0"/>
    </xf>
    <xf numFmtId="0" fontId="28" fillId="7" borderId="30" xfId="0" applyFont="1" applyFill="1" applyBorder="1" applyAlignment="1" applyProtection="1">
      <alignment horizontal="center" vertical="center" textRotation="90" wrapText="1"/>
      <protection locked="0"/>
    </xf>
    <xf numFmtId="0" fontId="9" fillId="5" borderId="31" xfId="0" applyFont="1" applyFill="1" applyBorder="1" applyAlignment="1" applyProtection="1">
      <alignment horizontal="center" vertical="center" textRotation="90"/>
      <protection hidden="1"/>
    </xf>
    <xf numFmtId="0" fontId="9" fillId="5" borderId="3" xfId="0" applyFont="1" applyFill="1" applyBorder="1" applyAlignment="1" applyProtection="1">
      <alignment horizontal="center" vertical="center" textRotation="90"/>
      <protection hidden="1"/>
    </xf>
    <xf numFmtId="0" fontId="9" fillId="5" borderId="7" xfId="0" applyFont="1" applyFill="1" applyBorder="1" applyAlignment="1" applyProtection="1">
      <alignment horizontal="center" vertical="center" textRotation="90"/>
      <protection hidden="1"/>
    </xf>
    <xf numFmtId="0" fontId="9" fillId="5" borderId="2" xfId="0" applyFont="1" applyFill="1" applyBorder="1" applyAlignment="1" applyProtection="1">
      <alignment horizontal="center" vertical="center" textRotation="90"/>
      <protection hidden="1"/>
    </xf>
    <xf numFmtId="0" fontId="9" fillId="5" borderId="4" xfId="0" applyFont="1" applyFill="1" applyBorder="1" applyAlignment="1" applyProtection="1">
      <alignment horizontal="center" vertical="center" textRotation="90"/>
      <protection hidden="1"/>
    </xf>
    <xf numFmtId="0" fontId="33" fillId="5" borderId="1" xfId="0" applyFont="1" applyFill="1" applyBorder="1" applyAlignment="1" applyProtection="1">
      <alignment horizontal="center" vertical="center" shrinkToFit="1"/>
      <protection hidden="1"/>
    </xf>
    <xf numFmtId="0" fontId="9" fillId="5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Border="1" applyAlignment="1">
      <alignment horizontal="center" vertical="center" textRotation="90"/>
    </xf>
    <xf numFmtId="0" fontId="5" fillId="2" borderId="0" xfId="0" applyFont="1" applyFill="1" applyBorder="1" applyAlignment="1">
      <alignment horizontal="center" vertical="center" textRotation="90"/>
    </xf>
    <xf numFmtId="0" fontId="5" fillId="2" borderId="1" xfId="0" applyFont="1" applyFill="1" applyBorder="1" applyAlignment="1" applyProtection="1">
      <alignment horizontal="center" vertical="center" textRotation="90"/>
      <protection hidden="1"/>
    </xf>
    <xf numFmtId="0" fontId="9" fillId="2" borderId="64" xfId="0" applyFont="1" applyFill="1" applyBorder="1" applyAlignment="1" applyProtection="1">
      <alignment horizontal="center" vertical="center" textRotation="90" shrinkToFit="1"/>
      <protection hidden="1"/>
    </xf>
    <xf numFmtId="0" fontId="9" fillId="2" borderId="29" xfId="0" applyFont="1" applyFill="1" applyBorder="1" applyAlignment="1" applyProtection="1">
      <alignment horizontal="center" vertical="center" textRotation="90" shrinkToFit="1"/>
      <protection hidden="1"/>
    </xf>
    <xf numFmtId="0" fontId="9" fillId="2" borderId="30" xfId="0" applyFont="1" applyFill="1" applyBorder="1" applyAlignment="1" applyProtection="1">
      <alignment horizontal="center" vertical="center" textRotation="90" shrinkToFit="1"/>
      <protection hidden="1"/>
    </xf>
    <xf numFmtId="0" fontId="9" fillId="2" borderId="22" xfId="0" applyFont="1" applyFill="1" applyBorder="1" applyAlignment="1" applyProtection="1">
      <alignment horizontal="center" vertical="center" textRotation="90" shrinkToFit="1"/>
      <protection hidden="1"/>
    </xf>
    <xf numFmtId="0" fontId="34" fillId="2" borderId="0" xfId="0" applyFont="1" applyFill="1" applyBorder="1" applyAlignment="1" applyProtection="1">
      <alignment horizontal="left"/>
      <protection hidden="1"/>
    </xf>
  </cellXfs>
  <cellStyles count="1">
    <cellStyle name="Normal" xfId="0" builtinId="0"/>
  </cellStyles>
  <dxfs count="1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/>
        <color indexed="43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u/>
        <color indexed="43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/>
        <color indexed="43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129540</xdr:colOff>
      <xdr:row>0</xdr:row>
      <xdr:rowOff>11430</xdr:rowOff>
    </xdr:from>
    <xdr:to>
      <xdr:col>21</xdr:col>
      <xdr:colOff>49551</xdr:colOff>
      <xdr:row>1</xdr:row>
      <xdr:rowOff>19050</xdr:rowOff>
    </xdr:to>
    <xdr:sp macro="" textlink="">
      <xdr:nvSpPr>
        <xdr:cNvPr id="7864" name="WordArt 4">
          <a:extLst>
            <a:ext uri="{FF2B5EF4-FFF2-40B4-BE49-F238E27FC236}">
              <a16:creationId xmlns:a16="http://schemas.microsoft.com/office/drawing/2014/main" xmlns="" id="{B5BA9966-BD15-4CD3-BE8D-21D0B9BBC58B}"/>
            </a:ext>
          </a:extLst>
        </xdr:cNvPr>
        <xdr:cNvSpPr>
          <a:spLocks noChangeArrowheads="1" noChangeShapeType="1"/>
        </xdr:cNvSpPr>
      </xdr:nvSpPr>
      <xdr:spPr bwMode="auto">
        <a:xfrm>
          <a:off x="7515225" y="19050"/>
          <a:ext cx="1790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vi-VN" sz="1200" b="1" i="0" u="none" strike="noStrike" baseline="0">
              <a:solidFill>
                <a:srgbClr val="008000"/>
              </a:solidFill>
              <a:latin typeface="Times New Roman"/>
              <a:cs typeface="Times New Roman"/>
            </a:rPr>
            <a:t>BUỔI SÁNG</a:t>
          </a:r>
        </a:p>
      </xdr:txBody>
    </xdr:sp>
    <xdr:clientData/>
  </xdr:twoCellAnchor>
  <xdr:twoCellAnchor>
    <xdr:from>
      <xdr:col>2</xdr:col>
      <xdr:colOff>9525</xdr:colOff>
      <xdr:row>35</xdr:row>
      <xdr:rowOff>104775</xdr:rowOff>
    </xdr:from>
    <xdr:to>
      <xdr:col>4</xdr:col>
      <xdr:colOff>301009</xdr:colOff>
      <xdr:row>35</xdr:row>
      <xdr:rowOff>392479</xdr:rowOff>
    </xdr:to>
    <xdr:sp macro="" textlink="">
      <xdr:nvSpPr>
        <xdr:cNvPr id="7858" name="WordArt 6">
          <a:extLst>
            <a:ext uri="{FF2B5EF4-FFF2-40B4-BE49-F238E27FC236}">
              <a16:creationId xmlns:a16="http://schemas.microsoft.com/office/drawing/2014/main" xmlns="" id="{10E70DC4-DBFB-4F0D-A489-6192EABEDD70}"/>
            </a:ext>
          </a:extLst>
        </xdr:cNvPr>
        <xdr:cNvSpPr>
          <a:spLocks noChangeArrowheads="1" noChangeShapeType="1"/>
        </xdr:cNvSpPr>
      </xdr:nvSpPr>
      <xdr:spPr bwMode="auto">
        <a:xfrm>
          <a:off x="438150" y="10591800"/>
          <a:ext cx="13049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45720" rIns="54864" bIns="0" anchor="t" upright="1"/>
        <a:lstStyle/>
        <a:p>
          <a:pPr algn="ctr" rtl="0">
            <a:defRPr sz="1000"/>
          </a:pPr>
          <a:r>
            <a:rPr lang="vi-VN" sz="1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BUỔI CHIỀU</a:t>
          </a:r>
        </a:p>
      </xdr:txBody>
    </xdr:sp>
    <xdr:clientData/>
  </xdr:twoCellAnchor>
  <xdr:twoCellAnchor>
    <xdr:from>
      <xdr:col>17</xdr:col>
      <xdr:colOff>90170</xdr:colOff>
      <xdr:row>35</xdr:row>
      <xdr:rowOff>210820</xdr:rowOff>
    </xdr:from>
    <xdr:to>
      <xdr:col>19</xdr:col>
      <xdr:colOff>214162</xdr:colOff>
      <xdr:row>35</xdr:row>
      <xdr:rowOff>355600</xdr:rowOff>
    </xdr:to>
    <xdr:sp macro="" textlink="">
      <xdr:nvSpPr>
        <xdr:cNvPr id="7175" name="WordArt 7">
          <a:extLst>
            <a:ext uri="{FF2B5EF4-FFF2-40B4-BE49-F238E27FC236}">
              <a16:creationId xmlns:a16="http://schemas.microsoft.com/office/drawing/2014/main" xmlns="" id="{DFB2E9FF-1E1B-4233-9EBA-914DB485099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58100" y="10125075"/>
          <a:ext cx="1000125" cy="1524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effectLst/>
              <a:latin typeface="Times New Roman"/>
              <a:cs typeface="Times New Roman"/>
            </a:rPr>
            <a:t>BUỔI CHIỀU</a:t>
          </a:r>
        </a:p>
      </xdr:txBody>
    </xdr:sp>
    <xdr:clientData/>
  </xdr:twoCellAnchor>
  <xdr:twoCellAnchor>
    <xdr:from>
      <xdr:col>2</xdr:col>
      <xdr:colOff>241935</xdr:colOff>
      <xdr:row>0</xdr:row>
      <xdr:rowOff>0</xdr:rowOff>
    </xdr:from>
    <xdr:to>
      <xdr:col>5</xdr:col>
      <xdr:colOff>371427</xdr:colOff>
      <xdr:row>1</xdr:row>
      <xdr:rowOff>0</xdr:rowOff>
    </xdr:to>
    <xdr:sp macro="" textlink="">
      <xdr:nvSpPr>
        <xdr:cNvPr id="7867" name="WordArt 4">
          <a:extLst>
            <a:ext uri="{FF2B5EF4-FFF2-40B4-BE49-F238E27FC236}">
              <a16:creationId xmlns:a16="http://schemas.microsoft.com/office/drawing/2014/main" xmlns="" id="{145EAA86-FB34-4AA9-A3DB-7CF2E19B37CA}"/>
            </a:ext>
          </a:extLst>
        </xdr:cNvPr>
        <xdr:cNvSpPr>
          <a:spLocks noChangeArrowheads="1" noChangeShapeType="1"/>
        </xdr:cNvSpPr>
      </xdr:nvSpPr>
      <xdr:spPr bwMode="auto">
        <a:xfrm>
          <a:off x="666750" y="0"/>
          <a:ext cx="1619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vi-VN" sz="1200" b="1" i="0" u="none" strike="noStrike" baseline="0">
              <a:solidFill>
                <a:srgbClr val="008000"/>
              </a:solidFill>
              <a:latin typeface="Times New Roman"/>
              <a:cs typeface="Times New Roman"/>
            </a:rPr>
            <a:t>BUỔI SÁNG</a:t>
          </a:r>
        </a:p>
      </xdr:txBody>
    </xdr:sp>
    <xdr:clientData/>
  </xdr:twoCellAnchor>
  <xdr:twoCellAnchor>
    <xdr:from>
      <xdr:col>33</xdr:col>
      <xdr:colOff>90170</xdr:colOff>
      <xdr:row>35</xdr:row>
      <xdr:rowOff>210820</xdr:rowOff>
    </xdr:from>
    <xdr:to>
      <xdr:col>35</xdr:col>
      <xdr:colOff>284766</xdr:colOff>
      <xdr:row>35</xdr:row>
      <xdr:rowOff>355600</xdr:rowOff>
    </xdr:to>
    <xdr:sp macro="" textlink="">
      <xdr:nvSpPr>
        <xdr:cNvPr id="2" name="WordArt 7">
          <a:extLst>
            <a:ext uri="{FF2B5EF4-FFF2-40B4-BE49-F238E27FC236}">
              <a16:creationId xmlns:a16="http://schemas.microsoft.com/office/drawing/2014/main" xmlns="" id="{EDFD75DC-78C5-4510-B94D-5990627F6C2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58100" y="10125075"/>
          <a:ext cx="1000125" cy="1524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20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xmlns:mc="http://schemas.openxmlformats.org/markup-compatibility/2006" xmlns:a14="http://schemas.microsoft.com/office/drawing/2010/main" val="008000" mc:Ignorable="a14" a14:legacySpreadsheetColorIndex="17"/>
              </a:solidFill>
              <a:effectLst/>
              <a:latin typeface="Times New Roman"/>
              <a:cs typeface="Times New Roman"/>
            </a:rPr>
            <a:t>BUỔI CHIỀU</a:t>
          </a:r>
        </a:p>
      </xdr:txBody>
    </xdr:sp>
    <xdr:clientData/>
  </xdr:twoCellAnchor>
  <xdr:twoCellAnchor>
    <xdr:from>
      <xdr:col>34</xdr:col>
      <xdr:colOff>121920</xdr:colOff>
      <xdr:row>0</xdr:row>
      <xdr:rowOff>11430</xdr:rowOff>
    </xdr:from>
    <xdr:to>
      <xdr:col>38</xdr:col>
      <xdr:colOff>211531</xdr:colOff>
      <xdr:row>1</xdr:row>
      <xdr:rowOff>19050</xdr:rowOff>
    </xdr:to>
    <xdr:sp macro="" textlink="">
      <xdr:nvSpPr>
        <xdr:cNvPr id="7870" name="WordArt 4">
          <a:extLst>
            <a:ext uri="{FF2B5EF4-FFF2-40B4-BE49-F238E27FC236}">
              <a16:creationId xmlns:a16="http://schemas.microsoft.com/office/drawing/2014/main" xmlns="" id="{7467D589-21FD-4F8C-AF59-58AD228B5F8C}"/>
            </a:ext>
          </a:extLst>
        </xdr:cNvPr>
        <xdr:cNvSpPr>
          <a:spLocks noChangeArrowheads="1" noChangeShapeType="1"/>
        </xdr:cNvSpPr>
      </xdr:nvSpPr>
      <xdr:spPr bwMode="auto">
        <a:xfrm>
          <a:off x="14506575" y="19050"/>
          <a:ext cx="17907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vi-VN" sz="1200" b="1" i="0" u="none" strike="noStrike" baseline="0">
              <a:solidFill>
                <a:srgbClr val="008000"/>
              </a:solidFill>
              <a:latin typeface="Times New Roman"/>
              <a:cs typeface="Times New Roman"/>
            </a:rPr>
            <a:t>BUỔI SÁNG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</xdr:colOff>
      <xdr:row>2</xdr:row>
      <xdr:rowOff>19050</xdr:rowOff>
    </xdr:from>
    <xdr:to>
      <xdr:col>9</xdr:col>
      <xdr:colOff>161925</xdr:colOff>
      <xdr:row>410</xdr:row>
      <xdr:rowOff>28575</xdr:rowOff>
    </xdr:to>
    <xdr:sp macro="" textlink="">
      <xdr:nvSpPr>
        <xdr:cNvPr id="1431" name="Line 76">
          <a:extLst>
            <a:ext uri="{FF2B5EF4-FFF2-40B4-BE49-F238E27FC236}">
              <a16:creationId xmlns:a16="http://schemas.microsoft.com/office/drawing/2014/main" xmlns="" id="{5AEF6229-950D-46C8-AC15-E7FCE6AA4379}"/>
            </a:ext>
          </a:extLst>
        </xdr:cNvPr>
        <xdr:cNvSpPr>
          <a:spLocks noChangeShapeType="1"/>
        </xdr:cNvSpPr>
      </xdr:nvSpPr>
      <xdr:spPr bwMode="auto">
        <a:xfrm>
          <a:off x="4000500" y="381000"/>
          <a:ext cx="0" cy="73752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200025</xdr:colOff>
      <xdr:row>1</xdr:row>
      <xdr:rowOff>28575</xdr:rowOff>
    </xdr:from>
    <xdr:to>
      <xdr:col>10</xdr:col>
      <xdr:colOff>200025</xdr:colOff>
      <xdr:row>63</xdr:row>
      <xdr:rowOff>57150</xdr:rowOff>
    </xdr:to>
    <xdr:sp macro="" textlink="">
      <xdr:nvSpPr>
        <xdr:cNvPr id="27257" name="Line 1">
          <a:extLst>
            <a:ext uri="{FF2B5EF4-FFF2-40B4-BE49-F238E27FC236}">
              <a16:creationId xmlns:a16="http://schemas.microsoft.com/office/drawing/2014/main" xmlns="" id="{4A9D8A83-C81A-4383-85D8-9F3F63AFA871}"/>
            </a:ext>
          </a:extLst>
        </xdr:cNvPr>
        <xdr:cNvSpPr>
          <a:spLocks noChangeShapeType="1"/>
        </xdr:cNvSpPr>
      </xdr:nvSpPr>
      <xdr:spPr bwMode="auto">
        <a:xfrm>
          <a:off x="3371850" y="190500"/>
          <a:ext cx="0" cy="963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65</xdr:row>
      <xdr:rowOff>28575</xdr:rowOff>
    </xdr:from>
    <xdr:to>
      <xdr:col>10</xdr:col>
      <xdr:colOff>200025</xdr:colOff>
      <xdr:row>127</xdr:row>
      <xdr:rowOff>57150</xdr:rowOff>
    </xdr:to>
    <xdr:sp macro="" textlink="">
      <xdr:nvSpPr>
        <xdr:cNvPr id="27258" name="Line 1">
          <a:extLst>
            <a:ext uri="{FF2B5EF4-FFF2-40B4-BE49-F238E27FC236}">
              <a16:creationId xmlns:a16="http://schemas.microsoft.com/office/drawing/2014/main" xmlns="" id="{F64E8208-2F56-4779-988E-200E20DDC078}"/>
            </a:ext>
          </a:extLst>
        </xdr:cNvPr>
        <xdr:cNvSpPr>
          <a:spLocks noChangeShapeType="1"/>
        </xdr:cNvSpPr>
      </xdr:nvSpPr>
      <xdr:spPr bwMode="auto">
        <a:xfrm>
          <a:off x="3371850" y="10039350"/>
          <a:ext cx="0" cy="9382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129</xdr:row>
      <xdr:rowOff>28575</xdr:rowOff>
    </xdr:from>
    <xdr:to>
      <xdr:col>10</xdr:col>
      <xdr:colOff>200025</xdr:colOff>
      <xdr:row>191</xdr:row>
      <xdr:rowOff>57150</xdr:rowOff>
    </xdr:to>
    <xdr:sp macro="" textlink="">
      <xdr:nvSpPr>
        <xdr:cNvPr id="27259" name="Line 1">
          <a:extLst>
            <a:ext uri="{FF2B5EF4-FFF2-40B4-BE49-F238E27FC236}">
              <a16:creationId xmlns:a16="http://schemas.microsoft.com/office/drawing/2014/main" xmlns="" id="{07EA8CE0-764C-47A5-97A6-11BD0D791A9C}"/>
            </a:ext>
          </a:extLst>
        </xdr:cNvPr>
        <xdr:cNvSpPr>
          <a:spLocks noChangeShapeType="1"/>
        </xdr:cNvSpPr>
      </xdr:nvSpPr>
      <xdr:spPr bwMode="auto">
        <a:xfrm>
          <a:off x="3371850" y="19640550"/>
          <a:ext cx="0" cy="9439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193</xdr:row>
      <xdr:rowOff>0</xdr:rowOff>
    </xdr:from>
    <xdr:to>
      <xdr:col>10</xdr:col>
      <xdr:colOff>200025</xdr:colOff>
      <xdr:row>193</xdr:row>
      <xdr:rowOff>0</xdr:rowOff>
    </xdr:to>
    <xdr:sp macro="" textlink="">
      <xdr:nvSpPr>
        <xdr:cNvPr id="27260" name="Line 1">
          <a:extLst>
            <a:ext uri="{FF2B5EF4-FFF2-40B4-BE49-F238E27FC236}">
              <a16:creationId xmlns:a16="http://schemas.microsoft.com/office/drawing/2014/main" xmlns="" id="{FEFAB100-4DDA-47A3-A61C-3DCEF57F60F5}"/>
            </a:ext>
          </a:extLst>
        </xdr:cNvPr>
        <xdr:cNvSpPr>
          <a:spLocks noChangeShapeType="1"/>
        </xdr:cNvSpPr>
      </xdr:nvSpPr>
      <xdr:spPr bwMode="auto">
        <a:xfrm>
          <a:off x="3371850" y="29346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193</xdr:row>
      <xdr:rowOff>0</xdr:rowOff>
    </xdr:from>
    <xdr:to>
      <xdr:col>10</xdr:col>
      <xdr:colOff>200025</xdr:colOff>
      <xdr:row>193</xdr:row>
      <xdr:rowOff>0</xdr:rowOff>
    </xdr:to>
    <xdr:sp macro="" textlink="">
      <xdr:nvSpPr>
        <xdr:cNvPr id="27261" name="Line 1">
          <a:extLst>
            <a:ext uri="{FF2B5EF4-FFF2-40B4-BE49-F238E27FC236}">
              <a16:creationId xmlns:a16="http://schemas.microsoft.com/office/drawing/2014/main" xmlns="" id="{FAD6CDE3-35A3-4A6B-9B79-9F74281AD6CE}"/>
            </a:ext>
          </a:extLst>
        </xdr:cNvPr>
        <xdr:cNvSpPr>
          <a:spLocks noChangeShapeType="1"/>
        </xdr:cNvSpPr>
      </xdr:nvSpPr>
      <xdr:spPr bwMode="auto">
        <a:xfrm>
          <a:off x="3371850" y="29346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193</xdr:row>
      <xdr:rowOff>0</xdr:rowOff>
    </xdr:from>
    <xdr:to>
      <xdr:col>10</xdr:col>
      <xdr:colOff>200025</xdr:colOff>
      <xdr:row>193</xdr:row>
      <xdr:rowOff>0</xdr:rowOff>
    </xdr:to>
    <xdr:sp macro="" textlink="">
      <xdr:nvSpPr>
        <xdr:cNvPr id="27262" name="Line 1">
          <a:extLst>
            <a:ext uri="{FF2B5EF4-FFF2-40B4-BE49-F238E27FC236}">
              <a16:creationId xmlns:a16="http://schemas.microsoft.com/office/drawing/2014/main" xmlns="" id="{18F80670-C958-4A88-BBA1-FF3BAB660629}"/>
            </a:ext>
          </a:extLst>
        </xdr:cNvPr>
        <xdr:cNvSpPr>
          <a:spLocks noChangeShapeType="1"/>
        </xdr:cNvSpPr>
      </xdr:nvSpPr>
      <xdr:spPr bwMode="auto">
        <a:xfrm>
          <a:off x="3371850" y="29346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193</xdr:row>
      <xdr:rowOff>0</xdr:rowOff>
    </xdr:from>
    <xdr:to>
      <xdr:col>10</xdr:col>
      <xdr:colOff>200025</xdr:colOff>
      <xdr:row>193</xdr:row>
      <xdr:rowOff>0</xdr:rowOff>
    </xdr:to>
    <xdr:sp macro="" textlink="">
      <xdr:nvSpPr>
        <xdr:cNvPr id="27263" name="Line 1">
          <a:extLst>
            <a:ext uri="{FF2B5EF4-FFF2-40B4-BE49-F238E27FC236}">
              <a16:creationId xmlns:a16="http://schemas.microsoft.com/office/drawing/2014/main" xmlns="" id="{44F8ED26-2729-4A12-841E-8BB461B836CA}"/>
            </a:ext>
          </a:extLst>
        </xdr:cNvPr>
        <xdr:cNvSpPr>
          <a:spLocks noChangeShapeType="1"/>
        </xdr:cNvSpPr>
      </xdr:nvSpPr>
      <xdr:spPr bwMode="auto">
        <a:xfrm>
          <a:off x="3371850" y="29346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193</xdr:row>
      <xdr:rowOff>0</xdr:rowOff>
    </xdr:from>
    <xdr:to>
      <xdr:col>10</xdr:col>
      <xdr:colOff>200025</xdr:colOff>
      <xdr:row>193</xdr:row>
      <xdr:rowOff>0</xdr:rowOff>
    </xdr:to>
    <xdr:sp macro="" textlink="">
      <xdr:nvSpPr>
        <xdr:cNvPr id="27264" name="Line 1">
          <a:extLst>
            <a:ext uri="{FF2B5EF4-FFF2-40B4-BE49-F238E27FC236}">
              <a16:creationId xmlns:a16="http://schemas.microsoft.com/office/drawing/2014/main" xmlns="" id="{09B7A019-B753-4DCC-9D51-3B5114F2EDE2}"/>
            </a:ext>
          </a:extLst>
        </xdr:cNvPr>
        <xdr:cNvSpPr>
          <a:spLocks noChangeShapeType="1"/>
        </xdr:cNvSpPr>
      </xdr:nvSpPr>
      <xdr:spPr bwMode="auto">
        <a:xfrm>
          <a:off x="3371850" y="29346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193</xdr:row>
      <xdr:rowOff>0</xdr:rowOff>
    </xdr:from>
    <xdr:to>
      <xdr:col>10</xdr:col>
      <xdr:colOff>200025</xdr:colOff>
      <xdr:row>193</xdr:row>
      <xdr:rowOff>0</xdr:rowOff>
    </xdr:to>
    <xdr:sp macro="" textlink="">
      <xdr:nvSpPr>
        <xdr:cNvPr id="27265" name="Line 1">
          <a:extLst>
            <a:ext uri="{FF2B5EF4-FFF2-40B4-BE49-F238E27FC236}">
              <a16:creationId xmlns:a16="http://schemas.microsoft.com/office/drawing/2014/main" xmlns="" id="{511BBA91-C1D6-4EB6-80C7-6265794ADEF2}"/>
            </a:ext>
          </a:extLst>
        </xdr:cNvPr>
        <xdr:cNvSpPr>
          <a:spLocks noChangeShapeType="1"/>
        </xdr:cNvSpPr>
      </xdr:nvSpPr>
      <xdr:spPr bwMode="auto">
        <a:xfrm>
          <a:off x="3371850" y="29346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193</xdr:row>
      <xdr:rowOff>0</xdr:rowOff>
    </xdr:from>
    <xdr:to>
      <xdr:col>10</xdr:col>
      <xdr:colOff>200025</xdr:colOff>
      <xdr:row>193</xdr:row>
      <xdr:rowOff>0</xdr:rowOff>
    </xdr:to>
    <xdr:sp macro="" textlink="">
      <xdr:nvSpPr>
        <xdr:cNvPr id="27266" name="Line 1">
          <a:extLst>
            <a:ext uri="{FF2B5EF4-FFF2-40B4-BE49-F238E27FC236}">
              <a16:creationId xmlns:a16="http://schemas.microsoft.com/office/drawing/2014/main" xmlns="" id="{95A86798-3C38-46AE-A02B-4BF6B855DCFE}"/>
            </a:ext>
          </a:extLst>
        </xdr:cNvPr>
        <xdr:cNvSpPr>
          <a:spLocks noChangeShapeType="1"/>
        </xdr:cNvSpPr>
      </xdr:nvSpPr>
      <xdr:spPr bwMode="auto">
        <a:xfrm>
          <a:off x="3371850" y="29346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193</xdr:row>
      <xdr:rowOff>0</xdr:rowOff>
    </xdr:from>
    <xdr:to>
      <xdr:col>10</xdr:col>
      <xdr:colOff>200025</xdr:colOff>
      <xdr:row>193</xdr:row>
      <xdr:rowOff>0</xdr:rowOff>
    </xdr:to>
    <xdr:sp macro="" textlink="">
      <xdr:nvSpPr>
        <xdr:cNvPr id="27267" name="Line 1">
          <a:extLst>
            <a:ext uri="{FF2B5EF4-FFF2-40B4-BE49-F238E27FC236}">
              <a16:creationId xmlns:a16="http://schemas.microsoft.com/office/drawing/2014/main" xmlns="" id="{1FE465F8-FBBC-49E1-B7CD-5742E5D728B8}"/>
            </a:ext>
          </a:extLst>
        </xdr:cNvPr>
        <xdr:cNvSpPr>
          <a:spLocks noChangeShapeType="1"/>
        </xdr:cNvSpPr>
      </xdr:nvSpPr>
      <xdr:spPr bwMode="auto">
        <a:xfrm>
          <a:off x="3371850" y="29346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193</xdr:row>
      <xdr:rowOff>0</xdr:rowOff>
    </xdr:from>
    <xdr:to>
      <xdr:col>10</xdr:col>
      <xdr:colOff>200025</xdr:colOff>
      <xdr:row>193</xdr:row>
      <xdr:rowOff>0</xdr:rowOff>
    </xdr:to>
    <xdr:sp macro="" textlink="">
      <xdr:nvSpPr>
        <xdr:cNvPr id="27268" name="Line 1">
          <a:extLst>
            <a:ext uri="{FF2B5EF4-FFF2-40B4-BE49-F238E27FC236}">
              <a16:creationId xmlns:a16="http://schemas.microsoft.com/office/drawing/2014/main" xmlns="" id="{FD375F2F-AD16-483A-A0E4-CF27BC86D949}"/>
            </a:ext>
          </a:extLst>
        </xdr:cNvPr>
        <xdr:cNvSpPr>
          <a:spLocks noChangeShapeType="1"/>
        </xdr:cNvSpPr>
      </xdr:nvSpPr>
      <xdr:spPr bwMode="auto">
        <a:xfrm>
          <a:off x="3371850" y="29346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193</xdr:row>
      <xdr:rowOff>0</xdr:rowOff>
    </xdr:from>
    <xdr:to>
      <xdr:col>10</xdr:col>
      <xdr:colOff>200025</xdr:colOff>
      <xdr:row>193</xdr:row>
      <xdr:rowOff>0</xdr:rowOff>
    </xdr:to>
    <xdr:sp macro="" textlink="">
      <xdr:nvSpPr>
        <xdr:cNvPr id="27269" name="Line 1">
          <a:extLst>
            <a:ext uri="{FF2B5EF4-FFF2-40B4-BE49-F238E27FC236}">
              <a16:creationId xmlns:a16="http://schemas.microsoft.com/office/drawing/2014/main" xmlns="" id="{196D048D-0C77-48F4-A6AD-2FB254C3D25A}"/>
            </a:ext>
          </a:extLst>
        </xdr:cNvPr>
        <xdr:cNvSpPr>
          <a:spLocks noChangeShapeType="1"/>
        </xdr:cNvSpPr>
      </xdr:nvSpPr>
      <xdr:spPr bwMode="auto">
        <a:xfrm>
          <a:off x="3371850" y="29346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193</xdr:row>
      <xdr:rowOff>0</xdr:rowOff>
    </xdr:from>
    <xdr:to>
      <xdr:col>10</xdr:col>
      <xdr:colOff>200025</xdr:colOff>
      <xdr:row>193</xdr:row>
      <xdr:rowOff>0</xdr:rowOff>
    </xdr:to>
    <xdr:sp macro="" textlink="">
      <xdr:nvSpPr>
        <xdr:cNvPr id="27270" name="Line 1">
          <a:extLst>
            <a:ext uri="{FF2B5EF4-FFF2-40B4-BE49-F238E27FC236}">
              <a16:creationId xmlns:a16="http://schemas.microsoft.com/office/drawing/2014/main" xmlns="" id="{82C91496-6E2D-494F-88B0-E26ADD10D0B6}"/>
            </a:ext>
          </a:extLst>
        </xdr:cNvPr>
        <xdr:cNvSpPr>
          <a:spLocks noChangeShapeType="1"/>
        </xdr:cNvSpPr>
      </xdr:nvSpPr>
      <xdr:spPr bwMode="auto">
        <a:xfrm>
          <a:off x="3371850" y="29346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193</xdr:row>
      <xdr:rowOff>0</xdr:rowOff>
    </xdr:from>
    <xdr:to>
      <xdr:col>10</xdr:col>
      <xdr:colOff>200025</xdr:colOff>
      <xdr:row>193</xdr:row>
      <xdr:rowOff>0</xdr:rowOff>
    </xdr:to>
    <xdr:sp macro="" textlink="">
      <xdr:nvSpPr>
        <xdr:cNvPr id="27271" name="Line 1">
          <a:extLst>
            <a:ext uri="{FF2B5EF4-FFF2-40B4-BE49-F238E27FC236}">
              <a16:creationId xmlns:a16="http://schemas.microsoft.com/office/drawing/2014/main" xmlns="" id="{0D31F9CB-080A-40A7-BA9F-ADB5CA53A863}"/>
            </a:ext>
          </a:extLst>
        </xdr:cNvPr>
        <xdr:cNvSpPr>
          <a:spLocks noChangeShapeType="1"/>
        </xdr:cNvSpPr>
      </xdr:nvSpPr>
      <xdr:spPr bwMode="auto">
        <a:xfrm>
          <a:off x="3371850" y="29346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193</xdr:row>
      <xdr:rowOff>0</xdr:rowOff>
    </xdr:from>
    <xdr:to>
      <xdr:col>10</xdr:col>
      <xdr:colOff>200025</xdr:colOff>
      <xdr:row>193</xdr:row>
      <xdr:rowOff>0</xdr:rowOff>
    </xdr:to>
    <xdr:sp macro="" textlink="">
      <xdr:nvSpPr>
        <xdr:cNvPr id="27272" name="Line 1">
          <a:extLst>
            <a:ext uri="{FF2B5EF4-FFF2-40B4-BE49-F238E27FC236}">
              <a16:creationId xmlns:a16="http://schemas.microsoft.com/office/drawing/2014/main" xmlns="" id="{EAB7971C-9DD6-451E-8D40-5BE3E001DE91}"/>
            </a:ext>
          </a:extLst>
        </xdr:cNvPr>
        <xdr:cNvSpPr>
          <a:spLocks noChangeShapeType="1"/>
        </xdr:cNvSpPr>
      </xdr:nvSpPr>
      <xdr:spPr bwMode="auto">
        <a:xfrm>
          <a:off x="3371850" y="29346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193</xdr:row>
      <xdr:rowOff>28575</xdr:rowOff>
    </xdr:from>
    <xdr:to>
      <xdr:col>10</xdr:col>
      <xdr:colOff>200025</xdr:colOff>
      <xdr:row>255</xdr:row>
      <xdr:rowOff>57150</xdr:rowOff>
    </xdr:to>
    <xdr:sp macro="" textlink="">
      <xdr:nvSpPr>
        <xdr:cNvPr id="27273" name="Line 1">
          <a:extLst>
            <a:ext uri="{FF2B5EF4-FFF2-40B4-BE49-F238E27FC236}">
              <a16:creationId xmlns:a16="http://schemas.microsoft.com/office/drawing/2014/main" xmlns="" id="{8DF5527C-64AD-4070-AAC9-06A9ECF8044C}"/>
            </a:ext>
          </a:extLst>
        </xdr:cNvPr>
        <xdr:cNvSpPr>
          <a:spLocks noChangeShapeType="1"/>
        </xdr:cNvSpPr>
      </xdr:nvSpPr>
      <xdr:spPr bwMode="auto">
        <a:xfrm>
          <a:off x="3371850" y="29375100"/>
          <a:ext cx="0" cy="9572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257</xdr:row>
      <xdr:rowOff>28575</xdr:rowOff>
    </xdr:from>
    <xdr:to>
      <xdr:col>10</xdr:col>
      <xdr:colOff>200025</xdr:colOff>
      <xdr:row>319</xdr:row>
      <xdr:rowOff>57150</xdr:rowOff>
    </xdr:to>
    <xdr:sp macro="" textlink="">
      <xdr:nvSpPr>
        <xdr:cNvPr id="27274" name="Line 1">
          <a:extLst>
            <a:ext uri="{FF2B5EF4-FFF2-40B4-BE49-F238E27FC236}">
              <a16:creationId xmlns:a16="http://schemas.microsoft.com/office/drawing/2014/main" xmlns="" id="{245A7185-0DCA-480D-A5AC-792D260D78C7}"/>
            </a:ext>
          </a:extLst>
        </xdr:cNvPr>
        <xdr:cNvSpPr>
          <a:spLocks noChangeShapeType="1"/>
        </xdr:cNvSpPr>
      </xdr:nvSpPr>
      <xdr:spPr bwMode="auto">
        <a:xfrm>
          <a:off x="3371850" y="39243000"/>
          <a:ext cx="0" cy="963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321</xdr:row>
      <xdr:rowOff>28575</xdr:rowOff>
    </xdr:from>
    <xdr:to>
      <xdr:col>10</xdr:col>
      <xdr:colOff>200025</xdr:colOff>
      <xdr:row>383</xdr:row>
      <xdr:rowOff>57150</xdr:rowOff>
    </xdr:to>
    <xdr:sp macro="" textlink="">
      <xdr:nvSpPr>
        <xdr:cNvPr id="27275" name="Line 1">
          <a:extLst>
            <a:ext uri="{FF2B5EF4-FFF2-40B4-BE49-F238E27FC236}">
              <a16:creationId xmlns:a16="http://schemas.microsoft.com/office/drawing/2014/main" xmlns="" id="{65C16F27-D196-4ACE-BFF3-2FB8B3D3728E}"/>
            </a:ext>
          </a:extLst>
        </xdr:cNvPr>
        <xdr:cNvSpPr>
          <a:spLocks noChangeShapeType="1"/>
        </xdr:cNvSpPr>
      </xdr:nvSpPr>
      <xdr:spPr bwMode="auto">
        <a:xfrm>
          <a:off x="3371850" y="49177575"/>
          <a:ext cx="0" cy="9658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385</xdr:row>
      <xdr:rowOff>28575</xdr:rowOff>
    </xdr:from>
    <xdr:to>
      <xdr:col>10</xdr:col>
      <xdr:colOff>200025</xdr:colOff>
      <xdr:row>447</xdr:row>
      <xdr:rowOff>57150</xdr:rowOff>
    </xdr:to>
    <xdr:sp macro="" textlink="">
      <xdr:nvSpPr>
        <xdr:cNvPr id="27276" name="Line 1">
          <a:extLst>
            <a:ext uri="{FF2B5EF4-FFF2-40B4-BE49-F238E27FC236}">
              <a16:creationId xmlns:a16="http://schemas.microsoft.com/office/drawing/2014/main" xmlns="" id="{62B10751-2312-4515-B3E9-53A3F917D720}"/>
            </a:ext>
          </a:extLst>
        </xdr:cNvPr>
        <xdr:cNvSpPr>
          <a:spLocks noChangeShapeType="1"/>
        </xdr:cNvSpPr>
      </xdr:nvSpPr>
      <xdr:spPr bwMode="auto">
        <a:xfrm>
          <a:off x="3371850" y="59131200"/>
          <a:ext cx="0" cy="9572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449</xdr:row>
      <xdr:rowOff>28575</xdr:rowOff>
    </xdr:from>
    <xdr:to>
      <xdr:col>10</xdr:col>
      <xdr:colOff>200025</xdr:colOff>
      <xdr:row>511</xdr:row>
      <xdr:rowOff>57150</xdr:rowOff>
    </xdr:to>
    <xdr:sp macro="" textlink="">
      <xdr:nvSpPr>
        <xdr:cNvPr id="27277" name="Line 1">
          <a:extLst>
            <a:ext uri="{FF2B5EF4-FFF2-40B4-BE49-F238E27FC236}">
              <a16:creationId xmlns:a16="http://schemas.microsoft.com/office/drawing/2014/main" xmlns="" id="{686FD49F-D39D-4F39-AFB5-83EFD357D9AE}"/>
            </a:ext>
          </a:extLst>
        </xdr:cNvPr>
        <xdr:cNvSpPr>
          <a:spLocks noChangeShapeType="1"/>
        </xdr:cNvSpPr>
      </xdr:nvSpPr>
      <xdr:spPr bwMode="auto">
        <a:xfrm>
          <a:off x="3371850" y="68999100"/>
          <a:ext cx="0" cy="9572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514</xdr:row>
      <xdr:rowOff>28575</xdr:rowOff>
    </xdr:from>
    <xdr:to>
      <xdr:col>10</xdr:col>
      <xdr:colOff>200025</xdr:colOff>
      <xdr:row>576</xdr:row>
      <xdr:rowOff>57150</xdr:rowOff>
    </xdr:to>
    <xdr:sp macro="" textlink="">
      <xdr:nvSpPr>
        <xdr:cNvPr id="27278" name="Line 1">
          <a:extLst>
            <a:ext uri="{FF2B5EF4-FFF2-40B4-BE49-F238E27FC236}">
              <a16:creationId xmlns:a16="http://schemas.microsoft.com/office/drawing/2014/main" xmlns="" id="{F7044EFB-42B9-4559-9EE1-546CC7CD16FC}"/>
            </a:ext>
          </a:extLst>
        </xdr:cNvPr>
        <xdr:cNvSpPr>
          <a:spLocks noChangeShapeType="1"/>
        </xdr:cNvSpPr>
      </xdr:nvSpPr>
      <xdr:spPr bwMode="auto">
        <a:xfrm>
          <a:off x="3371850" y="79028925"/>
          <a:ext cx="0" cy="97059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578</xdr:row>
      <xdr:rowOff>28575</xdr:rowOff>
    </xdr:from>
    <xdr:to>
      <xdr:col>10</xdr:col>
      <xdr:colOff>200025</xdr:colOff>
      <xdr:row>640</xdr:row>
      <xdr:rowOff>57150</xdr:rowOff>
    </xdr:to>
    <xdr:sp macro="" textlink="">
      <xdr:nvSpPr>
        <xdr:cNvPr id="27279" name="Line 1">
          <a:extLst>
            <a:ext uri="{FF2B5EF4-FFF2-40B4-BE49-F238E27FC236}">
              <a16:creationId xmlns:a16="http://schemas.microsoft.com/office/drawing/2014/main" xmlns="" id="{0FA19E1B-1BE2-4EEB-A87F-3F01AB305AB9}"/>
            </a:ext>
          </a:extLst>
        </xdr:cNvPr>
        <xdr:cNvSpPr>
          <a:spLocks noChangeShapeType="1"/>
        </xdr:cNvSpPr>
      </xdr:nvSpPr>
      <xdr:spPr bwMode="auto">
        <a:xfrm>
          <a:off x="3371850" y="89030175"/>
          <a:ext cx="0" cy="9572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642</xdr:row>
      <xdr:rowOff>28575</xdr:rowOff>
    </xdr:from>
    <xdr:to>
      <xdr:col>10</xdr:col>
      <xdr:colOff>200025</xdr:colOff>
      <xdr:row>704</xdr:row>
      <xdr:rowOff>57150</xdr:rowOff>
    </xdr:to>
    <xdr:sp macro="" textlink="">
      <xdr:nvSpPr>
        <xdr:cNvPr id="27280" name="Line 1">
          <a:extLst>
            <a:ext uri="{FF2B5EF4-FFF2-40B4-BE49-F238E27FC236}">
              <a16:creationId xmlns:a16="http://schemas.microsoft.com/office/drawing/2014/main" xmlns="" id="{64972CE3-2D10-4550-88F1-16D59B63ECA9}"/>
            </a:ext>
          </a:extLst>
        </xdr:cNvPr>
        <xdr:cNvSpPr>
          <a:spLocks noChangeShapeType="1"/>
        </xdr:cNvSpPr>
      </xdr:nvSpPr>
      <xdr:spPr bwMode="auto">
        <a:xfrm>
          <a:off x="3371850" y="98898075"/>
          <a:ext cx="0" cy="963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706</xdr:row>
      <xdr:rowOff>0</xdr:rowOff>
    </xdr:from>
    <xdr:to>
      <xdr:col>10</xdr:col>
      <xdr:colOff>200025</xdr:colOff>
      <xdr:row>706</xdr:row>
      <xdr:rowOff>0</xdr:rowOff>
    </xdr:to>
    <xdr:sp macro="" textlink="">
      <xdr:nvSpPr>
        <xdr:cNvPr id="27281" name="Line 1">
          <a:extLst>
            <a:ext uri="{FF2B5EF4-FFF2-40B4-BE49-F238E27FC236}">
              <a16:creationId xmlns:a16="http://schemas.microsoft.com/office/drawing/2014/main" xmlns="" id="{91C6506D-F087-4F65-AB57-B89D13A9C9E1}"/>
            </a:ext>
          </a:extLst>
        </xdr:cNvPr>
        <xdr:cNvSpPr>
          <a:spLocks noChangeShapeType="1"/>
        </xdr:cNvSpPr>
      </xdr:nvSpPr>
      <xdr:spPr bwMode="auto">
        <a:xfrm>
          <a:off x="3371850" y="108804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706</xdr:row>
      <xdr:rowOff>0</xdr:rowOff>
    </xdr:from>
    <xdr:to>
      <xdr:col>10</xdr:col>
      <xdr:colOff>200025</xdr:colOff>
      <xdr:row>706</xdr:row>
      <xdr:rowOff>0</xdr:rowOff>
    </xdr:to>
    <xdr:sp macro="" textlink="">
      <xdr:nvSpPr>
        <xdr:cNvPr id="27282" name="Line 1">
          <a:extLst>
            <a:ext uri="{FF2B5EF4-FFF2-40B4-BE49-F238E27FC236}">
              <a16:creationId xmlns:a16="http://schemas.microsoft.com/office/drawing/2014/main" xmlns="" id="{39A83CBA-9476-4509-A503-F427686DB539}"/>
            </a:ext>
          </a:extLst>
        </xdr:cNvPr>
        <xdr:cNvSpPr>
          <a:spLocks noChangeShapeType="1"/>
        </xdr:cNvSpPr>
      </xdr:nvSpPr>
      <xdr:spPr bwMode="auto">
        <a:xfrm>
          <a:off x="3371850" y="108804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706</xdr:row>
      <xdr:rowOff>0</xdr:rowOff>
    </xdr:from>
    <xdr:to>
      <xdr:col>10</xdr:col>
      <xdr:colOff>200025</xdr:colOff>
      <xdr:row>706</xdr:row>
      <xdr:rowOff>0</xdr:rowOff>
    </xdr:to>
    <xdr:sp macro="" textlink="">
      <xdr:nvSpPr>
        <xdr:cNvPr id="27283" name="Line 1">
          <a:extLst>
            <a:ext uri="{FF2B5EF4-FFF2-40B4-BE49-F238E27FC236}">
              <a16:creationId xmlns:a16="http://schemas.microsoft.com/office/drawing/2014/main" xmlns="" id="{506BD886-E04D-4BBA-8BC7-D73FAA8EBF14}"/>
            </a:ext>
          </a:extLst>
        </xdr:cNvPr>
        <xdr:cNvSpPr>
          <a:spLocks noChangeShapeType="1"/>
        </xdr:cNvSpPr>
      </xdr:nvSpPr>
      <xdr:spPr bwMode="auto">
        <a:xfrm>
          <a:off x="3371850" y="108804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706</xdr:row>
      <xdr:rowOff>0</xdr:rowOff>
    </xdr:from>
    <xdr:to>
      <xdr:col>10</xdr:col>
      <xdr:colOff>200025</xdr:colOff>
      <xdr:row>706</xdr:row>
      <xdr:rowOff>0</xdr:rowOff>
    </xdr:to>
    <xdr:sp macro="" textlink="">
      <xdr:nvSpPr>
        <xdr:cNvPr id="27284" name="Line 1">
          <a:extLst>
            <a:ext uri="{FF2B5EF4-FFF2-40B4-BE49-F238E27FC236}">
              <a16:creationId xmlns:a16="http://schemas.microsoft.com/office/drawing/2014/main" xmlns="" id="{0608F0D8-B57C-45EF-8D64-108EAFABA002}"/>
            </a:ext>
          </a:extLst>
        </xdr:cNvPr>
        <xdr:cNvSpPr>
          <a:spLocks noChangeShapeType="1"/>
        </xdr:cNvSpPr>
      </xdr:nvSpPr>
      <xdr:spPr bwMode="auto">
        <a:xfrm>
          <a:off x="3371850" y="108804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706</xdr:row>
      <xdr:rowOff>0</xdr:rowOff>
    </xdr:from>
    <xdr:to>
      <xdr:col>10</xdr:col>
      <xdr:colOff>200025</xdr:colOff>
      <xdr:row>706</xdr:row>
      <xdr:rowOff>0</xdr:rowOff>
    </xdr:to>
    <xdr:sp macro="" textlink="">
      <xdr:nvSpPr>
        <xdr:cNvPr id="27285" name="Line 1">
          <a:extLst>
            <a:ext uri="{FF2B5EF4-FFF2-40B4-BE49-F238E27FC236}">
              <a16:creationId xmlns:a16="http://schemas.microsoft.com/office/drawing/2014/main" xmlns="" id="{6CC017E7-CD61-46A7-8A12-AD26B61ECFAA}"/>
            </a:ext>
          </a:extLst>
        </xdr:cNvPr>
        <xdr:cNvSpPr>
          <a:spLocks noChangeShapeType="1"/>
        </xdr:cNvSpPr>
      </xdr:nvSpPr>
      <xdr:spPr bwMode="auto">
        <a:xfrm>
          <a:off x="3371850" y="108804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706</xdr:row>
      <xdr:rowOff>0</xdr:rowOff>
    </xdr:from>
    <xdr:to>
      <xdr:col>10</xdr:col>
      <xdr:colOff>200025</xdr:colOff>
      <xdr:row>706</xdr:row>
      <xdr:rowOff>0</xdr:rowOff>
    </xdr:to>
    <xdr:sp macro="" textlink="">
      <xdr:nvSpPr>
        <xdr:cNvPr id="27286" name="Line 1">
          <a:extLst>
            <a:ext uri="{FF2B5EF4-FFF2-40B4-BE49-F238E27FC236}">
              <a16:creationId xmlns:a16="http://schemas.microsoft.com/office/drawing/2014/main" xmlns="" id="{182CD279-1F5D-46E6-8FB6-3AAA26376823}"/>
            </a:ext>
          </a:extLst>
        </xdr:cNvPr>
        <xdr:cNvSpPr>
          <a:spLocks noChangeShapeType="1"/>
        </xdr:cNvSpPr>
      </xdr:nvSpPr>
      <xdr:spPr bwMode="auto">
        <a:xfrm>
          <a:off x="3371850" y="108804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706</xdr:row>
      <xdr:rowOff>0</xdr:rowOff>
    </xdr:from>
    <xdr:to>
      <xdr:col>10</xdr:col>
      <xdr:colOff>200025</xdr:colOff>
      <xdr:row>706</xdr:row>
      <xdr:rowOff>0</xdr:rowOff>
    </xdr:to>
    <xdr:sp macro="" textlink="">
      <xdr:nvSpPr>
        <xdr:cNvPr id="27287" name="Line 1">
          <a:extLst>
            <a:ext uri="{FF2B5EF4-FFF2-40B4-BE49-F238E27FC236}">
              <a16:creationId xmlns:a16="http://schemas.microsoft.com/office/drawing/2014/main" xmlns="" id="{6B888901-E60B-4084-8E28-A54154624250}"/>
            </a:ext>
          </a:extLst>
        </xdr:cNvPr>
        <xdr:cNvSpPr>
          <a:spLocks noChangeShapeType="1"/>
        </xdr:cNvSpPr>
      </xdr:nvSpPr>
      <xdr:spPr bwMode="auto">
        <a:xfrm>
          <a:off x="3371850" y="108804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706</xdr:row>
      <xdr:rowOff>0</xdr:rowOff>
    </xdr:from>
    <xdr:to>
      <xdr:col>10</xdr:col>
      <xdr:colOff>200025</xdr:colOff>
      <xdr:row>706</xdr:row>
      <xdr:rowOff>0</xdr:rowOff>
    </xdr:to>
    <xdr:sp macro="" textlink="">
      <xdr:nvSpPr>
        <xdr:cNvPr id="27288" name="Line 1">
          <a:extLst>
            <a:ext uri="{FF2B5EF4-FFF2-40B4-BE49-F238E27FC236}">
              <a16:creationId xmlns:a16="http://schemas.microsoft.com/office/drawing/2014/main" xmlns="" id="{CEBAD5D3-2C5C-49AD-BC62-FAA6B353E42C}"/>
            </a:ext>
          </a:extLst>
        </xdr:cNvPr>
        <xdr:cNvSpPr>
          <a:spLocks noChangeShapeType="1"/>
        </xdr:cNvSpPr>
      </xdr:nvSpPr>
      <xdr:spPr bwMode="auto">
        <a:xfrm>
          <a:off x="3371850" y="108804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706</xdr:row>
      <xdr:rowOff>0</xdr:rowOff>
    </xdr:from>
    <xdr:to>
      <xdr:col>10</xdr:col>
      <xdr:colOff>200025</xdr:colOff>
      <xdr:row>706</xdr:row>
      <xdr:rowOff>0</xdr:rowOff>
    </xdr:to>
    <xdr:sp macro="" textlink="">
      <xdr:nvSpPr>
        <xdr:cNvPr id="27289" name="Line 1">
          <a:extLst>
            <a:ext uri="{FF2B5EF4-FFF2-40B4-BE49-F238E27FC236}">
              <a16:creationId xmlns:a16="http://schemas.microsoft.com/office/drawing/2014/main" xmlns="" id="{E8FE13A3-A00D-4C07-AAB5-50156B7C4CCD}"/>
            </a:ext>
          </a:extLst>
        </xdr:cNvPr>
        <xdr:cNvSpPr>
          <a:spLocks noChangeShapeType="1"/>
        </xdr:cNvSpPr>
      </xdr:nvSpPr>
      <xdr:spPr bwMode="auto">
        <a:xfrm>
          <a:off x="3371850" y="108804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706</xdr:row>
      <xdr:rowOff>0</xdr:rowOff>
    </xdr:from>
    <xdr:to>
      <xdr:col>10</xdr:col>
      <xdr:colOff>200025</xdr:colOff>
      <xdr:row>706</xdr:row>
      <xdr:rowOff>0</xdr:rowOff>
    </xdr:to>
    <xdr:sp macro="" textlink="">
      <xdr:nvSpPr>
        <xdr:cNvPr id="27290" name="Line 1">
          <a:extLst>
            <a:ext uri="{FF2B5EF4-FFF2-40B4-BE49-F238E27FC236}">
              <a16:creationId xmlns:a16="http://schemas.microsoft.com/office/drawing/2014/main" xmlns="" id="{3AAD2723-0358-4673-ABBA-4428F7AEF9B4}"/>
            </a:ext>
          </a:extLst>
        </xdr:cNvPr>
        <xdr:cNvSpPr>
          <a:spLocks noChangeShapeType="1"/>
        </xdr:cNvSpPr>
      </xdr:nvSpPr>
      <xdr:spPr bwMode="auto">
        <a:xfrm>
          <a:off x="3371850" y="108804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706</xdr:row>
      <xdr:rowOff>0</xdr:rowOff>
    </xdr:from>
    <xdr:to>
      <xdr:col>10</xdr:col>
      <xdr:colOff>200025</xdr:colOff>
      <xdr:row>706</xdr:row>
      <xdr:rowOff>0</xdr:rowOff>
    </xdr:to>
    <xdr:sp macro="" textlink="">
      <xdr:nvSpPr>
        <xdr:cNvPr id="27291" name="Line 1">
          <a:extLst>
            <a:ext uri="{FF2B5EF4-FFF2-40B4-BE49-F238E27FC236}">
              <a16:creationId xmlns:a16="http://schemas.microsoft.com/office/drawing/2014/main" xmlns="" id="{345C221D-F509-4E84-9D4D-A6435FC9E5FC}"/>
            </a:ext>
          </a:extLst>
        </xdr:cNvPr>
        <xdr:cNvSpPr>
          <a:spLocks noChangeShapeType="1"/>
        </xdr:cNvSpPr>
      </xdr:nvSpPr>
      <xdr:spPr bwMode="auto">
        <a:xfrm>
          <a:off x="3371850" y="108804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706</xdr:row>
      <xdr:rowOff>0</xdr:rowOff>
    </xdr:from>
    <xdr:to>
      <xdr:col>10</xdr:col>
      <xdr:colOff>200025</xdr:colOff>
      <xdr:row>706</xdr:row>
      <xdr:rowOff>0</xdr:rowOff>
    </xdr:to>
    <xdr:sp macro="" textlink="">
      <xdr:nvSpPr>
        <xdr:cNvPr id="27292" name="Line 1">
          <a:extLst>
            <a:ext uri="{FF2B5EF4-FFF2-40B4-BE49-F238E27FC236}">
              <a16:creationId xmlns:a16="http://schemas.microsoft.com/office/drawing/2014/main" xmlns="" id="{E40DA358-0A0F-4360-BB66-2BDEDA730838}"/>
            </a:ext>
          </a:extLst>
        </xdr:cNvPr>
        <xdr:cNvSpPr>
          <a:spLocks noChangeShapeType="1"/>
        </xdr:cNvSpPr>
      </xdr:nvSpPr>
      <xdr:spPr bwMode="auto">
        <a:xfrm>
          <a:off x="3371850" y="108804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706</xdr:row>
      <xdr:rowOff>0</xdr:rowOff>
    </xdr:from>
    <xdr:to>
      <xdr:col>10</xdr:col>
      <xdr:colOff>200025</xdr:colOff>
      <xdr:row>706</xdr:row>
      <xdr:rowOff>0</xdr:rowOff>
    </xdr:to>
    <xdr:sp macro="" textlink="">
      <xdr:nvSpPr>
        <xdr:cNvPr id="27293" name="Line 1">
          <a:extLst>
            <a:ext uri="{FF2B5EF4-FFF2-40B4-BE49-F238E27FC236}">
              <a16:creationId xmlns:a16="http://schemas.microsoft.com/office/drawing/2014/main" xmlns="" id="{9948AE7F-59F4-405A-AAEB-2E6DEA49C279}"/>
            </a:ext>
          </a:extLst>
        </xdr:cNvPr>
        <xdr:cNvSpPr>
          <a:spLocks noChangeShapeType="1"/>
        </xdr:cNvSpPr>
      </xdr:nvSpPr>
      <xdr:spPr bwMode="auto">
        <a:xfrm>
          <a:off x="3371850" y="108804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706</xdr:row>
      <xdr:rowOff>28575</xdr:rowOff>
    </xdr:from>
    <xdr:to>
      <xdr:col>10</xdr:col>
      <xdr:colOff>200025</xdr:colOff>
      <xdr:row>768</xdr:row>
      <xdr:rowOff>57150</xdr:rowOff>
    </xdr:to>
    <xdr:sp macro="" textlink="">
      <xdr:nvSpPr>
        <xdr:cNvPr id="27294" name="Line 1">
          <a:extLst>
            <a:ext uri="{FF2B5EF4-FFF2-40B4-BE49-F238E27FC236}">
              <a16:creationId xmlns:a16="http://schemas.microsoft.com/office/drawing/2014/main" xmlns="" id="{02FE08E6-FD59-4705-A04C-27EFA8CAD450}"/>
            </a:ext>
          </a:extLst>
        </xdr:cNvPr>
        <xdr:cNvSpPr>
          <a:spLocks noChangeShapeType="1"/>
        </xdr:cNvSpPr>
      </xdr:nvSpPr>
      <xdr:spPr bwMode="auto">
        <a:xfrm>
          <a:off x="3371850" y="108832650"/>
          <a:ext cx="0" cy="9791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770</xdr:row>
      <xdr:rowOff>28575</xdr:rowOff>
    </xdr:from>
    <xdr:to>
      <xdr:col>10</xdr:col>
      <xdr:colOff>200025</xdr:colOff>
      <xdr:row>832</xdr:row>
      <xdr:rowOff>57150</xdr:rowOff>
    </xdr:to>
    <xdr:sp macro="" textlink="">
      <xdr:nvSpPr>
        <xdr:cNvPr id="27295" name="Line 1">
          <a:extLst>
            <a:ext uri="{FF2B5EF4-FFF2-40B4-BE49-F238E27FC236}">
              <a16:creationId xmlns:a16="http://schemas.microsoft.com/office/drawing/2014/main" xmlns="" id="{9F38F68F-EDC5-4D5B-80F4-226B2CA21A1B}"/>
            </a:ext>
          </a:extLst>
        </xdr:cNvPr>
        <xdr:cNvSpPr>
          <a:spLocks noChangeShapeType="1"/>
        </xdr:cNvSpPr>
      </xdr:nvSpPr>
      <xdr:spPr bwMode="auto">
        <a:xfrm>
          <a:off x="3371850" y="118919625"/>
          <a:ext cx="0" cy="9791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834</xdr:row>
      <xdr:rowOff>28575</xdr:rowOff>
    </xdr:from>
    <xdr:to>
      <xdr:col>10</xdr:col>
      <xdr:colOff>200025</xdr:colOff>
      <xdr:row>896</xdr:row>
      <xdr:rowOff>57150</xdr:rowOff>
    </xdr:to>
    <xdr:sp macro="" textlink="">
      <xdr:nvSpPr>
        <xdr:cNvPr id="27296" name="Line 1">
          <a:extLst>
            <a:ext uri="{FF2B5EF4-FFF2-40B4-BE49-F238E27FC236}">
              <a16:creationId xmlns:a16="http://schemas.microsoft.com/office/drawing/2014/main" xmlns="" id="{4E23F7BA-1069-4CF6-8C09-22BC3CC033EE}"/>
            </a:ext>
          </a:extLst>
        </xdr:cNvPr>
        <xdr:cNvSpPr>
          <a:spLocks noChangeShapeType="1"/>
        </xdr:cNvSpPr>
      </xdr:nvSpPr>
      <xdr:spPr bwMode="auto">
        <a:xfrm>
          <a:off x="3371850" y="129006600"/>
          <a:ext cx="0" cy="9715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898</xdr:row>
      <xdr:rowOff>28575</xdr:rowOff>
    </xdr:from>
    <xdr:to>
      <xdr:col>10</xdr:col>
      <xdr:colOff>200025</xdr:colOff>
      <xdr:row>960</xdr:row>
      <xdr:rowOff>57150</xdr:rowOff>
    </xdr:to>
    <xdr:sp macro="" textlink="">
      <xdr:nvSpPr>
        <xdr:cNvPr id="27297" name="Line 1">
          <a:extLst>
            <a:ext uri="{FF2B5EF4-FFF2-40B4-BE49-F238E27FC236}">
              <a16:creationId xmlns:a16="http://schemas.microsoft.com/office/drawing/2014/main" xmlns="" id="{119D44D5-FA92-4A9B-9601-2C49C5D8EA83}"/>
            </a:ext>
          </a:extLst>
        </xdr:cNvPr>
        <xdr:cNvSpPr>
          <a:spLocks noChangeShapeType="1"/>
        </xdr:cNvSpPr>
      </xdr:nvSpPr>
      <xdr:spPr bwMode="auto">
        <a:xfrm>
          <a:off x="3371850" y="139017375"/>
          <a:ext cx="0" cy="9734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200025</xdr:colOff>
      <xdr:row>962</xdr:row>
      <xdr:rowOff>28575</xdr:rowOff>
    </xdr:from>
    <xdr:to>
      <xdr:col>10</xdr:col>
      <xdr:colOff>200025</xdr:colOff>
      <xdr:row>1009</xdr:row>
      <xdr:rowOff>0</xdr:rowOff>
    </xdr:to>
    <xdr:sp macro="" textlink="">
      <xdr:nvSpPr>
        <xdr:cNvPr id="27298" name="Line 1">
          <a:extLst>
            <a:ext uri="{FF2B5EF4-FFF2-40B4-BE49-F238E27FC236}">
              <a16:creationId xmlns:a16="http://schemas.microsoft.com/office/drawing/2014/main" xmlns="" id="{56E13DFB-F454-49F5-9431-B336DEE29CF8}"/>
            </a:ext>
          </a:extLst>
        </xdr:cNvPr>
        <xdr:cNvSpPr>
          <a:spLocks noChangeShapeType="1"/>
        </xdr:cNvSpPr>
      </xdr:nvSpPr>
      <xdr:spPr bwMode="auto">
        <a:xfrm>
          <a:off x="3371850" y="149047200"/>
          <a:ext cx="0" cy="7210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Q131"/>
  <sheetViews>
    <sheetView topLeftCell="B10" zoomScale="85" zoomScaleNormal="85" workbookViewId="0">
      <selection activeCell="C31" sqref="C31"/>
    </sheetView>
  </sheetViews>
  <sheetFormatPr defaultColWidth="9" defaultRowHeight="14.25" x14ac:dyDescent="0.2"/>
  <cols>
    <col min="1" max="1" width="5.625" style="9" bestFit="1" customWidth="1"/>
    <col min="2" max="2" width="9" style="3"/>
    <col min="3" max="3" width="4.625" style="172" bestFit="1" customWidth="1"/>
    <col min="4" max="4" width="9.625" style="34" bestFit="1" customWidth="1"/>
    <col min="5" max="5" width="22.5" style="34" bestFit="1" customWidth="1"/>
    <col min="6" max="6" width="7.75" style="34" bestFit="1" customWidth="1"/>
    <col min="7" max="7" width="7.125" style="197" bestFit="1" customWidth="1"/>
    <col min="8" max="8" width="4.625" style="172" customWidth="1"/>
    <col min="9" max="9" width="4.625" style="198" customWidth="1"/>
    <col min="10" max="10" width="4.625" style="199" customWidth="1"/>
    <col min="11" max="11" width="4.625" style="200" customWidth="1"/>
    <col min="12" max="12" width="4.625" style="37" customWidth="1"/>
    <col min="13" max="13" width="4.625" style="162" customWidth="1"/>
    <col min="14" max="14" width="7.125" style="251" customWidth="1"/>
    <col min="15" max="17" width="7.125" style="162" customWidth="1"/>
    <col min="18" max="18" width="3.875" style="14" customWidth="1"/>
    <col min="19" max="19" width="4.875" style="13" customWidth="1"/>
    <col min="20" max="20" width="23.75" style="3" customWidth="1"/>
    <col min="21" max="21" width="4.375" style="3" customWidth="1"/>
    <col min="22" max="22" width="4.25" style="3" customWidth="1"/>
    <col min="23" max="23" width="2.75" style="3" customWidth="1"/>
    <col min="24" max="24" width="9" style="3"/>
    <col min="25" max="42" width="5.625" style="35" customWidth="1"/>
    <col min="43" max="16384" width="9" style="3"/>
  </cols>
  <sheetData>
    <row r="1" spans="1:43" ht="15" x14ac:dyDescent="0.25">
      <c r="A1" s="241">
        <v>1</v>
      </c>
      <c r="C1" s="320" t="s">
        <v>311</v>
      </c>
      <c r="D1" s="244" t="s">
        <v>213</v>
      </c>
      <c r="E1" s="245" t="s">
        <v>604</v>
      </c>
      <c r="F1" s="245" t="s">
        <v>561</v>
      </c>
      <c r="G1" s="243" t="s">
        <v>137</v>
      </c>
      <c r="H1" s="265" t="str">
        <f t="shared" ref="H1:H32" si="0">C1</f>
        <v>BT01</v>
      </c>
      <c r="I1" s="266">
        <v>3</v>
      </c>
      <c r="J1" s="267">
        <v>1</v>
      </c>
      <c r="K1" s="250"/>
      <c r="L1" s="250" t="str">
        <f>LEFT(B16)</f>
        <v>A</v>
      </c>
      <c r="M1" s="250">
        <f t="shared" ref="M1:M32" si="1">I1*HLOOKUP(MID(C1,2,1),$Z$4:$AN$7,2,0)+J1*HLOOKUP(MID(C1,2,1),$Z$4:$AN$7,3,0)+K1*HLOOKUP(MID(C1,2,1),$Z$4:$AN$7,4,0)+IF(OR(L1="a",L1="b"),1,IF(L1="c",2,0))</f>
        <v>20</v>
      </c>
      <c r="O1" s="251"/>
      <c r="P1" s="251"/>
    </row>
    <row r="2" spans="1:43" s="242" customFormat="1" ht="15" x14ac:dyDescent="0.25">
      <c r="A2" s="241">
        <v>2</v>
      </c>
      <c r="B2" s="259"/>
      <c r="C2" s="320" t="s">
        <v>312</v>
      </c>
      <c r="D2" s="244" t="s">
        <v>212</v>
      </c>
      <c r="E2" s="245" t="s">
        <v>605</v>
      </c>
      <c r="F2" s="245" t="s">
        <v>562</v>
      </c>
      <c r="G2" s="243" t="s">
        <v>137</v>
      </c>
      <c r="H2" s="246" t="str">
        <f t="shared" si="0"/>
        <v>BT03</v>
      </c>
      <c r="I2" s="247"/>
      <c r="J2" s="248"/>
      <c r="K2" s="249">
        <v>1</v>
      </c>
      <c r="L2" s="250" t="str">
        <f t="shared" ref="L2:L32" si="2">LEFT(B2)</f>
        <v/>
      </c>
      <c r="M2" s="250">
        <f t="shared" si="1"/>
        <v>3</v>
      </c>
      <c r="N2" s="251"/>
      <c r="O2" s="251"/>
      <c r="P2" s="251"/>
      <c r="Q2" s="251"/>
      <c r="R2" s="252"/>
      <c r="S2" s="253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</row>
    <row r="3" spans="1:43" s="242" customFormat="1" ht="15" x14ac:dyDescent="0.25">
      <c r="A3" s="241">
        <v>3</v>
      </c>
      <c r="C3" s="320" t="s">
        <v>313</v>
      </c>
      <c r="D3" s="245" t="s">
        <v>217</v>
      </c>
      <c r="E3" s="245" t="s">
        <v>606</v>
      </c>
      <c r="F3" s="245" t="s">
        <v>464</v>
      </c>
      <c r="G3" s="185" t="s">
        <v>137</v>
      </c>
      <c r="H3" s="246" t="str">
        <f t="shared" si="0"/>
        <v>BT04</v>
      </c>
      <c r="I3" s="247">
        <v>1</v>
      </c>
      <c r="J3" s="248"/>
      <c r="K3" s="249"/>
      <c r="L3" s="250" t="e">
        <f>LEFT(#REF!)</f>
        <v>#REF!</v>
      </c>
      <c r="M3" s="250" t="e">
        <f t="shared" si="1"/>
        <v>#REF!</v>
      </c>
      <c r="N3" s="251"/>
      <c r="O3" s="251"/>
      <c r="P3" s="251"/>
      <c r="Q3" s="251"/>
      <c r="R3" s="255">
        <v>1</v>
      </c>
      <c r="S3" s="256" t="s">
        <v>27</v>
      </c>
      <c r="T3" s="257" t="str">
        <f>VLOOKUP(S3,$B$1:$E$129,4,0)</f>
        <v>Nguyễn Thị Cẩm  Thanh</v>
      </c>
      <c r="U3" s="258"/>
      <c r="V3" s="259"/>
      <c r="W3" s="260"/>
      <c r="Y3" s="261"/>
      <c r="Z3" s="261" t="s">
        <v>125</v>
      </c>
      <c r="AA3" s="261" t="s">
        <v>129</v>
      </c>
      <c r="AB3" s="261" t="s">
        <v>130</v>
      </c>
      <c r="AC3" s="261" t="s">
        <v>128</v>
      </c>
      <c r="AD3" s="261" t="s">
        <v>158</v>
      </c>
      <c r="AE3" s="261" t="s">
        <v>169</v>
      </c>
      <c r="AF3" s="261" t="s">
        <v>165</v>
      </c>
      <c r="AG3" s="261" t="s">
        <v>166</v>
      </c>
      <c r="AH3" s="261" t="s">
        <v>126</v>
      </c>
      <c r="AI3" s="261" t="s">
        <v>124</v>
      </c>
      <c r="AJ3" s="261" t="s">
        <v>127</v>
      </c>
      <c r="AK3" s="261" t="s">
        <v>131</v>
      </c>
      <c r="AL3" s="261" t="s">
        <v>134</v>
      </c>
      <c r="AM3" s="261" t="s">
        <v>132</v>
      </c>
      <c r="AN3" s="261" t="s">
        <v>133</v>
      </c>
      <c r="AO3" s="261" t="s">
        <v>158</v>
      </c>
      <c r="AP3" s="254" t="s">
        <v>167</v>
      </c>
      <c r="AQ3" s="254"/>
    </row>
    <row r="4" spans="1:43" s="242" customFormat="1" ht="15" x14ac:dyDescent="0.25">
      <c r="A4" s="241">
        <v>4</v>
      </c>
      <c r="B4" s="164"/>
      <c r="C4" s="320" t="s">
        <v>314</v>
      </c>
      <c r="D4" s="245" t="s">
        <v>216</v>
      </c>
      <c r="E4" s="245" t="s">
        <v>607</v>
      </c>
      <c r="F4" s="245" t="s">
        <v>83</v>
      </c>
      <c r="G4" s="185" t="s">
        <v>137</v>
      </c>
      <c r="H4" s="246" t="str">
        <f t="shared" si="0"/>
        <v>BT05</v>
      </c>
      <c r="I4" s="186">
        <v>2</v>
      </c>
      <c r="J4" s="187"/>
      <c r="K4" s="36">
        <v>1</v>
      </c>
      <c r="L4" s="37" t="str">
        <f t="shared" si="2"/>
        <v/>
      </c>
      <c r="M4" s="250">
        <f t="shared" si="1"/>
        <v>13</v>
      </c>
      <c r="N4" s="251"/>
      <c r="O4" s="162"/>
      <c r="P4" s="162"/>
      <c r="Q4" s="251"/>
      <c r="R4" s="255">
        <v>2</v>
      </c>
      <c r="S4" s="256" t="s">
        <v>0</v>
      </c>
      <c r="T4" s="257" t="str">
        <f t="shared" ref="T4:T50" si="3">VLOOKUP(S4,$B$1:$E$129,4,0)</f>
        <v>Lê Thị Thanh Vân</v>
      </c>
      <c r="U4" s="258"/>
      <c r="V4" s="259"/>
      <c r="Y4" s="261"/>
      <c r="Z4" s="261" t="s">
        <v>147</v>
      </c>
      <c r="AA4" s="261" t="s">
        <v>148</v>
      </c>
      <c r="AB4" s="261" t="s">
        <v>149</v>
      </c>
      <c r="AC4" s="261" t="s">
        <v>156</v>
      </c>
      <c r="AD4" s="261" t="s">
        <v>168</v>
      </c>
      <c r="AE4" s="261" t="s">
        <v>170</v>
      </c>
      <c r="AF4" s="261" t="s">
        <v>346</v>
      </c>
      <c r="AG4" s="261" t="s">
        <v>154</v>
      </c>
      <c r="AH4" s="261" t="s">
        <v>157</v>
      </c>
      <c r="AI4" s="261" t="s">
        <v>150</v>
      </c>
      <c r="AJ4" s="261" t="s">
        <v>347</v>
      </c>
      <c r="AK4" s="261" t="s">
        <v>151</v>
      </c>
      <c r="AL4" s="261" t="s">
        <v>152</v>
      </c>
      <c r="AM4" s="261" t="s">
        <v>153</v>
      </c>
      <c r="AN4" s="261" t="s">
        <v>170</v>
      </c>
      <c r="AO4" s="261">
        <v>1</v>
      </c>
      <c r="AP4" s="254"/>
      <c r="AQ4" s="254"/>
    </row>
    <row r="5" spans="1:43" ht="15" x14ac:dyDescent="0.25">
      <c r="A5" s="241">
        <v>5</v>
      </c>
      <c r="B5" s="164" t="s">
        <v>47</v>
      </c>
      <c r="C5" s="320" t="s">
        <v>315</v>
      </c>
      <c r="D5" s="245" t="s">
        <v>214</v>
      </c>
      <c r="E5" s="245" t="s">
        <v>608</v>
      </c>
      <c r="F5" s="245" t="s">
        <v>87</v>
      </c>
      <c r="G5" s="185" t="s">
        <v>137</v>
      </c>
      <c r="H5" s="246" t="str">
        <f t="shared" si="0"/>
        <v>BT06</v>
      </c>
      <c r="I5" s="186"/>
      <c r="J5" s="187">
        <v>2</v>
      </c>
      <c r="K5" s="36">
        <v>2</v>
      </c>
      <c r="L5" s="37" t="str">
        <f t="shared" si="2"/>
        <v>B</v>
      </c>
      <c r="M5" s="250">
        <f t="shared" si="1"/>
        <v>15</v>
      </c>
      <c r="R5" s="255">
        <v>3</v>
      </c>
      <c r="S5" s="256" t="s">
        <v>1</v>
      </c>
      <c r="T5" s="257" t="str">
        <f t="shared" si="3"/>
        <v>Lê Thị Hồng Mai</v>
      </c>
      <c r="U5" s="163"/>
      <c r="V5" s="164"/>
      <c r="W5" s="165"/>
      <c r="X5" s="159"/>
      <c r="Y5" s="184">
        <v>12</v>
      </c>
      <c r="Z5" s="166">
        <v>5</v>
      </c>
      <c r="AA5" s="166">
        <v>3</v>
      </c>
      <c r="AB5" s="166">
        <v>2</v>
      </c>
      <c r="AC5" s="166">
        <v>2</v>
      </c>
      <c r="AD5" s="166">
        <v>0</v>
      </c>
      <c r="AE5" s="166"/>
      <c r="AF5" s="166">
        <v>2</v>
      </c>
      <c r="AG5" s="166">
        <v>1</v>
      </c>
      <c r="AH5" s="166">
        <v>2</v>
      </c>
      <c r="AI5" s="166">
        <v>4</v>
      </c>
      <c r="AJ5" s="166">
        <v>2</v>
      </c>
      <c r="AK5" s="166">
        <v>1</v>
      </c>
      <c r="AL5" s="166">
        <v>1</v>
      </c>
      <c r="AM5" s="166">
        <v>4</v>
      </c>
      <c r="AN5" s="166"/>
      <c r="AO5" s="166">
        <v>1</v>
      </c>
      <c r="AP5" s="167">
        <f>SUM(Z5:AO5)</f>
        <v>30</v>
      </c>
      <c r="AQ5" s="167"/>
    </row>
    <row r="6" spans="1:43" ht="15" x14ac:dyDescent="0.25">
      <c r="A6" s="241">
        <v>6</v>
      </c>
      <c r="B6" s="164" t="s">
        <v>26</v>
      </c>
      <c r="C6" s="320" t="s">
        <v>316</v>
      </c>
      <c r="D6" s="245" t="s">
        <v>215</v>
      </c>
      <c r="E6" s="245" t="s">
        <v>609</v>
      </c>
      <c r="F6" s="245" t="s">
        <v>563</v>
      </c>
      <c r="G6" s="185" t="s">
        <v>137</v>
      </c>
      <c r="H6" s="246" t="str">
        <f t="shared" si="0"/>
        <v>BT07</v>
      </c>
      <c r="I6" s="186"/>
      <c r="J6" s="187">
        <v>2</v>
      </c>
      <c r="K6" s="36">
        <v>1</v>
      </c>
      <c r="L6" s="37" t="str">
        <f>LEFT(B68)</f>
        <v>A</v>
      </c>
      <c r="M6" s="250">
        <f t="shared" si="1"/>
        <v>12</v>
      </c>
      <c r="R6" s="255">
        <v>4</v>
      </c>
      <c r="S6" s="256" t="s">
        <v>2</v>
      </c>
      <c r="T6" s="257" t="str">
        <f t="shared" si="3"/>
        <v>Cao Thị Hoa</v>
      </c>
      <c r="U6" s="163"/>
      <c r="V6" s="164"/>
      <c r="W6" s="159"/>
      <c r="X6" s="159"/>
      <c r="Y6" s="184">
        <v>11</v>
      </c>
      <c r="Z6" s="166">
        <v>4</v>
      </c>
      <c r="AA6" s="166">
        <v>2</v>
      </c>
      <c r="AB6" s="166">
        <v>2</v>
      </c>
      <c r="AC6" s="166">
        <v>1</v>
      </c>
      <c r="AD6" s="166">
        <v>0</v>
      </c>
      <c r="AE6" s="166"/>
      <c r="AF6" s="166">
        <v>2</v>
      </c>
      <c r="AG6" s="166">
        <v>1</v>
      </c>
      <c r="AH6" s="166">
        <v>1</v>
      </c>
      <c r="AI6" s="166">
        <v>4</v>
      </c>
      <c r="AJ6" s="166">
        <v>1</v>
      </c>
      <c r="AK6" s="166">
        <v>1</v>
      </c>
      <c r="AL6" s="166">
        <v>1</v>
      </c>
      <c r="AM6" s="166">
        <v>3</v>
      </c>
      <c r="AN6" s="166">
        <v>1</v>
      </c>
      <c r="AO6" s="166">
        <v>1</v>
      </c>
      <c r="AP6" s="167">
        <f>SUM(Z6:AO6)</f>
        <v>25</v>
      </c>
      <c r="AQ6" s="167"/>
    </row>
    <row r="7" spans="1:43" ht="15" x14ac:dyDescent="0.25">
      <c r="A7" s="241">
        <v>7</v>
      </c>
      <c r="C7" s="320" t="s">
        <v>317</v>
      </c>
      <c r="D7" s="245" t="s">
        <v>219</v>
      </c>
      <c r="E7" s="245" t="s">
        <v>610</v>
      </c>
      <c r="F7" s="245" t="s">
        <v>495</v>
      </c>
      <c r="G7" s="185" t="s">
        <v>137</v>
      </c>
      <c r="H7" s="246" t="str">
        <f t="shared" si="0"/>
        <v>BT08</v>
      </c>
      <c r="I7" s="186">
        <v>2</v>
      </c>
      <c r="J7" s="187"/>
      <c r="K7" s="36">
        <v>1</v>
      </c>
      <c r="L7" s="37" t="e">
        <f>LEFT(#REF!)</f>
        <v>#REF!</v>
      </c>
      <c r="M7" s="250" t="e">
        <f t="shared" si="1"/>
        <v>#REF!</v>
      </c>
      <c r="R7" s="255">
        <v>5</v>
      </c>
      <c r="S7" s="256" t="s">
        <v>3</v>
      </c>
      <c r="T7" s="257" t="str">
        <f t="shared" si="3"/>
        <v>Lê Thị Xuyến</v>
      </c>
      <c r="U7" s="163"/>
      <c r="V7" s="164"/>
      <c r="W7" s="165"/>
      <c r="X7" s="159"/>
      <c r="Y7" s="184">
        <v>10</v>
      </c>
      <c r="Z7" s="166">
        <v>3</v>
      </c>
      <c r="AA7" s="166">
        <v>2</v>
      </c>
      <c r="AB7" s="166">
        <v>3</v>
      </c>
      <c r="AC7" s="166">
        <v>1</v>
      </c>
      <c r="AD7" s="166"/>
      <c r="AE7" s="166">
        <v>0</v>
      </c>
      <c r="AF7" s="166">
        <v>2</v>
      </c>
      <c r="AG7" s="166">
        <v>1</v>
      </c>
      <c r="AH7" s="166">
        <v>2</v>
      </c>
      <c r="AI7" s="166">
        <v>3</v>
      </c>
      <c r="AJ7" s="166">
        <v>1</v>
      </c>
      <c r="AK7" s="166">
        <v>2</v>
      </c>
      <c r="AL7" s="166">
        <v>1</v>
      </c>
      <c r="AM7" s="166">
        <v>3</v>
      </c>
      <c r="AN7" s="166"/>
      <c r="AO7" s="166">
        <v>1</v>
      </c>
      <c r="AP7" s="167">
        <f>SUM(Z7:AO7)</f>
        <v>25</v>
      </c>
      <c r="AQ7" s="167"/>
    </row>
    <row r="8" spans="1:43" ht="15" x14ac:dyDescent="0.25">
      <c r="A8" s="241">
        <v>8</v>
      </c>
      <c r="B8" s="164" t="s">
        <v>2</v>
      </c>
      <c r="C8" s="320" t="s">
        <v>318</v>
      </c>
      <c r="D8" s="245" t="s">
        <v>220</v>
      </c>
      <c r="E8" s="245" t="s">
        <v>611</v>
      </c>
      <c r="F8" s="245" t="s">
        <v>564</v>
      </c>
      <c r="G8" s="185" t="s">
        <v>137</v>
      </c>
      <c r="H8" s="246" t="str">
        <f t="shared" si="0"/>
        <v>BT09</v>
      </c>
      <c r="I8" s="186">
        <v>2</v>
      </c>
      <c r="J8" s="187">
        <v>1</v>
      </c>
      <c r="K8" s="36"/>
      <c r="L8" s="37" t="str">
        <f t="shared" si="2"/>
        <v>A</v>
      </c>
      <c r="M8" s="250">
        <f t="shared" si="1"/>
        <v>15</v>
      </c>
      <c r="R8" s="255">
        <v>6</v>
      </c>
      <c r="S8" s="256" t="s">
        <v>4</v>
      </c>
      <c r="T8" s="257" t="str">
        <f t="shared" si="3"/>
        <v xml:space="preserve"> Mai Thị  Xuân</v>
      </c>
      <c r="U8" s="163"/>
      <c r="V8" s="164"/>
      <c r="W8" s="159"/>
      <c r="X8" s="159"/>
      <c r="Y8" s="169"/>
      <c r="Z8" s="169">
        <v>1</v>
      </c>
      <c r="AA8" s="169">
        <v>2</v>
      </c>
      <c r="AB8" s="169">
        <v>3</v>
      </c>
      <c r="AC8" s="169">
        <v>4</v>
      </c>
      <c r="AD8" s="169">
        <v>5</v>
      </c>
      <c r="AE8" s="169">
        <v>6</v>
      </c>
      <c r="AF8" s="169">
        <v>7</v>
      </c>
      <c r="AG8" s="169">
        <v>8</v>
      </c>
      <c r="AH8" s="169">
        <v>9</v>
      </c>
      <c r="AI8" s="169">
        <v>10</v>
      </c>
      <c r="AJ8" s="169">
        <v>11</v>
      </c>
      <c r="AK8" s="169">
        <v>12</v>
      </c>
      <c r="AL8" s="169">
        <v>13</v>
      </c>
      <c r="AM8" s="169">
        <v>14</v>
      </c>
      <c r="AN8" s="167">
        <v>15</v>
      </c>
      <c r="AO8" s="167"/>
      <c r="AP8" s="159"/>
      <c r="AQ8" s="159"/>
    </row>
    <row r="9" spans="1:43" ht="15" x14ac:dyDescent="0.25">
      <c r="A9" s="241">
        <v>9</v>
      </c>
      <c r="B9" s="164" t="s">
        <v>27</v>
      </c>
      <c r="C9" s="320" t="s">
        <v>319</v>
      </c>
      <c r="D9" s="245" t="s">
        <v>221</v>
      </c>
      <c r="E9" s="245" t="s">
        <v>612</v>
      </c>
      <c r="F9" s="245" t="s">
        <v>533</v>
      </c>
      <c r="G9" s="185" t="s">
        <v>137</v>
      </c>
      <c r="H9" s="246" t="str">
        <f t="shared" si="0"/>
        <v>BT10</v>
      </c>
      <c r="I9" s="186">
        <v>2</v>
      </c>
      <c r="J9" s="187"/>
      <c r="K9" s="36">
        <v>1</v>
      </c>
      <c r="L9" s="37" t="str">
        <f t="shared" si="2"/>
        <v>A</v>
      </c>
      <c r="M9" s="250">
        <f t="shared" si="1"/>
        <v>14</v>
      </c>
      <c r="R9" s="255">
        <v>7</v>
      </c>
      <c r="S9" s="256" t="s">
        <v>19</v>
      </c>
      <c r="T9" s="257" t="str">
        <f t="shared" si="3"/>
        <v>Lê Thị Hoàng Song</v>
      </c>
      <c r="U9" s="163"/>
      <c r="V9" s="164"/>
      <c r="W9" s="165"/>
      <c r="X9" s="159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7"/>
      <c r="AJ9" s="167"/>
      <c r="AK9" s="167"/>
      <c r="AL9" s="167"/>
      <c r="AM9" s="167"/>
      <c r="AN9" s="167"/>
      <c r="AO9" s="167"/>
      <c r="AP9" s="167"/>
      <c r="AQ9" s="159"/>
    </row>
    <row r="10" spans="1:43" ht="15" x14ac:dyDescent="0.25">
      <c r="A10" s="241">
        <v>10</v>
      </c>
      <c r="B10" s="164" t="s">
        <v>30</v>
      </c>
      <c r="C10" s="320" t="s">
        <v>320</v>
      </c>
      <c r="D10" s="245" t="s">
        <v>275</v>
      </c>
      <c r="E10" s="245" t="s">
        <v>613</v>
      </c>
      <c r="F10" s="245" t="s">
        <v>565</v>
      </c>
      <c r="G10" s="185" t="s">
        <v>137</v>
      </c>
      <c r="H10" s="246" t="str">
        <f t="shared" si="0"/>
        <v>BT11</v>
      </c>
      <c r="I10" s="186"/>
      <c r="J10" s="187"/>
      <c r="K10" s="36">
        <v>2</v>
      </c>
      <c r="L10" s="37" t="str">
        <f t="shared" si="2"/>
        <v>C</v>
      </c>
      <c r="M10" s="250">
        <f t="shared" si="1"/>
        <v>8</v>
      </c>
      <c r="R10" s="255">
        <v>8</v>
      </c>
      <c r="S10" s="256" t="s">
        <v>5</v>
      </c>
      <c r="T10" s="257" t="str">
        <f t="shared" si="3"/>
        <v>Trần Thị Thuý Nga</v>
      </c>
      <c r="U10" s="163"/>
      <c r="V10" s="164"/>
      <c r="W10" s="159"/>
      <c r="X10" s="159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59"/>
    </row>
    <row r="11" spans="1:43" ht="15" x14ac:dyDescent="0.25">
      <c r="A11" s="241">
        <v>11</v>
      </c>
      <c r="B11" s="164" t="s">
        <v>34</v>
      </c>
      <c r="C11" s="320" t="s">
        <v>321</v>
      </c>
      <c r="D11" s="245" t="s">
        <v>218</v>
      </c>
      <c r="E11" s="245" t="s">
        <v>614</v>
      </c>
      <c r="F11" s="245" t="s">
        <v>566</v>
      </c>
      <c r="G11" s="185" t="s">
        <v>137</v>
      </c>
      <c r="H11" s="246" t="str">
        <f t="shared" si="0"/>
        <v>BT12</v>
      </c>
      <c r="I11" s="186"/>
      <c r="J11" s="187">
        <v>2</v>
      </c>
      <c r="K11" s="36">
        <v>1</v>
      </c>
      <c r="L11" s="37" t="str">
        <f t="shared" si="2"/>
        <v>C</v>
      </c>
      <c r="M11" s="250">
        <f t="shared" si="1"/>
        <v>13</v>
      </c>
      <c r="R11" s="255">
        <v>9</v>
      </c>
      <c r="S11" s="256" t="s">
        <v>6</v>
      </c>
      <c r="T11" s="257" t="str">
        <f t="shared" si="3"/>
        <v>Lê Thị Trang</v>
      </c>
      <c r="U11" s="163"/>
      <c r="V11" s="164"/>
      <c r="W11" s="165"/>
      <c r="X11" s="159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59"/>
    </row>
    <row r="12" spans="1:43" ht="15" x14ac:dyDescent="0.25">
      <c r="A12" s="241">
        <v>12</v>
      </c>
      <c r="B12" s="164" t="s">
        <v>57</v>
      </c>
      <c r="C12" s="321" t="s">
        <v>447</v>
      </c>
      <c r="D12" s="245" t="s">
        <v>448</v>
      </c>
      <c r="E12" s="245" t="s">
        <v>449</v>
      </c>
      <c r="F12" s="245" t="s">
        <v>567</v>
      </c>
      <c r="G12" s="185" t="s">
        <v>137</v>
      </c>
      <c r="H12" s="246" t="str">
        <f t="shared" si="0"/>
        <v>BT13</v>
      </c>
      <c r="I12" s="186">
        <v>2</v>
      </c>
      <c r="J12" s="187"/>
      <c r="K12" s="36">
        <v>2</v>
      </c>
      <c r="L12" s="37" t="str">
        <f t="shared" si="2"/>
        <v>C</v>
      </c>
      <c r="M12" s="250">
        <f t="shared" si="1"/>
        <v>18</v>
      </c>
      <c r="R12" s="255">
        <v>10</v>
      </c>
      <c r="S12" s="256" t="s">
        <v>7</v>
      </c>
      <c r="T12" s="257" t="str">
        <f t="shared" si="3"/>
        <v>Phạm Quốc Vinh</v>
      </c>
      <c r="U12" s="163"/>
      <c r="V12" s="164"/>
      <c r="W12" s="165"/>
      <c r="X12" s="159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59"/>
    </row>
    <row r="13" spans="1:43" ht="15" x14ac:dyDescent="0.25">
      <c r="A13" s="241">
        <v>13</v>
      </c>
      <c r="B13" s="164" t="s">
        <v>58</v>
      </c>
      <c r="C13" s="321" t="s">
        <v>450</v>
      </c>
      <c r="D13" s="245" t="s">
        <v>451</v>
      </c>
      <c r="E13" s="245" t="s">
        <v>452</v>
      </c>
      <c r="F13" s="245" t="s">
        <v>453</v>
      </c>
      <c r="G13" s="185" t="s">
        <v>137</v>
      </c>
      <c r="H13" s="246" t="str">
        <f t="shared" si="0"/>
        <v>BT14</v>
      </c>
      <c r="I13" s="186"/>
      <c r="J13" s="187">
        <v>2</v>
      </c>
      <c r="K13" s="36">
        <v>1</v>
      </c>
      <c r="L13" s="37" t="str">
        <f t="shared" si="2"/>
        <v>C</v>
      </c>
      <c r="M13" s="250">
        <f t="shared" si="1"/>
        <v>13</v>
      </c>
      <c r="R13" s="255">
        <v>11</v>
      </c>
      <c r="S13" s="256" t="s">
        <v>18</v>
      </c>
      <c r="T13" s="257" t="str">
        <f t="shared" si="3"/>
        <v>Bùi Thị  Hạnh</v>
      </c>
      <c r="U13" s="163"/>
      <c r="V13" s="164"/>
      <c r="W13" s="165"/>
      <c r="X13" s="159"/>
      <c r="Y13" s="168"/>
      <c r="Z13" s="167"/>
      <c r="AA13" s="167"/>
      <c r="AB13" s="167"/>
      <c r="AC13" s="167"/>
      <c r="AD13" s="167"/>
      <c r="AE13" s="167"/>
      <c r="AF13" s="167"/>
      <c r="AG13" s="167"/>
      <c r="AH13" s="167"/>
      <c r="AI13" s="167"/>
      <c r="AJ13" s="167"/>
      <c r="AK13" s="167"/>
      <c r="AL13" s="167"/>
      <c r="AM13" s="167"/>
      <c r="AN13" s="167"/>
      <c r="AO13" s="167"/>
      <c r="AP13" s="167"/>
      <c r="AQ13" s="159"/>
    </row>
    <row r="14" spans="1:43" ht="15" x14ac:dyDescent="0.25">
      <c r="A14" s="241">
        <v>14</v>
      </c>
      <c r="B14" s="164"/>
      <c r="C14" s="320" t="s">
        <v>454</v>
      </c>
      <c r="D14" s="245" t="s">
        <v>437</v>
      </c>
      <c r="E14" s="245" t="s">
        <v>615</v>
      </c>
      <c r="F14" s="245" t="s">
        <v>568</v>
      </c>
      <c r="G14" s="185" t="s">
        <v>137</v>
      </c>
      <c r="H14" s="246" t="str">
        <f t="shared" si="0"/>
        <v>BT15</v>
      </c>
      <c r="I14" s="186"/>
      <c r="J14" s="187">
        <v>1</v>
      </c>
      <c r="K14" s="36">
        <v>2</v>
      </c>
      <c r="L14" s="37" t="str">
        <f t="shared" si="2"/>
        <v/>
      </c>
      <c r="M14" s="250">
        <f t="shared" si="1"/>
        <v>10</v>
      </c>
      <c r="R14" s="255">
        <v>12</v>
      </c>
      <c r="S14" s="256" t="s">
        <v>26</v>
      </c>
      <c r="T14" s="257" t="str">
        <f t="shared" si="3"/>
        <v>Huỳnh Thị Thúy Trang</v>
      </c>
      <c r="U14" s="163"/>
      <c r="V14" s="164"/>
      <c r="W14" s="159"/>
      <c r="X14" s="159"/>
      <c r="Y14" s="168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7"/>
      <c r="AQ14" s="159"/>
    </row>
    <row r="15" spans="1:43" ht="15" x14ac:dyDescent="0.25">
      <c r="A15" s="241">
        <v>15</v>
      </c>
      <c r="C15" s="320" t="s">
        <v>322</v>
      </c>
      <c r="D15" s="245" t="s">
        <v>424</v>
      </c>
      <c r="E15" s="245" t="s">
        <v>616</v>
      </c>
      <c r="F15" s="245" t="s">
        <v>569</v>
      </c>
      <c r="G15" s="185" t="s">
        <v>137</v>
      </c>
      <c r="H15" s="246" t="str">
        <f t="shared" si="0"/>
        <v>BT16</v>
      </c>
      <c r="I15" s="186"/>
      <c r="J15" s="187">
        <v>2</v>
      </c>
      <c r="K15" s="36">
        <v>1</v>
      </c>
      <c r="L15" s="37" t="str">
        <f>LEFT(B67)</f>
        <v>B</v>
      </c>
      <c r="M15" s="250">
        <f t="shared" si="1"/>
        <v>12</v>
      </c>
      <c r="R15" s="255">
        <v>13</v>
      </c>
      <c r="S15" s="256" t="s">
        <v>28</v>
      </c>
      <c r="T15" s="257" t="str">
        <f t="shared" si="3"/>
        <v>Nguyễn Thị Lệ Thủy</v>
      </c>
      <c r="U15" s="163"/>
      <c r="V15" s="164"/>
      <c r="W15" s="165"/>
      <c r="X15" s="159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7"/>
      <c r="AQ15" s="159"/>
    </row>
    <row r="16" spans="1:43" ht="15.75" x14ac:dyDescent="0.25">
      <c r="A16" s="241">
        <v>16</v>
      </c>
      <c r="B16" s="319" t="s">
        <v>159</v>
      </c>
      <c r="C16" s="320" t="s">
        <v>323</v>
      </c>
      <c r="D16" s="245" t="s">
        <v>455</v>
      </c>
      <c r="E16" s="245" t="s">
        <v>456</v>
      </c>
      <c r="F16" s="245" t="s">
        <v>546</v>
      </c>
      <c r="G16" s="185" t="s">
        <v>137</v>
      </c>
      <c r="H16" s="246" t="str">
        <f t="shared" si="0"/>
        <v>BT17</v>
      </c>
      <c r="I16" s="186"/>
      <c r="J16" s="187">
        <v>3</v>
      </c>
      <c r="K16" s="36"/>
      <c r="L16" s="37" t="e">
        <f>LEFT(#REF!)</f>
        <v>#REF!</v>
      </c>
      <c r="M16" s="250" t="e">
        <f t="shared" si="1"/>
        <v>#REF!</v>
      </c>
      <c r="R16" s="255">
        <v>14</v>
      </c>
      <c r="S16" s="256" t="s">
        <v>159</v>
      </c>
      <c r="T16" s="257" t="str">
        <f t="shared" si="3"/>
        <v>Hồng Thị Mỹ Phượng</v>
      </c>
      <c r="U16" s="163"/>
      <c r="V16" s="164"/>
      <c r="W16" s="159"/>
      <c r="X16" s="159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59"/>
    </row>
    <row r="17" spans="1:43" ht="15" x14ac:dyDescent="0.25">
      <c r="A17" s="241">
        <v>17</v>
      </c>
      <c r="B17" s="164"/>
      <c r="C17" s="321" t="s">
        <v>324</v>
      </c>
      <c r="D17" s="245" t="s">
        <v>222</v>
      </c>
      <c r="E17" s="245" t="s">
        <v>223</v>
      </c>
      <c r="F17" s="245" t="s">
        <v>71</v>
      </c>
      <c r="G17" s="185" t="s">
        <v>174</v>
      </c>
      <c r="H17" s="246" t="str">
        <f t="shared" si="0"/>
        <v>BL01</v>
      </c>
      <c r="I17" s="186"/>
      <c r="J17" s="187"/>
      <c r="K17" s="36">
        <v>3</v>
      </c>
      <c r="L17" s="37" t="str">
        <f t="shared" si="2"/>
        <v/>
      </c>
      <c r="M17" s="250">
        <f t="shared" si="1"/>
        <v>6</v>
      </c>
      <c r="R17" s="255">
        <v>15</v>
      </c>
      <c r="S17" s="32" t="s">
        <v>45</v>
      </c>
      <c r="T17" s="257" t="str">
        <f t="shared" si="3"/>
        <v>Lương Thị  Chi</v>
      </c>
      <c r="U17" s="163"/>
      <c r="V17" s="164"/>
      <c r="W17" s="159"/>
      <c r="X17" s="159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59"/>
    </row>
    <row r="18" spans="1:43" ht="15" x14ac:dyDescent="0.25">
      <c r="A18" s="241">
        <v>18</v>
      </c>
      <c r="B18" s="164"/>
      <c r="C18" s="321" t="s">
        <v>325</v>
      </c>
      <c r="D18" s="245" t="s">
        <v>228</v>
      </c>
      <c r="E18" s="245" t="s">
        <v>617</v>
      </c>
      <c r="F18" s="245" t="s">
        <v>565</v>
      </c>
      <c r="G18" s="185" t="s">
        <v>174</v>
      </c>
      <c r="H18" s="246" t="str">
        <f t="shared" si="0"/>
        <v>BL02</v>
      </c>
      <c r="I18" s="188"/>
      <c r="J18" s="189"/>
      <c r="K18" s="36"/>
      <c r="L18" s="37" t="str">
        <f t="shared" si="2"/>
        <v/>
      </c>
      <c r="M18" s="250">
        <f t="shared" si="1"/>
        <v>0</v>
      </c>
      <c r="R18" s="255">
        <v>16</v>
      </c>
      <c r="S18" s="32" t="s">
        <v>46</v>
      </c>
      <c r="T18" s="257" t="str">
        <f t="shared" si="3"/>
        <v>Phạm Thị Quỳnh Trang</v>
      </c>
      <c r="U18" s="163"/>
      <c r="V18" s="164"/>
      <c r="W18" s="159"/>
      <c r="X18" s="159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59"/>
    </row>
    <row r="19" spans="1:43" ht="15.75" thickBot="1" x14ac:dyDescent="0.3">
      <c r="A19" s="241">
        <v>19</v>
      </c>
      <c r="B19" s="164"/>
      <c r="C19" s="321" t="s">
        <v>326</v>
      </c>
      <c r="D19" s="245" t="s">
        <v>232</v>
      </c>
      <c r="E19" s="245" t="s">
        <v>618</v>
      </c>
      <c r="F19" s="245" t="s">
        <v>570</v>
      </c>
      <c r="G19" s="185" t="s">
        <v>174</v>
      </c>
      <c r="H19" s="246" t="str">
        <f t="shared" si="0"/>
        <v>BL03</v>
      </c>
      <c r="I19" s="190">
        <v>3</v>
      </c>
      <c r="J19" s="191"/>
      <c r="K19" s="36">
        <v>2</v>
      </c>
      <c r="L19" s="37" t="str">
        <f t="shared" si="2"/>
        <v/>
      </c>
      <c r="M19" s="250">
        <f t="shared" si="1"/>
        <v>13</v>
      </c>
      <c r="R19" s="255">
        <v>17</v>
      </c>
      <c r="S19" s="32" t="s">
        <v>47</v>
      </c>
      <c r="T19" s="257" t="str">
        <f t="shared" si="3"/>
        <v>Hoàng Trần Thế</v>
      </c>
      <c r="U19" s="163"/>
      <c r="V19" s="164"/>
      <c r="W19" s="165"/>
      <c r="X19" s="159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59"/>
    </row>
    <row r="20" spans="1:43" ht="15" x14ac:dyDescent="0.25">
      <c r="A20" s="241">
        <v>20</v>
      </c>
      <c r="B20" s="164"/>
      <c r="C20" s="321" t="s">
        <v>327</v>
      </c>
      <c r="D20" s="245" t="s">
        <v>241</v>
      </c>
      <c r="E20" s="245" t="s">
        <v>619</v>
      </c>
      <c r="F20" s="245" t="s">
        <v>571</v>
      </c>
      <c r="G20" s="185" t="s">
        <v>174</v>
      </c>
      <c r="H20" s="246" t="str">
        <f t="shared" si="0"/>
        <v>BL04</v>
      </c>
      <c r="I20" s="192">
        <v>2</v>
      </c>
      <c r="J20" s="193"/>
      <c r="K20" s="36">
        <v>2</v>
      </c>
      <c r="L20" s="37" t="str">
        <f t="shared" si="2"/>
        <v/>
      </c>
      <c r="M20" s="250">
        <f t="shared" si="1"/>
        <v>10</v>
      </c>
      <c r="R20" s="255">
        <v>18</v>
      </c>
      <c r="S20" s="32" t="s">
        <v>48</v>
      </c>
      <c r="T20" s="257" t="str">
        <f t="shared" si="3"/>
        <v>Võ Thị Đông Nghi</v>
      </c>
      <c r="U20" s="163"/>
      <c r="V20" s="164"/>
      <c r="W20" s="159"/>
      <c r="X20" s="159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59"/>
    </row>
    <row r="21" spans="1:43" ht="15" x14ac:dyDescent="0.25">
      <c r="A21" s="241">
        <v>21</v>
      </c>
      <c r="C21" s="321" t="s">
        <v>328</v>
      </c>
      <c r="D21" s="245" t="s">
        <v>226</v>
      </c>
      <c r="E21" s="245" t="s">
        <v>603</v>
      </c>
      <c r="F21" s="245" t="s">
        <v>92</v>
      </c>
      <c r="G21" s="185" t="s">
        <v>174</v>
      </c>
      <c r="H21" s="246" t="str">
        <f t="shared" si="0"/>
        <v>BL05</v>
      </c>
      <c r="I21" s="186">
        <v>2</v>
      </c>
      <c r="J21" s="187"/>
      <c r="K21" s="36">
        <v>3</v>
      </c>
      <c r="L21" s="37" t="str">
        <f>LEFT(B22)</f>
        <v>B</v>
      </c>
      <c r="M21" s="250">
        <f t="shared" si="1"/>
        <v>13</v>
      </c>
      <c r="R21" s="255">
        <v>19</v>
      </c>
      <c r="S21" s="32" t="s">
        <v>49</v>
      </c>
      <c r="T21" s="257" t="str">
        <f t="shared" si="3"/>
        <v>Trần Thị Ngọc</v>
      </c>
      <c r="U21" s="163"/>
      <c r="V21" s="164"/>
      <c r="W21" s="165"/>
      <c r="X21" s="159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59"/>
    </row>
    <row r="22" spans="1:43" ht="15" x14ac:dyDescent="0.25">
      <c r="A22" s="241">
        <v>22</v>
      </c>
      <c r="B22" s="164" t="s">
        <v>52</v>
      </c>
      <c r="C22" s="321" t="s">
        <v>329</v>
      </c>
      <c r="D22" s="245" t="s">
        <v>236</v>
      </c>
      <c r="E22" s="245" t="s">
        <v>620</v>
      </c>
      <c r="F22" s="245" t="s">
        <v>572</v>
      </c>
      <c r="G22" s="185" t="s">
        <v>174</v>
      </c>
      <c r="H22" s="246" t="str">
        <f t="shared" si="0"/>
        <v>BL06</v>
      </c>
      <c r="I22" s="188">
        <v>3</v>
      </c>
      <c r="J22" s="189">
        <v>2</v>
      </c>
      <c r="K22" s="36"/>
      <c r="L22" s="37" t="e">
        <f>LEFT(#REF!)</f>
        <v>#REF!</v>
      </c>
      <c r="M22" s="250" t="e">
        <f t="shared" si="1"/>
        <v>#REF!</v>
      </c>
      <c r="R22" s="255">
        <v>20</v>
      </c>
      <c r="S22" s="32" t="s">
        <v>50</v>
      </c>
      <c r="T22" s="257" t="str">
        <f t="shared" si="3"/>
        <v>Nguyễn Thanh Thủy</v>
      </c>
      <c r="U22" s="163"/>
      <c r="V22" s="164"/>
      <c r="W22" s="159"/>
      <c r="X22" s="159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59"/>
    </row>
    <row r="23" spans="1:43" ht="15.75" thickBot="1" x14ac:dyDescent="0.3">
      <c r="A23" s="241">
        <v>23</v>
      </c>
      <c r="B23" s="164"/>
      <c r="C23" s="321" t="s">
        <v>330</v>
      </c>
      <c r="D23" s="245" t="s">
        <v>243</v>
      </c>
      <c r="E23" s="245" t="s">
        <v>621</v>
      </c>
      <c r="F23" s="245" t="s">
        <v>464</v>
      </c>
      <c r="G23" s="185" t="s">
        <v>174</v>
      </c>
      <c r="H23" s="246" t="str">
        <f t="shared" si="0"/>
        <v>BL07</v>
      </c>
      <c r="I23" s="190">
        <v>2</v>
      </c>
      <c r="J23" s="191"/>
      <c r="K23" s="36">
        <v>2</v>
      </c>
      <c r="L23" s="37" t="str">
        <f t="shared" si="2"/>
        <v/>
      </c>
      <c r="M23" s="250">
        <f t="shared" si="1"/>
        <v>10</v>
      </c>
      <c r="R23" s="255">
        <v>21</v>
      </c>
      <c r="S23" s="32" t="s">
        <v>52</v>
      </c>
      <c r="T23" s="257" t="str">
        <f t="shared" si="3"/>
        <v>Lê Thị Hồng Nhung</v>
      </c>
      <c r="U23" s="163"/>
      <c r="V23" s="164"/>
      <c r="W23" s="165"/>
      <c r="X23" s="159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59"/>
    </row>
    <row r="24" spans="1:43" ht="15" x14ac:dyDescent="0.25">
      <c r="A24" s="241">
        <v>24</v>
      </c>
      <c r="B24" s="286"/>
      <c r="C24" s="321" t="s">
        <v>331</v>
      </c>
      <c r="D24" s="245" t="s">
        <v>224</v>
      </c>
      <c r="E24" s="245" t="s">
        <v>499</v>
      </c>
      <c r="F24" s="245" t="s">
        <v>93</v>
      </c>
      <c r="G24" s="185" t="s">
        <v>174</v>
      </c>
      <c r="H24" s="246" t="str">
        <f t="shared" si="0"/>
        <v>BL08</v>
      </c>
      <c r="I24" s="194"/>
      <c r="J24" s="195">
        <v>3</v>
      </c>
      <c r="K24" s="36">
        <v>2</v>
      </c>
      <c r="L24" s="37" t="str">
        <f t="shared" si="2"/>
        <v/>
      </c>
      <c r="M24" s="250">
        <f t="shared" si="1"/>
        <v>10</v>
      </c>
      <c r="R24" s="255">
        <v>22</v>
      </c>
      <c r="S24" s="32" t="s">
        <v>53</v>
      </c>
      <c r="T24" s="257" t="str">
        <f t="shared" si="3"/>
        <v>Trương Văn Thiện</v>
      </c>
      <c r="U24" s="164"/>
      <c r="V24" s="165"/>
      <c r="X24" s="159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59"/>
    </row>
    <row r="25" spans="1:43" ht="15" x14ac:dyDescent="0.25">
      <c r="A25" s="241">
        <v>25</v>
      </c>
      <c r="B25" s="164" t="s">
        <v>33</v>
      </c>
      <c r="C25" s="321" t="s">
        <v>332</v>
      </c>
      <c r="D25" s="245" t="s">
        <v>238</v>
      </c>
      <c r="E25" s="245" t="s">
        <v>622</v>
      </c>
      <c r="F25" s="245" t="s">
        <v>573</v>
      </c>
      <c r="G25" s="185" t="s">
        <v>174</v>
      </c>
      <c r="H25" s="246" t="str">
        <f t="shared" si="0"/>
        <v>BL09</v>
      </c>
      <c r="I25" s="192"/>
      <c r="J25" s="193">
        <v>2</v>
      </c>
      <c r="K25" s="36"/>
      <c r="L25" s="37" t="str">
        <f t="shared" si="2"/>
        <v>C</v>
      </c>
      <c r="M25" s="250">
        <f t="shared" si="1"/>
        <v>6</v>
      </c>
      <c r="R25" s="255">
        <v>23</v>
      </c>
      <c r="S25" s="32" t="s">
        <v>61</v>
      </c>
      <c r="T25" s="257" t="str">
        <f t="shared" si="3"/>
        <v>Trần Thị Phượng</v>
      </c>
      <c r="U25" s="163"/>
      <c r="V25" s="164"/>
      <c r="W25" s="165"/>
      <c r="X25" s="159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59"/>
    </row>
    <row r="26" spans="1:43" ht="15" x14ac:dyDescent="0.25">
      <c r="A26" s="241">
        <v>26</v>
      </c>
      <c r="B26" s="164"/>
      <c r="C26" s="321" t="s">
        <v>333</v>
      </c>
      <c r="D26" s="245" t="s">
        <v>230</v>
      </c>
      <c r="E26" s="245" t="s">
        <v>623</v>
      </c>
      <c r="F26" s="245" t="s">
        <v>574</v>
      </c>
      <c r="G26" s="185" t="s">
        <v>174</v>
      </c>
      <c r="H26" s="246" t="str">
        <f t="shared" si="0"/>
        <v>BL10</v>
      </c>
      <c r="I26" s="192"/>
      <c r="J26" s="193">
        <v>2</v>
      </c>
      <c r="K26" s="36">
        <v>2</v>
      </c>
      <c r="L26" s="37" t="str">
        <f t="shared" si="2"/>
        <v/>
      </c>
      <c r="M26" s="250">
        <f t="shared" si="1"/>
        <v>8</v>
      </c>
      <c r="R26" s="255">
        <v>24</v>
      </c>
      <c r="S26" s="32" t="s">
        <v>62</v>
      </c>
      <c r="T26" s="257" t="str">
        <f t="shared" si="3"/>
        <v>Lê Thị Thanh Uyên</v>
      </c>
      <c r="U26" s="163"/>
      <c r="V26" s="164"/>
      <c r="W26" s="159"/>
      <c r="X26" s="159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59"/>
    </row>
    <row r="27" spans="1:43" ht="15" x14ac:dyDescent="0.25">
      <c r="A27" s="241">
        <v>27</v>
      </c>
      <c r="B27" s="164"/>
      <c r="C27" s="321" t="s">
        <v>334</v>
      </c>
      <c r="D27" s="245" t="s">
        <v>277</v>
      </c>
      <c r="E27" s="245" t="s">
        <v>278</v>
      </c>
      <c r="F27" s="245" t="s">
        <v>279</v>
      </c>
      <c r="G27" s="185" t="s">
        <v>174</v>
      </c>
      <c r="H27" s="246" t="str">
        <f t="shared" si="0"/>
        <v>BL11</v>
      </c>
      <c r="I27" s="192">
        <v>2</v>
      </c>
      <c r="J27" s="193">
        <v>3</v>
      </c>
      <c r="K27" s="36"/>
      <c r="L27" s="37" t="str">
        <f t="shared" si="2"/>
        <v/>
      </c>
      <c r="M27" s="250">
        <f t="shared" si="1"/>
        <v>12</v>
      </c>
      <c r="R27" s="255">
        <v>25</v>
      </c>
      <c r="S27" s="32" t="s">
        <v>63</v>
      </c>
      <c r="T27" s="257" t="str">
        <f t="shared" si="3"/>
        <v>Phạm Thị Thùy Ninh</v>
      </c>
      <c r="U27" s="163"/>
      <c r="V27" s="164"/>
      <c r="W27" s="165"/>
      <c r="X27" s="159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59"/>
    </row>
    <row r="28" spans="1:43" ht="15" x14ac:dyDescent="0.25">
      <c r="A28" s="241">
        <v>28</v>
      </c>
      <c r="B28" s="259"/>
      <c r="C28" s="320" t="s">
        <v>415</v>
      </c>
      <c r="D28" s="245" t="s">
        <v>310</v>
      </c>
      <c r="E28" s="245" t="s">
        <v>624</v>
      </c>
      <c r="F28" s="245" t="s">
        <v>575</v>
      </c>
      <c r="G28" s="243" t="s">
        <v>174</v>
      </c>
      <c r="H28" s="246" t="str">
        <f t="shared" si="0"/>
        <v>BL13</v>
      </c>
      <c r="I28" s="192"/>
      <c r="J28" s="193">
        <v>3</v>
      </c>
      <c r="K28" s="36"/>
      <c r="L28" s="37" t="str">
        <f t="shared" si="2"/>
        <v/>
      </c>
      <c r="M28" s="250">
        <f t="shared" si="1"/>
        <v>6</v>
      </c>
      <c r="R28" s="255">
        <v>26</v>
      </c>
      <c r="S28" s="32" t="s">
        <v>64</v>
      </c>
      <c r="T28" s="257" t="str">
        <f t="shared" si="3"/>
        <v xml:space="preserve"> Hoàng Sa</v>
      </c>
      <c r="U28" s="163"/>
      <c r="V28" s="164"/>
      <c r="W28" s="159"/>
      <c r="X28" s="159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59"/>
    </row>
    <row r="29" spans="1:43" ht="15" x14ac:dyDescent="0.25">
      <c r="A29" s="241">
        <v>29</v>
      </c>
      <c r="B29" s="259"/>
      <c r="C29" s="320" t="s">
        <v>335</v>
      </c>
      <c r="D29" s="245" t="s">
        <v>234</v>
      </c>
      <c r="E29" s="245" t="s">
        <v>625</v>
      </c>
      <c r="F29" s="245" t="s">
        <v>558</v>
      </c>
      <c r="G29" s="243" t="s">
        <v>174</v>
      </c>
      <c r="H29" s="246" t="str">
        <f t="shared" si="0"/>
        <v>HL12</v>
      </c>
      <c r="I29" s="192"/>
      <c r="J29" s="193"/>
      <c r="K29" s="36">
        <v>1</v>
      </c>
      <c r="L29" s="37" t="str">
        <f t="shared" si="2"/>
        <v/>
      </c>
      <c r="M29" s="250">
        <f t="shared" si="1"/>
        <v>2</v>
      </c>
      <c r="R29" s="255">
        <v>27</v>
      </c>
      <c r="S29" s="32" t="s">
        <v>65</v>
      </c>
      <c r="T29" s="257" t="str">
        <f t="shared" si="3"/>
        <v>Lê Nguyễn Bảo Ngọc</v>
      </c>
      <c r="U29" s="163"/>
      <c r="V29" s="164"/>
      <c r="W29" s="165"/>
      <c r="X29" s="159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59"/>
    </row>
    <row r="30" spans="1:43" s="242" customFormat="1" ht="15" x14ac:dyDescent="0.25">
      <c r="A30" s="241">
        <v>30</v>
      </c>
      <c r="B30" s="259"/>
      <c r="C30" s="320" t="s">
        <v>348</v>
      </c>
      <c r="D30" s="245" t="s">
        <v>254</v>
      </c>
      <c r="E30" s="245" t="s">
        <v>626</v>
      </c>
      <c r="F30" s="245" t="s">
        <v>576</v>
      </c>
      <c r="G30" s="243" t="s">
        <v>175</v>
      </c>
      <c r="H30" s="246" t="str">
        <f t="shared" si="0"/>
        <v>BH01</v>
      </c>
      <c r="I30" s="300"/>
      <c r="J30" s="301"/>
      <c r="K30" s="249">
        <v>1</v>
      </c>
      <c r="L30" s="250" t="str">
        <f t="shared" si="2"/>
        <v/>
      </c>
      <c r="M30" s="250">
        <f t="shared" si="1"/>
        <v>3</v>
      </c>
      <c r="N30" s="251"/>
      <c r="O30" s="251"/>
      <c r="P30" s="251"/>
      <c r="Q30" s="251"/>
      <c r="R30" s="255">
        <v>28</v>
      </c>
      <c r="S30" s="315" t="s">
        <v>66</v>
      </c>
      <c r="T30" s="257" t="e">
        <f t="shared" si="3"/>
        <v>#N/A</v>
      </c>
      <c r="U30" s="258"/>
      <c r="V30" s="259"/>
      <c r="Y30" s="254"/>
      <c r="Z30" s="254"/>
      <c r="AA30" s="254"/>
      <c r="AB30" s="254"/>
      <c r="AC30" s="254"/>
      <c r="AD30" s="254"/>
      <c r="AE30" s="254"/>
      <c r="AF30" s="254"/>
      <c r="AG30" s="254"/>
      <c r="AH30" s="254"/>
      <c r="AI30" s="254"/>
      <c r="AJ30" s="254"/>
      <c r="AK30" s="254"/>
      <c r="AL30" s="254"/>
      <c r="AM30" s="254"/>
      <c r="AN30" s="254"/>
      <c r="AO30" s="254"/>
      <c r="AP30" s="254"/>
    </row>
    <row r="31" spans="1:43" s="242" customFormat="1" ht="15" x14ac:dyDescent="0.25">
      <c r="A31" s="241">
        <v>31</v>
      </c>
      <c r="B31" s="259" t="s">
        <v>5</v>
      </c>
      <c r="C31" s="320" t="s">
        <v>349</v>
      </c>
      <c r="D31" s="245" t="s">
        <v>457</v>
      </c>
      <c r="E31" s="245" t="s">
        <v>458</v>
      </c>
      <c r="F31" s="245" t="s">
        <v>90</v>
      </c>
      <c r="G31" s="243" t="s">
        <v>175</v>
      </c>
      <c r="H31" s="246" t="str">
        <f t="shared" si="0"/>
        <v>BH02</v>
      </c>
      <c r="I31" s="300"/>
      <c r="J31" s="301">
        <v>2</v>
      </c>
      <c r="K31" s="249">
        <v>2</v>
      </c>
      <c r="L31" s="250" t="str">
        <f t="shared" si="2"/>
        <v>A</v>
      </c>
      <c r="M31" s="250">
        <f t="shared" si="1"/>
        <v>11</v>
      </c>
      <c r="N31" s="251"/>
      <c r="O31" s="251"/>
      <c r="P31" s="251"/>
      <c r="Q31" s="251"/>
      <c r="R31" s="255">
        <v>29</v>
      </c>
      <c r="S31" s="315" t="s">
        <v>67</v>
      </c>
      <c r="T31" s="257" t="e">
        <f t="shared" si="3"/>
        <v>#N/A</v>
      </c>
      <c r="U31" s="258"/>
      <c r="V31" s="259"/>
      <c r="W31" s="260"/>
      <c r="Y31" s="254"/>
      <c r="Z31" s="254"/>
      <c r="AA31" s="254"/>
      <c r="AB31" s="254"/>
      <c r="AC31" s="254"/>
      <c r="AD31" s="254"/>
      <c r="AE31" s="254"/>
      <c r="AF31" s="254"/>
      <c r="AG31" s="254"/>
      <c r="AH31" s="254"/>
      <c r="AI31" s="254"/>
      <c r="AJ31" s="254"/>
      <c r="AK31" s="254"/>
      <c r="AL31" s="254"/>
      <c r="AM31" s="254"/>
      <c r="AN31" s="254"/>
      <c r="AO31" s="254"/>
      <c r="AP31" s="254"/>
    </row>
    <row r="32" spans="1:43" s="242" customFormat="1" ht="15" x14ac:dyDescent="0.25">
      <c r="A32" s="241">
        <v>32</v>
      </c>
      <c r="B32" s="259"/>
      <c r="C32" s="320" t="s">
        <v>350</v>
      </c>
      <c r="D32" s="245" t="s">
        <v>256</v>
      </c>
      <c r="E32" s="245" t="s">
        <v>627</v>
      </c>
      <c r="F32" s="245" t="s">
        <v>577</v>
      </c>
      <c r="G32" s="243" t="s">
        <v>175</v>
      </c>
      <c r="H32" s="246" t="str">
        <f t="shared" si="0"/>
        <v>BH03</v>
      </c>
      <c r="I32" s="300">
        <v>3</v>
      </c>
      <c r="J32" s="301"/>
      <c r="K32" s="249">
        <v>2</v>
      </c>
      <c r="L32" s="250" t="str">
        <f t="shared" si="2"/>
        <v/>
      </c>
      <c r="M32" s="250">
        <f t="shared" si="1"/>
        <v>12</v>
      </c>
      <c r="N32" s="251"/>
      <c r="O32" s="251"/>
      <c r="P32" s="251"/>
      <c r="Q32" s="251"/>
      <c r="R32" s="255">
        <v>30</v>
      </c>
      <c r="S32" s="315" t="s">
        <v>68</v>
      </c>
      <c r="T32" s="257" t="e">
        <f t="shared" si="3"/>
        <v>#N/A</v>
      </c>
      <c r="U32" s="258"/>
      <c r="V32" s="259"/>
      <c r="Y32" s="254"/>
      <c r="Z32" s="254"/>
      <c r="AA32" s="254"/>
      <c r="AB32" s="254"/>
      <c r="AC32" s="254"/>
      <c r="AD32" s="254"/>
      <c r="AE32" s="254"/>
      <c r="AF32" s="254"/>
      <c r="AG32" s="254"/>
      <c r="AH32" s="254"/>
      <c r="AI32" s="254"/>
      <c r="AJ32" s="254"/>
      <c r="AK32" s="254"/>
      <c r="AL32" s="254"/>
      <c r="AM32" s="254"/>
      <c r="AN32" s="254"/>
      <c r="AO32" s="254"/>
      <c r="AP32" s="254"/>
    </row>
    <row r="33" spans="1:43" s="242" customFormat="1" ht="15" x14ac:dyDescent="0.25">
      <c r="A33" s="241">
        <v>33</v>
      </c>
      <c r="B33" s="242" t="s">
        <v>48</v>
      </c>
      <c r="C33" s="320" t="s">
        <v>351</v>
      </c>
      <c r="D33" s="245" t="s">
        <v>255</v>
      </c>
      <c r="E33" s="245" t="s">
        <v>628</v>
      </c>
      <c r="F33" s="245" t="s">
        <v>578</v>
      </c>
      <c r="G33" s="243" t="s">
        <v>175</v>
      </c>
      <c r="H33" s="246" t="str">
        <f t="shared" ref="H33:H67" si="4">C33</f>
        <v>BH04</v>
      </c>
      <c r="I33" s="300">
        <v>3</v>
      </c>
      <c r="J33" s="301"/>
      <c r="K33" s="249">
        <v>2</v>
      </c>
      <c r="L33" s="250" t="str">
        <f>LEFT(B47)</f>
        <v>B</v>
      </c>
      <c r="M33" s="250">
        <f t="shared" ref="M33:M66" si="5">I33*HLOOKUP(MID(C33,2,1),$Z$4:$AN$7,2,0)+J33*HLOOKUP(MID(C33,2,1),$Z$4:$AN$7,3,0)+K33*HLOOKUP(MID(C33,2,1),$Z$4:$AN$7,4,0)+IF(OR(L33="a",L33="b"),1,IF(L33="c",2,0))</f>
        <v>13</v>
      </c>
      <c r="N33" s="251"/>
      <c r="O33" s="251"/>
      <c r="P33" s="251"/>
      <c r="Q33" s="251"/>
      <c r="R33" s="255">
        <v>31</v>
      </c>
      <c r="S33" s="315" t="s">
        <v>291</v>
      </c>
      <c r="T33" s="257" t="e">
        <f t="shared" si="3"/>
        <v>#N/A</v>
      </c>
      <c r="U33" s="258"/>
      <c r="V33" s="259"/>
      <c r="W33" s="260"/>
      <c r="Y33" s="254"/>
      <c r="Z33" s="254"/>
      <c r="AA33" s="254"/>
      <c r="AB33" s="254"/>
      <c r="AC33" s="254"/>
      <c r="AD33" s="254"/>
      <c r="AE33" s="254"/>
      <c r="AF33" s="254"/>
      <c r="AG33" s="254"/>
      <c r="AH33" s="254"/>
      <c r="AI33" s="254"/>
      <c r="AJ33" s="254"/>
      <c r="AK33" s="254"/>
      <c r="AL33" s="254"/>
      <c r="AM33" s="254"/>
      <c r="AN33" s="254"/>
      <c r="AO33" s="254"/>
      <c r="AP33" s="254"/>
    </row>
    <row r="34" spans="1:43" s="242" customFormat="1" ht="15" x14ac:dyDescent="0.25">
      <c r="A34" s="241">
        <v>34</v>
      </c>
      <c r="B34" s="164"/>
      <c r="C34" s="320" t="s">
        <v>352</v>
      </c>
      <c r="D34" s="245" t="s">
        <v>260</v>
      </c>
      <c r="E34" s="245" t="s">
        <v>629</v>
      </c>
      <c r="F34" s="245" t="s">
        <v>89</v>
      </c>
      <c r="G34" s="243" t="s">
        <v>175</v>
      </c>
      <c r="H34" s="246" t="str">
        <f t="shared" si="4"/>
        <v>BH05</v>
      </c>
      <c r="I34" s="300">
        <v>3</v>
      </c>
      <c r="J34" s="301">
        <v>2</v>
      </c>
      <c r="K34" s="249"/>
      <c r="L34" s="250" t="e">
        <f>LEFT(#REF!)</f>
        <v>#REF!</v>
      </c>
      <c r="M34" s="250" t="e">
        <f t="shared" si="5"/>
        <v>#REF!</v>
      </c>
      <c r="N34" s="251"/>
      <c r="O34" s="251"/>
      <c r="P34" s="251"/>
      <c r="Q34" s="251"/>
      <c r="R34" s="255">
        <v>32</v>
      </c>
      <c r="S34" s="262" t="s">
        <v>29</v>
      </c>
      <c r="T34" s="257" t="str">
        <f t="shared" si="3"/>
        <v>Mai Trúc Lý</v>
      </c>
      <c r="U34" s="258"/>
      <c r="V34" s="259"/>
      <c r="Y34" s="254"/>
      <c r="Z34" s="254"/>
      <c r="AA34" s="254"/>
      <c r="AB34" s="254"/>
      <c r="AC34" s="254"/>
      <c r="AD34" s="254"/>
      <c r="AE34" s="254"/>
      <c r="AF34" s="254"/>
      <c r="AG34" s="254"/>
      <c r="AH34" s="254"/>
      <c r="AI34" s="254"/>
      <c r="AJ34" s="254"/>
      <c r="AK34" s="254"/>
      <c r="AL34" s="254"/>
      <c r="AM34" s="254"/>
      <c r="AN34" s="254"/>
      <c r="AO34" s="254"/>
      <c r="AP34" s="254"/>
    </row>
    <row r="35" spans="1:43" s="242" customFormat="1" ht="15" x14ac:dyDescent="0.25">
      <c r="A35" s="241">
        <v>35</v>
      </c>
      <c r="B35" s="259" t="s">
        <v>53</v>
      </c>
      <c r="C35" s="320" t="s">
        <v>353</v>
      </c>
      <c r="D35" s="245" t="s">
        <v>258</v>
      </c>
      <c r="E35" s="245" t="s">
        <v>630</v>
      </c>
      <c r="F35" s="245" t="s">
        <v>76</v>
      </c>
      <c r="G35" s="243" t="s">
        <v>175</v>
      </c>
      <c r="H35" s="246" t="str">
        <f t="shared" si="4"/>
        <v>BH06</v>
      </c>
      <c r="I35" s="300"/>
      <c r="J35" s="301">
        <v>3</v>
      </c>
      <c r="K35" s="249">
        <v>2</v>
      </c>
      <c r="L35" s="250" t="str">
        <f t="shared" ref="L35:L57" si="6">LEFT(B35)</f>
        <v>B</v>
      </c>
      <c r="M35" s="250">
        <f t="shared" si="5"/>
        <v>13</v>
      </c>
      <c r="N35" s="251"/>
      <c r="O35" s="251"/>
      <c r="P35" s="251"/>
      <c r="Q35" s="251"/>
      <c r="R35" s="255">
        <v>33</v>
      </c>
      <c r="S35" s="262" t="s">
        <v>32</v>
      </c>
      <c r="T35" s="257" t="str">
        <f t="shared" si="3"/>
        <v xml:space="preserve">Nguyễn Thị Phương Linh </v>
      </c>
      <c r="U35" s="258"/>
      <c r="V35" s="259"/>
      <c r="W35" s="260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</row>
    <row r="36" spans="1:43" s="242" customFormat="1" ht="15" x14ac:dyDescent="0.25">
      <c r="A36" s="241">
        <v>36</v>
      </c>
      <c r="B36" s="259" t="s">
        <v>19</v>
      </c>
      <c r="C36" s="320" t="s">
        <v>354</v>
      </c>
      <c r="D36" s="245" t="s">
        <v>259</v>
      </c>
      <c r="E36" s="245" t="s">
        <v>631</v>
      </c>
      <c r="F36" s="245" t="s">
        <v>579</v>
      </c>
      <c r="G36" s="243" t="s">
        <v>175</v>
      </c>
      <c r="H36" s="246" t="str">
        <f t="shared" si="4"/>
        <v>BH07</v>
      </c>
      <c r="I36" s="300">
        <v>2</v>
      </c>
      <c r="J36" s="301">
        <v>3</v>
      </c>
      <c r="K36" s="249"/>
      <c r="L36" s="250" t="str">
        <f t="shared" si="6"/>
        <v>A</v>
      </c>
      <c r="M36" s="250">
        <f t="shared" si="5"/>
        <v>11</v>
      </c>
      <c r="N36" s="251"/>
      <c r="O36" s="251"/>
      <c r="P36" s="251"/>
      <c r="Q36" s="251"/>
      <c r="R36" s="255">
        <v>34</v>
      </c>
      <c r="S36" s="262" t="s">
        <v>30</v>
      </c>
      <c r="T36" s="257" t="str">
        <f t="shared" si="3"/>
        <v>Trần Thị Hương</v>
      </c>
      <c r="U36" s="258"/>
      <c r="V36" s="259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4"/>
      <c r="AJ36" s="254"/>
      <c r="AK36" s="254"/>
      <c r="AL36" s="254"/>
      <c r="AM36" s="254"/>
      <c r="AN36" s="254"/>
      <c r="AO36" s="254"/>
      <c r="AP36" s="254"/>
    </row>
    <row r="37" spans="1:43" s="242" customFormat="1" ht="15" x14ac:dyDescent="0.25">
      <c r="A37" s="241">
        <v>37</v>
      </c>
      <c r="B37" s="164" t="s">
        <v>56</v>
      </c>
      <c r="C37" s="320" t="s">
        <v>355</v>
      </c>
      <c r="D37" s="245" t="s">
        <v>261</v>
      </c>
      <c r="E37" s="245" t="s">
        <v>632</v>
      </c>
      <c r="F37" s="245" t="s">
        <v>262</v>
      </c>
      <c r="G37" s="243" t="s">
        <v>175</v>
      </c>
      <c r="H37" s="246" t="str">
        <f t="shared" si="4"/>
        <v>BH08</v>
      </c>
      <c r="I37" s="300"/>
      <c r="J37" s="301">
        <v>3</v>
      </c>
      <c r="K37" s="249">
        <v>2</v>
      </c>
      <c r="L37" s="250" t="e">
        <f>LEFT(#REF!)</f>
        <v>#REF!</v>
      </c>
      <c r="M37" s="250" t="e">
        <f t="shared" si="5"/>
        <v>#REF!</v>
      </c>
      <c r="N37" s="251"/>
      <c r="O37" s="251"/>
      <c r="P37" s="251"/>
      <c r="Q37" s="251"/>
      <c r="R37" s="255">
        <v>35</v>
      </c>
      <c r="S37" s="262" t="s">
        <v>51</v>
      </c>
      <c r="T37" s="257" t="str">
        <f t="shared" si="3"/>
        <v>Hà Thị Yến</v>
      </c>
      <c r="U37" s="258"/>
      <c r="V37" s="259"/>
      <c r="W37" s="260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4"/>
      <c r="AJ37" s="254"/>
      <c r="AK37" s="254"/>
      <c r="AL37" s="254"/>
      <c r="AM37" s="254"/>
      <c r="AN37" s="254"/>
      <c r="AO37" s="254"/>
      <c r="AP37" s="254"/>
    </row>
    <row r="38" spans="1:43" s="242" customFormat="1" ht="15" x14ac:dyDescent="0.25">
      <c r="A38" s="241">
        <v>38</v>
      </c>
      <c r="B38" s="259" t="s">
        <v>64</v>
      </c>
      <c r="C38" s="320" t="s">
        <v>356</v>
      </c>
      <c r="D38" s="245" t="s">
        <v>285</v>
      </c>
      <c r="E38" s="245" t="s">
        <v>633</v>
      </c>
      <c r="F38" s="245" t="s">
        <v>580</v>
      </c>
      <c r="G38" s="243" t="s">
        <v>175</v>
      </c>
      <c r="H38" s="246" t="str">
        <f t="shared" si="4"/>
        <v>BH09</v>
      </c>
      <c r="I38" s="300"/>
      <c r="J38" s="301">
        <v>3</v>
      </c>
      <c r="K38" s="249">
        <v>2</v>
      </c>
      <c r="L38" s="250" t="str">
        <f t="shared" si="6"/>
        <v>B</v>
      </c>
      <c r="M38" s="250">
        <f t="shared" si="5"/>
        <v>13</v>
      </c>
      <c r="N38" s="251"/>
      <c r="O38" s="251"/>
      <c r="P38" s="251"/>
      <c r="Q38" s="251"/>
      <c r="R38" s="255">
        <v>36</v>
      </c>
      <c r="S38" s="262" t="s">
        <v>31</v>
      </c>
      <c r="T38" s="257" t="str">
        <f t="shared" si="3"/>
        <v>Nguyễn Thị Hòa</v>
      </c>
      <c r="U38" s="258"/>
      <c r="V38" s="259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4"/>
      <c r="AJ38" s="254"/>
      <c r="AK38" s="254"/>
      <c r="AL38" s="254"/>
      <c r="AM38" s="254"/>
      <c r="AN38" s="254"/>
      <c r="AO38" s="254"/>
      <c r="AP38" s="254"/>
    </row>
    <row r="39" spans="1:43" s="242" customFormat="1" ht="15" x14ac:dyDescent="0.25">
      <c r="A39" s="241">
        <v>39</v>
      </c>
      <c r="B39" s="259"/>
      <c r="C39" s="320" t="s">
        <v>357</v>
      </c>
      <c r="D39" s="245" t="s">
        <v>257</v>
      </c>
      <c r="E39" s="245" t="s">
        <v>634</v>
      </c>
      <c r="F39" s="245" t="s">
        <v>88</v>
      </c>
      <c r="G39" s="243" t="s">
        <v>175</v>
      </c>
      <c r="H39" s="246" t="str">
        <f t="shared" si="4"/>
        <v>HH10</v>
      </c>
      <c r="I39" s="300">
        <v>3</v>
      </c>
      <c r="J39" s="301"/>
      <c r="K39" s="249">
        <v>2</v>
      </c>
      <c r="L39" s="250" t="str">
        <f t="shared" si="6"/>
        <v/>
      </c>
      <c r="M39" s="250">
        <f t="shared" si="5"/>
        <v>12</v>
      </c>
      <c r="N39" s="251"/>
      <c r="O39" s="251"/>
      <c r="P39" s="251"/>
      <c r="Q39" s="251"/>
      <c r="R39" s="255">
        <v>37</v>
      </c>
      <c r="S39" s="262" t="s">
        <v>36</v>
      </c>
      <c r="T39" s="257" t="str">
        <f t="shared" si="3"/>
        <v>Bùi Thị Thanh</v>
      </c>
      <c r="U39" s="258"/>
      <c r="V39" s="259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4"/>
      <c r="AJ39" s="254"/>
      <c r="AK39" s="254"/>
      <c r="AL39" s="254"/>
      <c r="AM39" s="254"/>
      <c r="AN39" s="254"/>
      <c r="AO39" s="254"/>
      <c r="AP39" s="254"/>
    </row>
    <row r="40" spans="1:43" s="242" customFormat="1" ht="15" x14ac:dyDescent="0.25">
      <c r="A40" s="241">
        <v>40</v>
      </c>
      <c r="B40" s="259"/>
      <c r="C40" s="320" t="s">
        <v>358</v>
      </c>
      <c r="D40" s="245" t="s">
        <v>264</v>
      </c>
      <c r="E40" s="245" t="s">
        <v>635</v>
      </c>
      <c r="F40" s="245" t="s">
        <v>502</v>
      </c>
      <c r="G40" s="243" t="s">
        <v>176</v>
      </c>
      <c r="H40" s="246" t="str">
        <f t="shared" si="4"/>
        <v>BS01</v>
      </c>
      <c r="I40" s="300"/>
      <c r="J40" s="301">
        <v>2</v>
      </c>
      <c r="K40" s="249">
        <v>3</v>
      </c>
      <c r="L40" s="250" t="str">
        <f t="shared" si="6"/>
        <v/>
      </c>
      <c r="M40" s="250">
        <f t="shared" si="5"/>
        <v>5</v>
      </c>
      <c r="N40" s="251"/>
      <c r="O40" s="251"/>
      <c r="P40" s="251"/>
      <c r="Q40" s="251"/>
      <c r="R40" s="255">
        <v>38</v>
      </c>
      <c r="S40" s="262" t="s">
        <v>33</v>
      </c>
      <c r="T40" s="257" t="str">
        <f t="shared" si="3"/>
        <v>Nguyễn Thanh  Hà</v>
      </c>
      <c r="U40" s="258"/>
      <c r="V40" s="259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4"/>
      <c r="AJ40" s="254"/>
      <c r="AK40" s="254"/>
      <c r="AL40" s="254"/>
      <c r="AM40" s="254"/>
      <c r="AN40" s="254"/>
      <c r="AO40" s="254"/>
      <c r="AP40" s="254"/>
    </row>
    <row r="41" spans="1:43" s="242" customFormat="1" ht="15" x14ac:dyDescent="0.25">
      <c r="A41" s="241">
        <v>41</v>
      </c>
      <c r="B41" s="259" t="s">
        <v>65</v>
      </c>
      <c r="C41" s="320" t="s">
        <v>359</v>
      </c>
      <c r="D41" s="245" t="s">
        <v>523</v>
      </c>
      <c r="E41" s="245" t="s">
        <v>524</v>
      </c>
      <c r="F41" s="245" t="s">
        <v>529</v>
      </c>
      <c r="G41" s="243" t="s">
        <v>176</v>
      </c>
      <c r="H41" s="246" t="str">
        <f t="shared" si="4"/>
        <v>BS02</v>
      </c>
      <c r="I41" s="300"/>
      <c r="J41" s="301">
        <v>2</v>
      </c>
      <c r="K41" s="249">
        <v>1</v>
      </c>
      <c r="L41" s="250" t="str">
        <f t="shared" si="6"/>
        <v>B</v>
      </c>
      <c r="M41" s="250">
        <f t="shared" si="5"/>
        <v>4</v>
      </c>
      <c r="N41" s="251"/>
      <c r="O41" s="251"/>
      <c r="P41" s="251"/>
      <c r="Q41" s="251"/>
      <c r="R41" s="255">
        <v>39</v>
      </c>
      <c r="S41" s="262" t="s">
        <v>163</v>
      </c>
      <c r="T41" s="257" t="str">
        <f t="shared" si="3"/>
        <v>Phạm Thị Phương</v>
      </c>
      <c r="U41" s="263"/>
      <c r="V41" s="26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4"/>
      <c r="AJ41" s="254"/>
      <c r="AK41" s="254"/>
      <c r="AL41" s="254"/>
      <c r="AM41" s="254"/>
      <c r="AN41" s="254"/>
      <c r="AO41" s="254"/>
      <c r="AP41" s="254"/>
    </row>
    <row r="42" spans="1:43" ht="15" x14ac:dyDescent="0.25">
      <c r="A42" s="241">
        <v>42</v>
      </c>
      <c r="B42" s="164"/>
      <c r="C42" s="321" t="s">
        <v>360</v>
      </c>
      <c r="D42" s="245" t="s">
        <v>263</v>
      </c>
      <c r="E42" s="245" t="s">
        <v>636</v>
      </c>
      <c r="F42" s="245" t="s">
        <v>576</v>
      </c>
      <c r="G42" s="185" t="s">
        <v>176</v>
      </c>
      <c r="H42" s="246" t="str">
        <f t="shared" si="4"/>
        <v>HS03</v>
      </c>
      <c r="I42" s="192">
        <v>6</v>
      </c>
      <c r="J42" s="193">
        <v>8</v>
      </c>
      <c r="K42" s="36">
        <v>8</v>
      </c>
      <c r="L42" s="37" t="str">
        <f t="shared" si="6"/>
        <v/>
      </c>
      <c r="M42" s="250">
        <f t="shared" si="5"/>
        <v>28</v>
      </c>
      <c r="R42" s="255">
        <v>40</v>
      </c>
      <c r="S42" s="262" t="s">
        <v>54</v>
      </c>
      <c r="T42" s="257" t="str">
        <f t="shared" si="3"/>
        <v>Nguyễn Thị Kỳ Duyên</v>
      </c>
      <c r="U42" s="263"/>
      <c r="V42" s="259"/>
      <c r="W42" s="165"/>
      <c r="X42" s="159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167"/>
      <c r="AM42" s="167"/>
      <c r="AN42" s="167"/>
      <c r="AO42" s="167"/>
      <c r="AP42" s="167"/>
      <c r="AQ42" s="159"/>
    </row>
    <row r="43" spans="1:43" ht="15" x14ac:dyDescent="0.25">
      <c r="A43" s="241">
        <v>43</v>
      </c>
      <c r="B43" s="164"/>
      <c r="C43" s="321" t="s">
        <v>361</v>
      </c>
      <c r="D43" s="245" t="s">
        <v>292</v>
      </c>
      <c r="E43" s="245" t="s">
        <v>637</v>
      </c>
      <c r="F43" s="245" t="s">
        <v>581</v>
      </c>
      <c r="G43" s="185" t="s">
        <v>176</v>
      </c>
      <c r="H43" s="246" t="str">
        <f t="shared" si="4"/>
        <v>BS04</v>
      </c>
      <c r="I43" s="192"/>
      <c r="J43" s="193"/>
      <c r="K43" s="36"/>
      <c r="L43" s="37" t="str">
        <f t="shared" si="6"/>
        <v/>
      </c>
      <c r="M43" s="250">
        <f t="shared" si="5"/>
        <v>0</v>
      </c>
      <c r="R43" s="255">
        <v>41</v>
      </c>
      <c r="S43" s="262" t="s">
        <v>34</v>
      </c>
      <c r="T43" s="257" t="str">
        <f t="shared" si="3"/>
        <v>Lâm Văn Trường Điệp</v>
      </c>
      <c r="U43" s="258"/>
      <c r="V43" s="164"/>
      <c r="W43" s="159"/>
      <c r="X43" s="159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59"/>
    </row>
    <row r="44" spans="1:43" ht="15" x14ac:dyDescent="0.25">
      <c r="A44" s="241">
        <v>44</v>
      </c>
      <c r="C44" s="321" t="s">
        <v>362</v>
      </c>
      <c r="D44" s="245" t="s">
        <v>438</v>
      </c>
      <c r="E44" s="245" t="s">
        <v>638</v>
      </c>
      <c r="F44" s="245" t="s">
        <v>582</v>
      </c>
      <c r="G44" s="185" t="s">
        <v>176</v>
      </c>
      <c r="H44" s="246" t="str">
        <f t="shared" si="4"/>
        <v>BS05</v>
      </c>
      <c r="I44" s="192">
        <v>8</v>
      </c>
      <c r="J44" s="193">
        <v>9</v>
      </c>
      <c r="K44" s="36"/>
      <c r="L44" s="37" t="str">
        <f>LEFT(B87)</f>
        <v>C</v>
      </c>
      <c r="M44" s="250">
        <f t="shared" si="5"/>
        <v>27</v>
      </c>
      <c r="R44" s="255">
        <v>42</v>
      </c>
      <c r="S44" s="262" t="s">
        <v>35</v>
      </c>
      <c r="T44" s="257" t="str">
        <f t="shared" si="3"/>
        <v>Lê Thị Hường</v>
      </c>
      <c r="U44" s="258"/>
      <c r="V44" s="164"/>
      <c r="W44" s="165"/>
      <c r="X44" s="159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59"/>
    </row>
    <row r="45" spans="1:43" ht="15" x14ac:dyDescent="0.25">
      <c r="A45" s="241">
        <v>45</v>
      </c>
      <c r="B45" s="164" t="s">
        <v>32</v>
      </c>
      <c r="C45" s="321" t="s">
        <v>363</v>
      </c>
      <c r="D45" s="245" t="s">
        <v>459</v>
      </c>
      <c r="E45" s="245" t="s">
        <v>460</v>
      </c>
      <c r="F45" s="245" t="s">
        <v>583</v>
      </c>
      <c r="G45" s="185" t="s">
        <v>176</v>
      </c>
      <c r="H45" s="246" t="str">
        <f t="shared" si="4"/>
        <v>BS06</v>
      </c>
      <c r="I45" s="192"/>
      <c r="J45" s="193"/>
      <c r="K45" s="36">
        <v>17</v>
      </c>
      <c r="L45" s="37" t="str">
        <f t="shared" si="6"/>
        <v>C</v>
      </c>
      <c r="M45" s="250">
        <f t="shared" si="5"/>
        <v>19</v>
      </c>
      <c r="R45" s="255">
        <v>43</v>
      </c>
      <c r="S45" s="262" t="s">
        <v>55</v>
      </c>
      <c r="T45" s="257" t="str">
        <f t="shared" si="3"/>
        <v>Cao Thị Kim Dung</v>
      </c>
      <c r="U45" s="163"/>
      <c r="V45" s="164"/>
      <c r="W45" s="159"/>
      <c r="X45" s="159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59"/>
    </row>
    <row r="46" spans="1:43" ht="15" x14ac:dyDescent="0.25">
      <c r="A46" s="241">
        <v>46</v>
      </c>
      <c r="B46" s="164" t="s">
        <v>51</v>
      </c>
      <c r="C46" s="321" t="s">
        <v>541</v>
      </c>
      <c r="D46" s="245" t="s">
        <v>542</v>
      </c>
      <c r="E46" s="245" t="s">
        <v>543</v>
      </c>
      <c r="F46" s="245" t="s">
        <v>453</v>
      </c>
      <c r="G46" s="185" t="s">
        <v>176</v>
      </c>
      <c r="H46" s="246" t="str">
        <f t="shared" si="4"/>
        <v>BS07</v>
      </c>
      <c r="I46" s="192"/>
      <c r="J46" s="193"/>
      <c r="K46" s="36"/>
      <c r="M46" s="250"/>
      <c r="R46" s="255">
        <v>44</v>
      </c>
      <c r="S46" s="33" t="s">
        <v>56</v>
      </c>
      <c r="T46" s="257" t="str">
        <f t="shared" si="3"/>
        <v>Huỳnh Thái</v>
      </c>
      <c r="U46" s="163"/>
      <c r="V46" s="164"/>
      <c r="W46" s="159"/>
      <c r="X46" s="159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59"/>
    </row>
    <row r="47" spans="1:43" ht="15" x14ac:dyDescent="0.25">
      <c r="A47" s="241">
        <v>47</v>
      </c>
      <c r="B47" s="259" t="s">
        <v>61</v>
      </c>
      <c r="C47" s="321" t="s">
        <v>544</v>
      </c>
      <c r="D47" s="245" t="s">
        <v>547</v>
      </c>
      <c r="E47" s="245" t="s">
        <v>545</v>
      </c>
      <c r="F47" s="245" t="s">
        <v>546</v>
      </c>
      <c r="G47" s="185" t="s">
        <v>176</v>
      </c>
      <c r="H47" s="246" t="str">
        <f t="shared" si="4"/>
        <v>BS08</v>
      </c>
      <c r="I47" s="192"/>
      <c r="J47" s="193"/>
      <c r="K47" s="36"/>
      <c r="M47" s="250"/>
      <c r="R47" s="255">
        <v>45</v>
      </c>
      <c r="S47" s="33" t="s">
        <v>57</v>
      </c>
      <c r="T47" s="257" t="str">
        <f t="shared" si="3"/>
        <v>Lê Thị Thùy Trang</v>
      </c>
      <c r="U47" s="163"/>
      <c r="V47" s="164"/>
      <c r="W47" s="159"/>
      <c r="X47" s="159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59"/>
    </row>
    <row r="48" spans="1:43" ht="15" x14ac:dyDescent="0.25">
      <c r="A48" s="241">
        <v>48</v>
      </c>
      <c r="B48" s="164"/>
      <c r="C48" s="321" t="s">
        <v>461</v>
      </c>
      <c r="D48" s="245" t="s">
        <v>462</v>
      </c>
      <c r="E48" s="245" t="s">
        <v>463</v>
      </c>
      <c r="F48" s="245" t="s">
        <v>464</v>
      </c>
      <c r="G48" s="185" t="s">
        <v>126</v>
      </c>
      <c r="H48" s="246" t="str">
        <f t="shared" si="4"/>
        <v>BI01</v>
      </c>
      <c r="I48" s="192"/>
      <c r="J48" s="193"/>
      <c r="K48" s="36"/>
      <c r="L48" s="37" t="str">
        <f t="shared" si="6"/>
        <v/>
      </c>
      <c r="M48" s="250">
        <f t="shared" si="5"/>
        <v>0</v>
      </c>
      <c r="R48" s="255">
        <v>46</v>
      </c>
      <c r="S48" s="33" t="s">
        <v>58</v>
      </c>
      <c r="T48" s="257" t="str">
        <f t="shared" si="3"/>
        <v xml:space="preserve">Nguyễn Ngọc Yến </v>
      </c>
      <c r="U48" s="163"/>
      <c r="V48" s="164"/>
      <c r="W48" s="165"/>
      <c r="X48" s="159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59"/>
    </row>
    <row r="49" spans="1:43" ht="15" x14ac:dyDescent="0.25">
      <c r="A49" s="241">
        <v>49</v>
      </c>
      <c r="B49" s="164"/>
      <c r="C49" s="321" t="s">
        <v>465</v>
      </c>
      <c r="D49" s="245" t="s">
        <v>466</v>
      </c>
      <c r="E49" s="245" t="s">
        <v>467</v>
      </c>
      <c r="F49" s="245" t="s">
        <v>81</v>
      </c>
      <c r="G49" s="185" t="s">
        <v>126</v>
      </c>
      <c r="H49" s="246" t="str">
        <f t="shared" si="4"/>
        <v>BI02</v>
      </c>
      <c r="I49" s="192"/>
      <c r="J49" s="193"/>
      <c r="K49" s="36"/>
      <c r="L49" s="37" t="str">
        <f t="shared" si="6"/>
        <v/>
      </c>
      <c r="M49" s="250">
        <f t="shared" si="5"/>
        <v>0</v>
      </c>
      <c r="R49" s="255">
        <v>47</v>
      </c>
      <c r="S49" s="33" t="s">
        <v>59</v>
      </c>
      <c r="T49" s="257" t="e">
        <f t="shared" si="3"/>
        <v>#N/A</v>
      </c>
      <c r="U49" s="163"/>
      <c r="V49" s="164"/>
      <c r="W49" s="159"/>
      <c r="X49" s="159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59"/>
    </row>
    <row r="50" spans="1:43" ht="15" x14ac:dyDescent="0.25">
      <c r="A50" s="241">
        <v>50</v>
      </c>
      <c r="B50" s="164"/>
      <c r="C50" s="321" t="s">
        <v>365</v>
      </c>
      <c r="D50" s="245" t="s">
        <v>267</v>
      </c>
      <c r="E50" s="245" t="s">
        <v>639</v>
      </c>
      <c r="F50" s="245" t="s">
        <v>584</v>
      </c>
      <c r="G50" s="185" t="s">
        <v>126</v>
      </c>
      <c r="H50" s="246" t="str">
        <f t="shared" si="4"/>
        <v>BI03</v>
      </c>
      <c r="I50" s="192">
        <v>7</v>
      </c>
      <c r="J50" s="193">
        <v>1</v>
      </c>
      <c r="K50" s="36">
        <v>2</v>
      </c>
      <c r="L50" s="37" t="str">
        <f t="shared" si="6"/>
        <v/>
      </c>
      <c r="M50" s="250">
        <f t="shared" si="5"/>
        <v>19</v>
      </c>
      <c r="R50" s="255">
        <v>48</v>
      </c>
      <c r="S50" s="33" t="s">
        <v>60</v>
      </c>
      <c r="T50" s="257" t="e">
        <f t="shared" si="3"/>
        <v>#N/A</v>
      </c>
      <c r="U50" s="163"/>
      <c r="V50" s="164"/>
      <c r="W50" s="165"/>
      <c r="X50" s="159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59"/>
    </row>
    <row r="51" spans="1:43" ht="15" x14ac:dyDescent="0.25">
      <c r="A51" s="241">
        <v>51</v>
      </c>
      <c r="B51" s="164"/>
      <c r="C51" s="321" t="s">
        <v>468</v>
      </c>
      <c r="D51" s="245" t="s">
        <v>469</v>
      </c>
      <c r="E51" s="245" t="s">
        <v>470</v>
      </c>
      <c r="F51" s="245" t="s">
        <v>550</v>
      </c>
      <c r="G51" s="185" t="s">
        <v>126</v>
      </c>
      <c r="H51" s="246" t="str">
        <f t="shared" si="4"/>
        <v>BI04</v>
      </c>
      <c r="I51" s="192">
        <v>3</v>
      </c>
      <c r="J51" s="193">
        <v>6</v>
      </c>
      <c r="K51" s="36">
        <v>2</v>
      </c>
      <c r="L51" s="37" t="str">
        <f t="shared" si="6"/>
        <v/>
      </c>
      <c r="M51" s="250">
        <f t="shared" si="5"/>
        <v>16</v>
      </c>
      <c r="R51" s="255"/>
      <c r="S51" s="33"/>
      <c r="T51" s="34"/>
      <c r="U51" s="163"/>
      <c r="V51" s="164"/>
      <c r="W51" s="159"/>
      <c r="X51" s="159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59"/>
    </row>
    <row r="52" spans="1:43" ht="15" x14ac:dyDescent="0.25">
      <c r="A52" s="241">
        <v>52</v>
      </c>
      <c r="B52" s="164"/>
      <c r="C52" s="321" t="s">
        <v>367</v>
      </c>
      <c r="D52" s="245" t="s">
        <v>425</v>
      </c>
      <c r="E52" s="245" t="s">
        <v>640</v>
      </c>
      <c r="F52" s="245" t="s">
        <v>585</v>
      </c>
      <c r="G52" s="185" t="s">
        <v>126</v>
      </c>
      <c r="H52" s="246" t="str">
        <f t="shared" si="4"/>
        <v>BI05</v>
      </c>
      <c r="I52" s="194"/>
      <c r="J52" s="195"/>
      <c r="K52" s="181"/>
      <c r="L52" s="37" t="str">
        <f t="shared" si="6"/>
        <v/>
      </c>
      <c r="M52" s="250">
        <f t="shared" si="5"/>
        <v>0</v>
      </c>
      <c r="R52" s="255"/>
      <c r="S52" s="33"/>
      <c r="T52" s="34"/>
      <c r="U52" s="163"/>
      <c r="V52" s="164"/>
      <c r="W52" s="159"/>
      <c r="X52" s="159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59"/>
    </row>
    <row r="53" spans="1:43" ht="15" x14ac:dyDescent="0.25">
      <c r="A53" s="241">
        <v>53</v>
      </c>
      <c r="B53" s="164"/>
      <c r="C53" s="321" t="s">
        <v>368</v>
      </c>
      <c r="D53" s="245" t="s">
        <v>426</v>
      </c>
      <c r="E53" s="245" t="s">
        <v>553</v>
      </c>
      <c r="F53" s="245" t="s">
        <v>554</v>
      </c>
      <c r="G53" s="185" t="s">
        <v>126</v>
      </c>
      <c r="H53" s="246" t="str">
        <f t="shared" si="4"/>
        <v>BI06</v>
      </c>
      <c r="I53" s="194">
        <v>4</v>
      </c>
      <c r="J53" s="195">
        <v>8</v>
      </c>
      <c r="K53" s="182"/>
      <c r="L53" s="37" t="str">
        <f t="shared" si="6"/>
        <v/>
      </c>
      <c r="M53" s="250">
        <f t="shared" si="5"/>
        <v>16</v>
      </c>
      <c r="R53" s="160"/>
      <c r="S53" s="31"/>
      <c r="T53" s="159"/>
      <c r="U53" s="159"/>
      <c r="V53" s="159"/>
      <c r="W53" s="159"/>
      <c r="X53" s="159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59"/>
    </row>
    <row r="54" spans="1:43" ht="15" x14ac:dyDescent="0.25">
      <c r="A54" s="241">
        <v>54</v>
      </c>
      <c r="B54" s="164"/>
      <c r="C54" s="321" t="s">
        <v>369</v>
      </c>
      <c r="D54" s="245" t="s">
        <v>268</v>
      </c>
      <c r="E54" s="245" t="s">
        <v>641</v>
      </c>
      <c r="F54" s="245" t="s">
        <v>585</v>
      </c>
      <c r="G54" s="185" t="s">
        <v>165</v>
      </c>
      <c r="H54" s="246" t="str">
        <f t="shared" si="4"/>
        <v>BE01</v>
      </c>
      <c r="I54" s="194"/>
      <c r="J54" s="195">
        <v>5</v>
      </c>
      <c r="K54" s="182">
        <v>4</v>
      </c>
      <c r="L54" s="37" t="str">
        <f t="shared" si="6"/>
        <v/>
      </c>
      <c r="M54" s="250">
        <f t="shared" si="5"/>
        <v>18</v>
      </c>
      <c r="R54" s="170"/>
      <c r="S54" s="31"/>
      <c r="T54" s="159"/>
      <c r="U54" s="159"/>
      <c r="V54" s="159"/>
      <c r="W54" s="159"/>
      <c r="X54" s="159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59"/>
    </row>
    <row r="55" spans="1:43" ht="15" x14ac:dyDescent="0.25">
      <c r="A55" s="241">
        <v>55</v>
      </c>
      <c r="B55" s="164"/>
      <c r="C55" s="321" t="s">
        <v>370</v>
      </c>
      <c r="D55" s="245" t="s">
        <v>269</v>
      </c>
      <c r="E55" s="245" t="s">
        <v>642</v>
      </c>
      <c r="F55" s="245" t="s">
        <v>586</v>
      </c>
      <c r="G55" s="185" t="s">
        <v>165</v>
      </c>
      <c r="H55" s="246" t="str">
        <f t="shared" si="4"/>
        <v>BE02</v>
      </c>
      <c r="I55" s="194"/>
      <c r="J55" s="195"/>
      <c r="K55" s="182">
        <v>6</v>
      </c>
      <c r="L55" s="37" t="str">
        <f t="shared" si="6"/>
        <v/>
      </c>
      <c r="M55" s="250">
        <f t="shared" si="5"/>
        <v>12</v>
      </c>
      <c r="R55" s="160"/>
      <c r="S55" s="31"/>
      <c r="T55" s="159"/>
      <c r="U55" s="159"/>
      <c r="V55" s="159"/>
      <c r="W55" s="159"/>
      <c r="X55" s="159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59"/>
    </row>
    <row r="56" spans="1:43" ht="15" x14ac:dyDescent="0.25">
      <c r="A56" s="241">
        <v>56</v>
      </c>
      <c r="B56" s="164"/>
      <c r="C56" s="321" t="s">
        <v>371</v>
      </c>
      <c r="D56" s="245" t="s">
        <v>289</v>
      </c>
      <c r="E56" s="245" t="s">
        <v>643</v>
      </c>
      <c r="F56" s="245" t="s">
        <v>587</v>
      </c>
      <c r="G56" s="185" t="s">
        <v>165</v>
      </c>
      <c r="H56" s="246" t="str">
        <f t="shared" si="4"/>
        <v>BE03</v>
      </c>
      <c r="I56" s="194">
        <v>4</v>
      </c>
      <c r="J56" s="195"/>
      <c r="K56" s="182">
        <v>5</v>
      </c>
      <c r="L56" s="37" t="str">
        <f t="shared" si="6"/>
        <v/>
      </c>
      <c r="M56" s="250">
        <f t="shared" si="5"/>
        <v>18</v>
      </c>
      <c r="R56" s="160"/>
      <c r="S56" s="31"/>
      <c r="T56" s="159"/>
      <c r="U56" s="159"/>
      <c r="V56" s="159"/>
      <c r="W56" s="159"/>
      <c r="X56" s="159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59"/>
    </row>
    <row r="57" spans="1:43" ht="15" x14ac:dyDescent="0.25">
      <c r="A57" s="241">
        <v>57</v>
      </c>
      <c r="B57" s="259"/>
      <c r="C57" s="320" t="s">
        <v>372</v>
      </c>
      <c r="D57" s="245" t="s">
        <v>532</v>
      </c>
      <c r="E57" s="245" t="s">
        <v>530</v>
      </c>
      <c r="F57" s="245" t="s">
        <v>531</v>
      </c>
      <c r="G57" s="243" t="s">
        <v>165</v>
      </c>
      <c r="H57" s="246" t="str">
        <f t="shared" si="4"/>
        <v>BE04</v>
      </c>
      <c r="I57" s="194"/>
      <c r="J57" s="195">
        <v>2</v>
      </c>
      <c r="K57" s="182"/>
      <c r="L57" s="37" t="str">
        <f t="shared" si="6"/>
        <v/>
      </c>
      <c r="M57" s="250">
        <f t="shared" si="5"/>
        <v>4</v>
      </c>
      <c r="R57" s="160"/>
      <c r="S57" s="31"/>
      <c r="T57" s="159"/>
      <c r="U57" s="159"/>
      <c r="V57" s="159"/>
      <c r="W57" s="159"/>
      <c r="X57" s="159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59"/>
    </row>
    <row r="58" spans="1:43" ht="15" x14ac:dyDescent="0.25">
      <c r="A58" s="241">
        <v>58</v>
      </c>
      <c r="B58" s="259"/>
      <c r="C58" s="320" t="s">
        <v>373</v>
      </c>
      <c r="D58" s="245" t="s">
        <v>429</v>
      </c>
      <c r="E58" s="245" t="s">
        <v>644</v>
      </c>
      <c r="F58" s="245" t="s">
        <v>588</v>
      </c>
      <c r="G58" s="243" t="s">
        <v>165</v>
      </c>
      <c r="H58" s="246" t="str">
        <f t="shared" si="4"/>
        <v>BE05</v>
      </c>
      <c r="I58" s="194">
        <v>7</v>
      </c>
      <c r="J58" s="195"/>
      <c r="K58" s="182">
        <v>3</v>
      </c>
      <c r="M58" s="250">
        <f t="shared" si="5"/>
        <v>20</v>
      </c>
      <c r="R58" s="160"/>
      <c r="S58" s="31"/>
      <c r="T58" s="159"/>
      <c r="U58" s="159"/>
      <c r="V58" s="159"/>
      <c r="W58" s="159"/>
      <c r="X58" s="159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59"/>
    </row>
    <row r="59" spans="1:43" ht="15" x14ac:dyDescent="0.25">
      <c r="A59" s="241">
        <v>59</v>
      </c>
      <c r="B59" s="259"/>
      <c r="C59" s="320" t="s">
        <v>471</v>
      </c>
      <c r="D59" s="245" t="s">
        <v>525</v>
      </c>
      <c r="E59" s="245" t="s">
        <v>526</v>
      </c>
      <c r="F59" s="245" t="s">
        <v>527</v>
      </c>
      <c r="G59" s="243" t="s">
        <v>165</v>
      </c>
      <c r="H59" s="246" t="str">
        <f t="shared" si="4"/>
        <v>BE06</v>
      </c>
      <c r="I59" s="291">
        <v>3</v>
      </c>
      <c r="J59" s="292"/>
      <c r="K59" s="293">
        <v>6</v>
      </c>
      <c r="L59" s="250" t="str">
        <f>LEFT(B59)</f>
        <v/>
      </c>
      <c r="M59" s="250">
        <f t="shared" si="5"/>
        <v>18</v>
      </c>
      <c r="R59" s="160"/>
      <c r="S59" s="31"/>
      <c r="T59" s="159"/>
      <c r="U59" s="159"/>
      <c r="V59" s="159"/>
      <c r="W59" s="159"/>
      <c r="X59" s="159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59"/>
    </row>
    <row r="60" spans="1:43" s="159" customFormat="1" ht="15" x14ac:dyDescent="0.25">
      <c r="A60" s="241">
        <v>60</v>
      </c>
      <c r="B60" s="259"/>
      <c r="C60" s="320" t="s">
        <v>472</v>
      </c>
      <c r="D60" s="245" t="s">
        <v>473</v>
      </c>
      <c r="E60" s="245" t="s">
        <v>474</v>
      </c>
      <c r="F60" s="245" t="s">
        <v>550</v>
      </c>
      <c r="G60" s="243" t="s">
        <v>165</v>
      </c>
      <c r="H60" s="246" t="str">
        <f t="shared" si="4"/>
        <v>BE07</v>
      </c>
      <c r="I60" s="291"/>
      <c r="J60" s="292">
        <v>6</v>
      </c>
      <c r="K60" s="293">
        <v>2</v>
      </c>
      <c r="L60" s="250" t="str">
        <f>LEFT(B60)</f>
        <v/>
      </c>
      <c r="M60" s="250">
        <f t="shared" si="5"/>
        <v>16</v>
      </c>
      <c r="N60" s="251"/>
      <c r="O60" s="162"/>
      <c r="P60" s="162"/>
      <c r="Q60" s="162"/>
      <c r="R60" s="160"/>
      <c r="S60" s="31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</row>
    <row r="61" spans="1:43" ht="15" x14ac:dyDescent="0.25">
      <c r="A61" s="241">
        <v>61</v>
      </c>
      <c r="B61" s="164"/>
      <c r="C61" s="322" t="s">
        <v>421</v>
      </c>
      <c r="D61" s="245" t="s">
        <v>270</v>
      </c>
      <c r="E61" s="245" t="s">
        <v>645</v>
      </c>
      <c r="F61" s="245" t="s">
        <v>577</v>
      </c>
      <c r="G61" s="78" t="s">
        <v>179</v>
      </c>
      <c r="H61" s="246" t="str">
        <f>C61</f>
        <v>BQ01</v>
      </c>
      <c r="I61" s="291"/>
      <c r="J61" s="292">
        <v>3</v>
      </c>
      <c r="K61" s="293"/>
      <c r="L61" s="250" t="str">
        <f>LEFT(B61)</f>
        <v/>
      </c>
      <c r="M61" s="250">
        <f t="shared" si="5"/>
        <v>3</v>
      </c>
      <c r="R61" s="160"/>
      <c r="S61" s="31"/>
      <c r="T61" s="159"/>
      <c r="U61" s="159"/>
      <c r="V61" s="159"/>
      <c r="W61" s="159"/>
      <c r="X61" s="159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59"/>
    </row>
    <row r="62" spans="1:43" ht="15" x14ac:dyDescent="0.25">
      <c r="A62" s="241">
        <v>62</v>
      </c>
      <c r="B62" s="164"/>
      <c r="C62" s="322" t="s">
        <v>423</v>
      </c>
      <c r="D62" s="245" t="s">
        <v>271</v>
      </c>
      <c r="E62" s="245" t="s">
        <v>646</v>
      </c>
      <c r="F62" s="245" t="s">
        <v>589</v>
      </c>
      <c r="G62" s="78" t="s">
        <v>179</v>
      </c>
      <c r="H62" s="246" t="str">
        <f t="shared" si="4"/>
        <v>HQ02</v>
      </c>
      <c r="I62" s="194">
        <v>5</v>
      </c>
      <c r="J62" s="195">
        <v>6</v>
      </c>
      <c r="K62" s="182"/>
      <c r="L62" s="37" t="str">
        <f>LEFT(B62)</f>
        <v/>
      </c>
      <c r="M62" s="250">
        <f t="shared" si="5"/>
        <v>11</v>
      </c>
      <c r="R62" s="160"/>
      <c r="S62" s="31"/>
      <c r="T62" s="159"/>
      <c r="U62" s="159"/>
      <c r="V62" s="159"/>
      <c r="W62" s="159"/>
      <c r="X62" s="159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59"/>
    </row>
    <row r="63" spans="1:43" ht="15" x14ac:dyDescent="0.25">
      <c r="A63" s="241">
        <v>63</v>
      </c>
      <c r="B63" s="164"/>
      <c r="C63" s="322" t="s">
        <v>422</v>
      </c>
      <c r="D63" s="245" t="s">
        <v>475</v>
      </c>
      <c r="E63" s="245" t="s">
        <v>476</v>
      </c>
      <c r="F63" s="245" t="s">
        <v>590</v>
      </c>
      <c r="G63" s="78" t="s">
        <v>179</v>
      </c>
      <c r="H63" s="246" t="str">
        <f t="shared" si="4"/>
        <v>BQ03</v>
      </c>
      <c r="I63" s="194">
        <v>2</v>
      </c>
      <c r="J63" s="195">
        <v>7</v>
      </c>
      <c r="K63" s="182">
        <v>3</v>
      </c>
      <c r="L63" s="37" t="str">
        <f>LEFT(B63)</f>
        <v/>
      </c>
      <c r="M63" s="250">
        <f t="shared" si="5"/>
        <v>12</v>
      </c>
      <c r="R63" s="160"/>
      <c r="S63" s="31"/>
      <c r="T63" s="159"/>
      <c r="U63" s="159"/>
      <c r="V63" s="159"/>
      <c r="W63" s="159"/>
      <c r="X63" s="159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59"/>
    </row>
    <row r="64" spans="1:43" ht="15" x14ac:dyDescent="0.25">
      <c r="A64" s="241">
        <v>64</v>
      </c>
      <c r="B64" s="164"/>
      <c r="C64" s="322" t="s">
        <v>428</v>
      </c>
      <c r="D64" s="245" t="s">
        <v>430</v>
      </c>
      <c r="E64" s="245" t="s">
        <v>647</v>
      </c>
      <c r="F64" s="245" t="s">
        <v>583</v>
      </c>
      <c r="G64" s="78" t="s">
        <v>179</v>
      </c>
      <c r="H64" s="246" t="str">
        <f t="shared" si="4"/>
        <v>BQ04</v>
      </c>
      <c r="I64" s="192">
        <v>7</v>
      </c>
      <c r="J64" s="193">
        <v>4</v>
      </c>
      <c r="K64" s="183">
        <v>8</v>
      </c>
      <c r="M64" s="250">
        <f t="shared" si="5"/>
        <v>19</v>
      </c>
      <c r="R64" s="160"/>
      <c r="S64" s="31"/>
      <c r="T64" s="159"/>
      <c r="U64" s="159"/>
      <c r="V64" s="159"/>
      <c r="W64" s="159"/>
      <c r="X64" s="159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59"/>
    </row>
    <row r="65" spans="1:43" ht="15" x14ac:dyDescent="0.25">
      <c r="A65" s="241">
        <v>65</v>
      </c>
      <c r="B65" s="164"/>
      <c r="C65" s="321" t="s">
        <v>374</v>
      </c>
      <c r="D65" s="245" t="s">
        <v>184</v>
      </c>
      <c r="E65" s="245" t="s">
        <v>648</v>
      </c>
      <c r="F65" s="245" t="s">
        <v>591</v>
      </c>
      <c r="G65" s="185" t="s">
        <v>177</v>
      </c>
      <c r="H65" s="246" t="str">
        <f>C65</f>
        <v>BV01</v>
      </c>
      <c r="I65" s="192">
        <v>2</v>
      </c>
      <c r="J65" s="193">
        <v>7</v>
      </c>
      <c r="K65" s="183">
        <v>9</v>
      </c>
      <c r="M65" s="250">
        <f t="shared" si="5"/>
        <v>63</v>
      </c>
      <c r="R65" s="161"/>
      <c r="S65" s="31"/>
      <c r="T65" s="159"/>
      <c r="U65" s="159"/>
      <c r="V65" s="159"/>
      <c r="W65" s="159"/>
      <c r="X65" s="159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59"/>
    </row>
    <row r="66" spans="1:43" ht="15" x14ac:dyDescent="0.25">
      <c r="A66" s="241">
        <v>66</v>
      </c>
      <c r="B66" s="164" t="s">
        <v>0</v>
      </c>
      <c r="C66" s="321" t="s">
        <v>375</v>
      </c>
      <c r="D66" s="245" t="s">
        <v>190</v>
      </c>
      <c r="E66" s="245" t="s">
        <v>649</v>
      </c>
      <c r="F66" s="245" t="s">
        <v>581</v>
      </c>
      <c r="G66" s="185" t="s">
        <v>177</v>
      </c>
      <c r="H66" s="246" t="str">
        <f t="shared" si="4"/>
        <v>BV02</v>
      </c>
      <c r="I66" s="192">
        <v>3</v>
      </c>
      <c r="J66" s="193"/>
      <c r="K66" s="183">
        <v>2</v>
      </c>
      <c r="M66" s="250">
        <f t="shared" si="5"/>
        <v>18</v>
      </c>
      <c r="R66" s="161"/>
      <c r="S66" s="31"/>
      <c r="T66" s="159"/>
      <c r="U66" s="159"/>
      <c r="V66" s="159"/>
      <c r="W66" s="159"/>
      <c r="X66" s="159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59"/>
    </row>
    <row r="67" spans="1:43" ht="15" x14ac:dyDescent="0.25">
      <c r="A67" s="241">
        <v>67</v>
      </c>
      <c r="B67" s="164" t="s">
        <v>45</v>
      </c>
      <c r="C67" s="321" t="s">
        <v>376</v>
      </c>
      <c r="D67" s="245" t="s">
        <v>185</v>
      </c>
      <c r="E67" s="245" t="s">
        <v>650</v>
      </c>
      <c r="F67" s="245" t="s">
        <v>592</v>
      </c>
      <c r="G67" s="185" t="s">
        <v>186</v>
      </c>
      <c r="H67" s="246" t="str">
        <f t="shared" si="4"/>
        <v>BV03</v>
      </c>
      <c r="I67" s="186">
        <v>3</v>
      </c>
      <c r="J67" s="187"/>
      <c r="K67" s="36">
        <v>2</v>
      </c>
      <c r="L67" s="37" t="e">
        <f>LEFT(#REF!)</f>
        <v>#REF!</v>
      </c>
      <c r="M67" s="250" t="e">
        <f t="shared" ref="M67:M98" si="7">I67*HLOOKUP(MID(C67,2,1),$Z$4:$AN$7,2,0)+J67*HLOOKUP(MID(C67,2,1),$Z$4:$AN$7,3,0)+K67*HLOOKUP(MID(C67,2,1),$Z$4:$AN$7,4,0)+IF(OR(L67="a",L67="b"),1,IF(L67="c",2,0))</f>
        <v>#REF!</v>
      </c>
      <c r="R67" s="161"/>
      <c r="S67" s="31"/>
      <c r="T67" s="159"/>
      <c r="U67" s="159"/>
      <c r="V67" s="159"/>
      <c r="W67" s="159"/>
      <c r="X67" s="159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59"/>
    </row>
    <row r="68" spans="1:43" ht="15" x14ac:dyDescent="0.25">
      <c r="A68" s="241">
        <v>68</v>
      </c>
      <c r="B68" s="164" t="s">
        <v>1</v>
      </c>
      <c r="C68" s="321" t="s">
        <v>377</v>
      </c>
      <c r="D68" s="245" t="s">
        <v>187</v>
      </c>
      <c r="E68" s="245" t="s">
        <v>651</v>
      </c>
      <c r="F68" s="245" t="s">
        <v>593</v>
      </c>
      <c r="G68" s="185" t="s">
        <v>186</v>
      </c>
      <c r="H68" s="246" t="str">
        <f t="shared" ref="H68:H99" si="8">C68</f>
        <v>BV04</v>
      </c>
      <c r="I68" s="188"/>
      <c r="J68" s="189">
        <v>2</v>
      </c>
      <c r="K68" s="36">
        <v>2</v>
      </c>
      <c r="L68" s="37" t="str">
        <f>LEFT(B34)</f>
        <v/>
      </c>
      <c r="M68" s="250">
        <f t="shared" si="7"/>
        <v>14</v>
      </c>
      <c r="R68" s="161"/>
      <c r="S68" s="31"/>
      <c r="T68" s="159"/>
      <c r="U68" s="159"/>
      <c r="V68" s="159"/>
      <c r="W68" s="159"/>
      <c r="X68" s="159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59"/>
    </row>
    <row r="69" spans="1:43" ht="15.75" thickBot="1" x14ac:dyDescent="0.3">
      <c r="A69" s="241">
        <v>69</v>
      </c>
      <c r="B69" s="164" t="s">
        <v>6</v>
      </c>
      <c r="C69" s="321" t="s">
        <v>378</v>
      </c>
      <c r="D69" s="245" t="s">
        <v>188</v>
      </c>
      <c r="E69" s="245" t="s">
        <v>652</v>
      </c>
      <c r="F69" s="245" t="s">
        <v>563</v>
      </c>
      <c r="G69" s="185" t="s">
        <v>186</v>
      </c>
      <c r="H69" s="246" t="str">
        <f t="shared" si="8"/>
        <v>BV05</v>
      </c>
      <c r="I69" s="190">
        <v>3</v>
      </c>
      <c r="J69" s="191"/>
      <c r="K69" s="36">
        <v>1</v>
      </c>
      <c r="L69" s="37" t="str">
        <f t="shared" ref="L69:L98" si="9">LEFT(B69)</f>
        <v>A</v>
      </c>
      <c r="M69" s="250">
        <f t="shared" si="7"/>
        <v>16</v>
      </c>
      <c r="R69" s="170"/>
      <c r="S69" s="31"/>
      <c r="T69" s="159"/>
      <c r="U69" s="159"/>
      <c r="V69" s="159"/>
      <c r="W69" s="159"/>
      <c r="X69" s="159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59"/>
    </row>
    <row r="70" spans="1:43" ht="15" x14ac:dyDescent="0.25">
      <c r="A70" s="241">
        <v>70</v>
      </c>
      <c r="B70" s="164"/>
      <c r="C70" s="321" t="s">
        <v>379</v>
      </c>
      <c r="D70" s="245" t="s">
        <v>276</v>
      </c>
      <c r="E70" s="245" t="s">
        <v>280</v>
      </c>
      <c r="F70" s="245" t="s">
        <v>274</v>
      </c>
      <c r="G70" s="185" t="s">
        <v>186</v>
      </c>
      <c r="H70" s="246" t="str">
        <f t="shared" si="8"/>
        <v>BV06</v>
      </c>
      <c r="I70" s="192"/>
      <c r="J70" s="193">
        <v>2</v>
      </c>
      <c r="K70" s="36">
        <v>2</v>
      </c>
      <c r="L70" s="37" t="str">
        <f t="shared" si="9"/>
        <v/>
      </c>
      <c r="M70" s="250">
        <f t="shared" si="7"/>
        <v>14</v>
      </c>
      <c r="R70" s="160"/>
      <c r="S70" s="31"/>
      <c r="T70" s="159"/>
      <c r="U70" s="159"/>
      <c r="V70" s="159"/>
      <c r="W70" s="159"/>
      <c r="X70" s="159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59"/>
    </row>
    <row r="71" spans="1:43" ht="15" x14ac:dyDescent="0.25">
      <c r="A71" s="241">
        <v>71</v>
      </c>
      <c r="B71" s="164" t="s">
        <v>62</v>
      </c>
      <c r="C71" s="321" t="s">
        <v>380</v>
      </c>
      <c r="D71" s="245" t="s">
        <v>282</v>
      </c>
      <c r="E71" s="245" t="s">
        <v>283</v>
      </c>
      <c r="F71" s="245" t="s">
        <v>284</v>
      </c>
      <c r="G71" s="185" t="s">
        <v>177</v>
      </c>
      <c r="H71" s="246" t="str">
        <f t="shared" si="8"/>
        <v>BV07</v>
      </c>
      <c r="I71" s="186">
        <v>2</v>
      </c>
      <c r="J71" s="187"/>
      <c r="K71" s="36">
        <v>3</v>
      </c>
      <c r="L71" s="37" t="str">
        <f t="shared" si="9"/>
        <v>B</v>
      </c>
      <c r="M71" s="250">
        <f t="shared" si="7"/>
        <v>18</v>
      </c>
      <c r="R71" s="160"/>
      <c r="S71" s="31"/>
      <c r="T71" s="159"/>
      <c r="U71" s="159"/>
      <c r="V71" s="159"/>
      <c r="W71" s="159"/>
      <c r="X71" s="159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59"/>
    </row>
    <row r="72" spans="1:43" ht="15" x14ac:dyDescent="0.2">
      <c r="A72" s="241">
        <v>72</v>
      </c>
      <c r="B72" s="3" t="s">
        <v>4</v>
      </c>
      <c r="C72" s="321" t="s">
        <v>381</v>
      </c>
      <c r="D72" s="245" t="s">
        <v>191</v>
      </c>
      <c r="E72" s="245" t="s">
        <v>653</v>
      </c>
      <c r="F72" s="245" t="s">
        <v>594</v>
      </c>
      <c r="G72" s="185" t="s">
        <v>186</v>
      </c>
      <c r="H72" s="246" t="str">
        <f t="shared" si="8"/>
        <v>BV08</v>
      </c>
      <c r="I72" s="188"/>
      <c r="J72" s="189">
        <v>1</v>
      </c>
      <c r="K72" s="36">
        <v>2</v>
      </c>
      <c r="L72" s="37" t="str">
        <f>LEFT(B37)</f>
        <v>C</v>
      </c>
      <c r="M72" s="250">
        <f t="shared" si="7"/>
        <v>12</v>
      </c>
      <c r="R72" s="160"/>
      <c r="S72" s="31"/>
      <c r="T72" s="159"/>
      <c r="U72" s="159"/>
      <c r="V72" s="159"/>
      <c r="W72" s="159"/>
      <c r="X72" s="159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59"/>
    </row>
    <row r="73" spans="1:43" ht="15.75" thickBot="1" x14ac:dyDescent="0.3">
      <c r="A73" s="241">
        <v>73</v>
      </c>
      <c r="B73" s="164" t="s">
        <v>3</v>
      </c>
      <c r="C73" s="321" t="s">
        <v>382</v>
      </c>
      <c r="D73" s="245" t="s">
        <v>431</v>
      </c>
      <c r="E73" s="245" t="s">
        <v>432</v>
      </c>
      <c r="F73" s="245" t="s">
        <v>595</v>
      </c>
      <c r="G73" s="185" t="s">
        <v>177</v>
      </c>
      <c r="H73" s="246" t="str">
        <f t="shared" si="8"/>
        <v>BV09</v>
      </c>
      <c r="I73" s="190"/>
      <c r="J73" s="191">
        <v>4</v>
      </c>
      <c r="K73" s="36"/>
      <c r="L73" s="37" t="str">
        <f t="shared" si="9"/>
        <v>A</v>
      </c>
      <c r="M73" s="250">
        <f t="shared" si="7"/>
        <v>17</v>
      </c>
      <c r="R73" s="170"/>
      <c r="S73" s="31"/>
      <c r="T73" s="159"/>
      <c r="U73" s="159"/>
      <c r="V73" s="159"/>
      <c r="W73" s="159"/>
      <c r="X73" s="159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59"/>
    </row>
    <row r="74" spans="1:43" ht="15" x14ac:dyDescent="0.25">
      <c r="A74" s="241">
        <v>74</v>
      </c>
      <c r="B74" s="164" t="s">
        <v>55</v>
      </c>
      <c r="C74" s="321" t="s">
        <v>383</v>
      </c>
      <c r="D74" s="245" t="s">
        <v>433</v>
      </c>
      <c r="E74" s="245" t="s">
        <v>654</v>
      </c>
      <c r="F74" s="245" t="s">
        <v>596</v>
      </c>
      <c r="G74" s="185" t="s">
        <v>177</v>
      </c>
      <c r="H74" s="246" t="str">
        <f t="shared" si="8"/>
        <v>BV10</v>
      </c>
      <c r="I74" s="192"/>
      <c r="J74" s="193">
        <v>3</v>
      </c>
      <c r="K74" s="36">
        <v>1</v>
      </c>
      <c r="L74" s="37" t="str">
        <f t="shared" si="9"/>
        <v>C</v>
      </c>
      <c r="M74" s="250">
        <f t="shared" si="7"/>
        <v>17</v>
      </c>
      <c r="R74" s="160"/>
      <c r="S74" s="31"/>
      <c r="T74" s="159"/>
      <c r="U74" s="159"/>
      <c r="V74" s="159"/>
      <c r="W74" s="159"/>
      <c r="X74" s="159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59"/>
    </row>
    <row r="75" spans="1:43" ht="15" x14ac:dyDescent="0.25">
      <c r="A75" s="241">
        <v>75</v>
      </c>
      <c r="B75" s="164"/>
      <c r="C75" s="321" t="s">
        <v>384</v>
      </c>
      <c r="D75" s="245" t="s">
        <v>189</v>
      </c>
      <c r="E75" s="245" t="s">
        <v>655</v>
      </c>
      <c r="F75" s="245" t="s">
        <v>597</v>
      </c>
      <c r="G75" s="185" t="s">
        <v>177</v>
      </c>
      <c r="H75" s="246" t="str">
        <f t="shared" si="8"/>
        <v>HV11</v>
      </c>
      <c r="I75" s="186"/>
      <c r="J75" s="187"/>
      <c r="K75" s="36">
        <v>3</v>
      </c>
      <c r="L75" s="37" t="str">
        <f t="shared" si="9"/>
        <v/>
      </c>
      <c r="M75" s="250">
        <f t="shared" si="7"/>
        <v>9</v>
      </c>
      <c r="R75" s="160"/>
      <c r="S75" s="31"/>
      <c r="T75" s="159"/>
      <c r="U75" s="159"/>
      <c r="V75" s="159"/>
      <c r="W75" s="159"/>
      <c r="X75" s="159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59"/>
    </row>
    <row r="76" spans="1:43" ht="15" x14ac:dyDescent="0.25">
      <c r="A76" s="241">
        <v>76</v>
      </c>
      <c r="B76" s="164" t="s">
        <v>46</v>
      </c>
      <c r="C76" s="321" t="s">
        <v>477</v>
      </c>
      <c r="D76" s="245" t="s">
        <v>478</v>
      </c>
      <c r="E76" s="245" t="s">
        <v>479</v>
      </c>
      <c r="F76" s="245" t="s">
        <v>598</v>
      </c>
      <c r="G76" s="185" t="s">
        <v>177</v>
      </c>
      <c r="H76" s="246" t="str">
        <f t="shared" si="8"/>
        <v>BV12</v>
      </c>
      <c r="I76" s="186">
        <v>2</v>
      </c>
      <c r="J76" s="187">
        <v>2</v>
      </c>
      <c r="K76" s="36"/>
      <c r="L76" s="37" t="str">
        <f t="shared" si="9"/>
        <v>B</v>
      </c>
      <c r="M76" s="250">
        <f t="shared" si="7"/>
        <v>17</v>
      </c>
      <c r="R76" s="160"/>
      <c r="S76" s="31"/>
      <c r="T76" s="159"/>
      <c r="U76" s="159"/>
      <c r="V76" s="159"/>
      <c r="W76" s="159"/>
      <c r="X76" s="159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59"/>
    </row>
    <row r="77" spans="1:43" ht="15" x14ac:dyDescent="0.2">
      <c r="A77" s="241">
        <v>77</v>
      </c>
      <c r="B77" s="3" t="s">
        <v>29</v>
      </c>
      <c r="C77" s="321" t="s">
        <v>480</v>
      </c>
      <c r="D77" s="245" t="s">
        <v>481</v>
      </c>
      <c r="E77" s="245" t="s">
        <v>482</v>
      </c>
      <c r="F77" s="245" t="s">
        <v>174</v>
      </c>
      <c r="G77" s="185" t="s">
        <v>177</v>
      </c>
      <c r="H77" s="246" t="str">
        <f t="shared" si="8"/>
        <v>BV13</v>
      </c>
      <c r="I77" s="188"/>
      <c r="J77" s="189">
        <v>3</v>
      </c>
      <c r="K77" s="36"/>
      <c r="L77" s="37" t="str">
        <f>LEFT(B78)</f>
        <v>C</v>
      </c>
      <c r="M77" s="250">
        <f t="shared" si="7"/>
        <v>14</v>
      </c>
      <c r="R77" s="160"/>
      <c r="S77" s="31"/>
      <c r="T77" s="159"/>
      <c r="U77" s="159"/>
      <c r="V77" s="159"/>
      <c r="W77" s="159"/>
      <c r="X77" s="159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59"/>
    </row>
    <row r="78" spans="1:43" ht="15" x14ac:dyDescent="0.25">
      <c r="A78" s="241">
        <v>78</v>
      </c>
      <c r="B78" s="164" t="s">
        <v>54</v>
      </c>
      <c r="C78" s="321" t="s">
        <v>483</v>
      </c>
      <c r="D78" s="245" t="s">
        <v>517</v>
      </c>
      <c r="E78" s="245" t="s">
        <v>518</v>
      </c>
      <c r="F78" s="245" t="s">
        <v>519</v>
      </c>
      <c r="G78" s="185" t="s">
        <v>177</v>
      </c>
      <c r="H78" s="246" t="str">
        <f t="shared" si="8"/>
        <v>BV14</v>
      </c>
      <c r="I78" s="188">
        <v>5</v>
      </c>
      <c r="J78" s="189"/>
      <c r="K78" s="36">
        <v>3</v>
      </c>
      <c r="L78" s="37" t="e">
        <f>LEFT(#REF!)</f>
        <v>#REF!</v>
      </c>
      <c r="M78" s="250" t="e">
        <f t="shared" si="7"/>
        <v>#REF!</v>
      </c>
      <c r="R78" s="160"/>
      <c r="S78" s="31"/>
      <c r="T78" s="159"/>
      <c r="U78" s="159"/>
      <c r="V78" s="159"/>
      <c r="W78" s="159"/>
      <c r="X78" s="159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59"/>
    </row>
    <row r="79" spans="1:43" ht="15" x14ac:dyDescent="0.25">
      <c r="A79" s="241">
        <v>79</v>
      </c>
      <c r="B79" s="164"/>
      <c r="C79" s="321" t="s">
        <v>385</v>
      </c>
      <c r="D79" s="245" t="s">
        <v>192</v>
      </c>
      <c r="E79" s="245" t="s">
        <v>656</v>
      </c>
      <c r="F79" s="245" t="s">
        <v>75</v>
      </c>
      <c r="G79" s="185" t="s">
        <v>178</v>
      </c>
      <c r="H79" s="246" t="str">
        <f t="shared" si="8"/>
        <v>BU01</v>
      </c>
      <c r="I79" s="186">
        <v>5</v>
      </c>
      <c r="J79" s="187"/>
      <c r="K79" s="36">
        <v>2</v>
      </c>
      <c r="L79" s="37" t="str">
        <f t="shared" si="9"/>
        <v/>
      </c>
      <c r="M79" s="250">
        <f t="shared" si="7"/>
        <v>12</v>
      </c>
      <c r="R79" s="170"/>
      <c r="S79" s="31"/>
      <c r="T79" s="159"/>
      <c r="U79" s="159"/>
      <c r="V79" s="159"/>
      <c r="W79" s="159"/>
      <c r="X79" s="159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59"/>
    </row>
    <row r="80" spans="1:43" ht="15" x14ac:dyDescent="0.25">
      <c r="A80" s="241">
        <v>80</v>
      </c>
      <c r="B80" s="286" t="s">
        <v>163</v>
      </c>
      <c r="C80" s="321" t="s">
        <v>386</v>
      </c>
      <c r="D80" s="245" t="s">
        <v>193</v>
      </c>
      <c r="E80" s="245" t="s">
        <v>657</v>
      </c>
      <c r="F80" s="245" t="s">
        <v>560</v>
      </c>
      <c r="G80" s="185" t="s">
        <v>178</v>
      </c>
      <c r="H80" s="246" t="str">
        <f t="shared" si="8"/>
        <v>BU02</v>
      </c>
      <c r="I80" s="186">
        <v>4</v>
      </c>
      <c r="J80" s="187"/>
      <c r="K80" s="36">
        <v>8</v>
      </c>
      <c r="L80" s="37" t="str">
        <f t="shared" si="9"/>
        <v>C</v>
      </c>
      <c r="M80" s="250">
        <f t="shared" si="7"/>
        <v>18</v>
      </c>
      <c r="R80" s="160"/>
      <c r="S80" s="31"/>
      <c r="T80" s="159"/>
      <c r="U80" s="159"/>
      <c r="V80" s="159"/>
      <c r="W80" s="159"/>
      <c r="X80" s="159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59"/>
    </row>
    <row r="81" spans="1:43" ht="15" x14ac:dyDescent="0.25">
      <c r="A81" s="241">
        <v>81</v>
      </c>
      <c r="B81" s="259" t="s">
        <v>63</v>
      </c>
      <c r="C81" s="321" t="s">
        <v>387</v>
      </c>
      <c r="D81" s="245" t="s">
        <v>194</v>
      </c>
      <c r="E81" s="245" t="s">
        <v>658</v>
      </c>
      <c r="F81" s="245" t="s">
        <v>599</v>
      </c>
      <c r="G81" s="185" t="s">
        <v>178</v>
      </c>
      <c r="H81" s="246" t="str">
        <f t="shared" si="8"/>
        <v>BU03</v>
      </c>
      <c r="I81" s="186"/>
      <c r="J81" s="187">
        <v>5</v>
      </c>
      <c r="K81" s="36">
        <v>9</v>
      </c>
      <c r="L81" s="37" t="e">
        <f>LEFT(#REF!)</f>
        <v>#REF!</v>
      </c>
      <c r="M81" s="250" t="e">
        <f t="shared" si="7"/>
        <v>#REF!</v>
      </c>
      <c r="R81" s="160"/>
      <c r="S81" s="31"/>
      <c r="T81" s="159"/>
      <c r="U81" s="159"/>
      <c r="V81" s="159"/>
      <c r="W81" s="159"/>
      <c r="X81" s="159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59"/>
    </row>
    <row r="82" spans="1:43" ht="15" x14ac:dyDescent="0.25">
      <c r="A82" s="241">
        <v>82</v>
      </c>
      <c r="B82" s="164" t="s">
        <v>36</v>
      </c>
      <c r="C82" s="321" t="s">
        <v>388</v>
      </c>
      <c r="D82" s="245" t="s">
        <v>434</v>
      </c>
      <c r="E82" s="245" t="s">
        <v>659</v>
      </c>
      <c r="F82" s="245" t="s">
        <v>533</v>
      </c>
      <c r="G82" s="185" t="s">
        <v>178</v>
      </c>
      <c r="H82" s="246" t="str">
        <f t="shared" si="8"/>
        <v>BU04</v>
      </c>
      <c r="I82" s="186"/>
      <c r="J82" s="187">
        <v>12</v>
      </c>
      <c r="K82" s="36"/>
      <c r="L82" s="37" t="str">
        <f t="shared" si="9"/>
        <v>C</v>
      </c>
      <c r="M82" s="250">
        <f t="shared" si="7"/>
        <v>14</v>
      </c>
      <c r="R82" s="160"/>
      <c r="S82" s="31"/>
      <c r="T82" s="159"/>
      <c r="U82" s="159"/>
      <c r="V82" s="159"/>
      <c r="W82" s="159"/>
      <c r="X82" s="159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59"/>
    </row>
    <row r="83" spans="1:43" ht="15" x14ac:dyDescent="0.25">
      <c r="A83" s="241">
        <v>83</v>
      </c>
      <c r="B83" s="164" t="s">
        <v>31</v>
      </c>
      <c r="C83" s="321" t="s">
        <v>484</v>
      </c>
      <c r="D83" s="245" t="s">
        <v>485</v>
      </c>
      <c r="E83" s="245" t="s">
        <v>486</v>
      </c>
      <c r="F83" s="245" t="s">
        <v>600</v>
      </c>
      <c r="G83" s="185" t="s">
        <v>178</v>
      </c>
      <c r="H83" s="246" t="str">
        <f t="shared" si="8"/>
        <v>BU05</v>
      </c>
      <c r="I83" s="186">
        <v>5</v>
      </c>
      <c r="J83" s="187"/>
      <c r="K83" s="36">
        <v>6</v>
      </c>
      <c r="L83" s="37" t="str">
        <f t="shared" si="9"/>
        <v>C</v>
      </c>
      <c r="M83" s="250">
        <f t="shared" si="7"/>
        <v>18</v>
      </c>
      <c r="R83" s="170"/>
      <c r="S83" s="31"/>
      <c r="T83" s="159"/>
      <c r="U83" s="159"/>
      <c r="V83" s="159"/>
      <c r="W83" s="159"/>
      <c r="X83" s="159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59"/>
    </row>
    <row r="84" spans="1:43" ht="15" x14ac:dyDescent="0.25">
      <c r="A84" s="241">
        <v>84</v>
      </c>
      <c r="B84" s="164"/>
      <c r="C84" s="321" t="s">
        <v>389</v>
      </c>
      <c r="D84" s="245" t="s">
        <v>196</v>
      </c>
      <c r="E84" s="245" t="s">
        <v>660</v>
      </c>
      <c r="F84" s="245" t="s">
        <v>82</v>
      </c>
      <c r="G84" s="185" t="s">
        <v>195</v>
      </c>
      <c r="H84" s="246" t="str">
        <f t="shared" si="8"/>
        <v>BD01</v>
      </c>
      <c r="I84" s="186"/>
      <c r="J84" s="187">
        <v>7</v>
      </c>
      <c r="K84" s="36">
        <v>5</v>
      </c>
      <c r="L84" s="37" t="str">
        <f t="shared" si="9"/>
        <v/>
      </c>
      <c r="M84" s="250">
        <f t="shared" si="7"/>
        <v>17</v>
      </c>
      <c r="R84" s="160"/>
      <c r="S84" s="31"/>
      <c r="T84" s="159"/>
      <c r="U84" s="159"/>
      <c r="V84" s="159"/>
      <c r="W84" s="159"/>
      <c r="X84" s="159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59"/>
    </row>
    <row r="85" spans="1:43" ht="15" x14ac:dyDescent="0.25">
      <c r="A85" s="241">
        <v>85</v>
      </c>
      <c r="B85" s="164"/>
      <c r="C85" s="321" t="s">
        <v>390</v>
      </c>
      <c r="D85" s="245" t="s">
        <v>197</v>
      </c>
      <c r="E85" s="245" t="s">
        <v>681</v>
      </c>
      <c r="F85" s="245" t="s">
        <v>287</v>
      </c>
      <c r="G85" s="185" t="s">
        <v>195</v>
      </c>
      <c r="H85" s="246" t="str">
        <f t="shared" si="8"/>
        <v>BD02</v>
      </c>
      <c r="I85" s="186">
        <v>5</v>
      </c>
      <c r="J85" s="187">
        <v>10</v>
      </c>
      <c r="K85" s="36"/>
      <c r="L85" s="37" t="str">
        <f t="shared" si="9"/>
        <v/>
      </c>
      <c r="M85" s="250">
        <f t="shared" si="7"/>
        <v>15</v>
      </c>
      <c r="R85" s="160"/>
      <c r="S85" s="31"/>
      <c r="T85" s="159"/>
      <c r="U85" s="159"/>
      <c r="V85" s="159"/>
      <c r="W85" s="159"/>
      <c r="X85" s="159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59"/>
    </row>
    <row r="86" spans="1:43" ht="15" x14ac:dyDescent="0.25">
      <c r="A86" s="241">
        <v>86</v>
      </c>
      <c r="B86" s="164"/>
      <c r="C86" s="321" t="s">
        <v>391</v>
      </c>
      <c r="D86" s="245" t="s">
        <v>198</v>
      </c>
      <c r="E86" s="245" t="s">
        <v>661</v>
      </c>
      <c r="F86" s="245" t="s">
        <v>572</v>
      </c>
      <c r="G86" s="185" t="s">
        <v>195</v>
      </c>
      <c r="H86" s="246" t="str">
        <f t="shared" si="8"/>
        <v>BD03</v>
      </c>
      <c r="I86" s="186">
        <v>4</v>
      </c>
      <c r="J86" s="187"/>
      <c r="K86" s="36">
        <v>6</v>
      </c>
      <c r="L86" s="37" t="str">
        <f t="shared" si="9"/>
        <v/>
      </c>
      <c r="M86" s="250">
        <f t="shared" si="7"/>
        <v>16</v>
      </c>
      <c r="R86" s="160"/>
      <c r="S86" s="31"/>
      <c r="T86" s="159"/>
      <c r="U86" s="159"/>
      <c r="V86" s="159"/>
      <c r="W86" s="159"/>
      <c r="X86" s="159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59"/>
    </row>
    <row r="87" spans="1:43" ht="15" x14ac:dyDescent="0.25">
      <c r="A87" s="241">
        <v>87</v>
      </c>
      <c r="B87" s="164" t="s">
        <v>35</v>
      </c>
      <c r="C87" s="321" t="s">
        <v>487</v>
      </c>
      <c r="D87" s="245" t="s">
        <v>488</v>
      </c>
      <c r="E87" s="245" t="s">
        <v>548</v>
      </c>
      <c r="F87" s="245" t="s">
        <v>549</v>
      </c>
      <c r="G87" s="185" t="s">
        <v>195</v>
      </c>
      <c r="H87" s="246" t="str">
        <f t="shared" si="8"/>
        <v>BD04</v>
      </c>
      <c r="I87" s="186">
        <v>3</v>
      </c>
      <c r="J87" s="187">
        <v>2</v>
      </c>
      <c r="K87" s="36"/>
      <c r="L87" s="37" t="e">
        <f>LEFT(#REF!)</f>
        <v>#REF!</v>
      </c>
      <c r="M87" s="250" t="e">
        <f t="shared" si="7"/>
        <v>#REF!</v>
      </c>
      <c r="R87" s="160"/>
      <c r="S87" s="31"/>
      <c r="T87" s="159"/>
      <c r="U87" s="159"/>
      <c r="V87" s="159"/>
      <c r="W87" s="159"/>
      <c r="X87" s="159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59"/>
    </row>
    <row r="88" spans="1:43" ht="15" x14ac:dyDescent="0.25">
      <c r="A88" s="241">
        <v>88</v>
      </c>
      <c r="B88" s="164"/>
      <c r="C88" s="321" t="s">
        <v>392</v>
      </c>
      <c r="D88" s="245" t="s">
        <v>206</v>
      </c>
      <c r="E88" s="245" t="s">
        <v>662</v>
      </c>
      <c r="F88" s="245" t="s">
        <v>464</v>
      </c>
      <c r="G88" s="185" t="s">
        <v>202</v>
      </c>
      <c r="H88" s="246" t="str">
        <f t="shared" si="8"/>
        <v>BA01</v>
      </c>
      <c r="I88" s="186"/>
      <c r="J88" s="187">
        <v>2</v>
      </c>
      <c r="K88" s="36">
        <v>2</v>
      </c>
      <c r="L88" s="37" t="str">
        <f t="shared" si="9"/>
        <v/>
      </c>
      <c r="M88" s="250">
        <f t="shared" si="7"/>
        <v>12</v>
      </c>
      <c r="R88" s="160"/>
      <c r="S88" s="31"/>
      <c r="T88" s="159"/>
      <c r="U88" s="159"/>
      <c r="V88" s="159"/>
      <c r="W88" s="159"/>
      <c r="X88" s="159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59"/>
    </row>
    <row r="89" spans="1:43" ht="15" x14ac:dyDescent="0.25">
      <c r="A89" s="241">
        <v>89</v>
      </c>
      <c r="B89" s="164" t="s">
        <v>18</v>
      </c>
      <c r="C89" s="321" t="s">
        <v>393</v>
      </c>
      <c r="D89" s="245" t="s">
        <v>204</v>
      </c>
      <c r="E89" s="245" t="s">
        <v>663</v>
      </c>
      <c r="F89" s="245" t="s">
        <v>86</v>
      </c>
      <c r="G89" s="185" t="s">
        <v>202</v>
      </c>
      <c r="H89" s="246" t="str">
        <f t="shared" si="8"/>
        <v>BA02</v>
      </c>
      <c r="I89" s="186"/>
      <c r="J89" s="187">
        <v>2</v>
      </c>
      <c r="K89" s="36">
        <v>2</v>
      </c>
      <c r="L89" s="37" t="str">
        <f t="shared" si="9"/>
        <v>A</v>
      </c>
      <c r="M89" s="250">
        <f t="shared" si="7"/>
        <v>13</v>
      </c>
      <c r="R89" s="160"/>
      <c r="S89" s="31"/>
      <c r="T89" s="159"/>
      <c r="U89" s="159"/>
      <c r="V89" s="159"/>
      <c r="W89" s="159"/>
      <c r="X89" s="159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59"/>
    </row>
    <row r="90" spans="1:43" ht="15" x14ac:dyDescent="0.25">
      <c r="A90" s="241">
        <v>90</v>
      </c>
      <c r="B90" s="164"/>
      <c r="C90" s="321" t="s">
        <v>394</v>
      </c>
      <c r="D90" s="245" t="s">
        <v>203</v>
      </c>
      <c r="E90" s="245" t="s">
        <v>664</v>
      </c>
      <c r="F90" s="245" t="s">
        <v>601</v>
      </c>
      <c r="G90" s="185" t="s">
        <v>202</v>
      </c>
      <c r="H90" s="246" t="str">
        <f t="shared" si="8"/>
        <v>BA03</v>
      </c>
      <c r="I90" s="186">
        <v>3</v>
      </c>
      <c r="J90" s="187">
        <v>2</v>
      </c>
      <c r="K90" s="36"/>
      <c r="L90" s="37" t="str">
        <f t="shared" si="9"/>
        <v/>
      </c>
      <c r="M90" s="250">
        <f t="shared" si="7"/>
        <v>18</v>
      </c>
      <c r="R90" s="160"/>
      <c r="S90" s="31"/>
      <c r="T90" s="159"/>
      <c r="U90" s="159"/>
      <c r="V90" s="159"/>
      <c r="W90" s="159"/>
      <c r="X90" s="159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59"/>
    </row>
    <row r="91" spans="1:43" ht="15" x14ac:dyDescent="0.25">
      <c r="A91" s="241">
        <v>91</v>
      </c>
      <c r="B91" s="164"/>
      <c r="C91" s="321" t="s">
        <v>395</v>
      </c>
      <c r="D91" s="245" t="s">
        <v>210</v>
      </c>
      <c r="E91" s="245" t="s">
        <v>665</v>
      </c>
      <c r="F91" s="245" t="s">
        <v>90</v>
      </c>
      <c r="G91" s="185" t="s">
        <v>202</v>
      </c>
      <c r="H91" s="246" t="str">
        <f t="shared" si="8"/>
        <v>BA04</v>
      </c>
      <c r="I91" s="186"/>
      <c r="J91" s="187">
        <v>2</v>
      </c>
      <c r="K91" s="36">
        <v>2</v>
      </c>
      <c r="L91" s="37" t="str">
        <f t="shared" si="9"/>
        <v/>
      </c>
      <c r="M91" s="250">
        <f t="shared" si="7"/>
        <v>12</v>
      </c>
      <c r="R91" s="160"/>
      <c r="S91" s="31"/>
      <c r="T91" s="159"/>
      <c r="U91" s="159"/>
      <c r="V91" s="159"/>
      <c r="W91" s="159"/>
      <c r="X91" s="159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59"/>
    </row>
    <row r="92" spans="1:43" ht="15" x14ac:dyDescent="0.25">
      <c r="A92" s="241">
        <v>92</v>
      </c>
      <c r="B92" s="164" t="s">
        <v>49</v>
      </c>
      <c r="C92" s="321" t="s">
        <v>396</v>
      </c>
      <c r="D92" s="245" t="s">
        <v>205</v>
      </c>
      <c r="E92" s="245" t="s">
        <v>666</v>
      </c>
      <c r="F92" s="245" t="s">
        <v>81</v>
      </c>
      <c r="G92" s="185" t="s">
        <v>202</v>
      </c>
      <c r="H92" s="246" t="str">
        <f t="shared" si="8"/>
        <v>BA05</v>
      </c>
      <c r="I92" s="186">
        <v>3</v>
      </c>
      <c r="J92" s="187">
        <v>2</v>
      </c>
      <c r="K92" s="36"/>
      <c r="L92" s="37" t="str">
        <f t="shared" si="9"/>
        <v>B</v>
      </c>
      <c r="M92" s="250">
        <f t="shared" si="7"/>
        <v>19</v>
      </c>
      <c r="R92" s="160"/>
      <c r="S92" s="31"/>
      <c r="T92" s="159"/>
      <c r="U92" s="159"/>
      <c r="V92" s="159"/>
      <c r="W92" s="159"/>
      <c r="X92" s="159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59"/>
    </row>
    <row r="93" spans="1:43" s="242" customFormat="1" ht="15" x14ac:dyDescent="0.25">
      <c r="A93" s="241">
        <v>93</v>
      </c>
      <c r="B93" s="259"/>
      <c r="C93" s="320" t="s">
        <v>397</v>
      </c>
      <c r="D93" s="245" t="s">
        <v>207</v>
      </c>
      <c r="E93" s="245" t="s">
        <v>667</v>
      </c>
      <c r="F93" s="245" t="s">
        <v>560</v>
      </c>
      <c r="G93" s="243" t="s">
        <v>202</v>
      </c>
      <c r="H93" s="246" t="str">
        <f t="shared" si="8"/>
        <v>BA06</v>
      </c>
      <c r="I93" s="294"/>
      <c r="J93" s="295"/>
      <c r="K93" s="249"/>
      <c r="L93" s="250" t="str">
        <f t="shared" si="9"/>
        <v/>
      </c>
      <c r="M93" s="250">
        <f t="shared" si="7"/>
        <v>0</v>
      </c>
      <c r="N93" s="251"/>
      <c r="O93" s="251"/>
      <c r="P93" s="251"/>
      <c r="Q93" s="251"/>
      <c r="R93" s="296"/>
      <c r="S93" s="256"/>
      <c r="Y93" s="254"/>
      <c r="Z93" s="254"/>
      <c r="AA93" s="254"/>
      <c r="AB93" s="254"/>
      <c r="AC93" s="254"/>
      <c r="AD93" s="254"/>
      <c r="AE93" s="254"/>
      <c r="AF93" s="254"/>
      <c r="AG93" s="254"/>
      <c r="AH93" s="254"/>
      <c r="AI93" s="254"/>
      <c r="AJ93" s="254"/>
      <c r="AK93" s="254"/>
      <c r="AL93" s="254"/>
      <c r="AM93" s="254"/>
      <c r="AN93" s="254"/>
      <c r="AO93" s="254"/>
      <c r="AP93" s="254"/>
    </row>
    <row r="94" spans="1:43" s="242" customFormat="1" ht="15" x14ac:dyDescent="0.25">
      <c r="A94" s="241">
        <v>94</v>
      </c>
      <c r="B94" s="259" t="s">
        <v>50</v>
      </c>
      <c r="C94" s="320" t="s">
        <v>398</v>
      </c>
      <c r="D94" s="245" t="s">
        <v>208</v>
      </c>
      <c r="E94" s="245" t="s">
        <v>668</v>
      </c>
      <c r="F94" s="245" t="s">
        <v>287</v>
      </c>
      <c r="G94" s="243" t="s">
        <v>202</v>
      </c>
      <c r="H94" s="246" t="str">
        <f t="shared" si="8"/>
        <v>BA07</v>
      </c>
      <c r="I94" s="294">
        <v>3</v>
      </c>
      <c r="J94" s="295"/>
      <c r="K94" s="249">
        <v>2</v>
      </c>
      <c r="L94" s="250" t="str">
        <f t="shared" si="9"/>
        <v>B</v>
      </c>
      <c r="M94" s="250">
        <f t="shared" si="7"/>
        <v>19</v>
      </c>
      <c r="N94" s="251"/>
      <c r="O94" s="251"/>
      <c r="P94" s="251"/>
      <c r="Q94" s="251"/>
      <c r="R94" s="297"/>
      <c r="S94" s="256"/>
      <c r="Y94" s="254"/>
      <c r="Z94" s="254"/>
      <c r="AA94" s="254"/>
      <c r="AB94" s="254"/>
      <c r="AC94" s="254"/>
      <c r="AD94" s="254"/>
      <c r="AE94" s="254"/>
      <c r="AF94" s="254"/>
      <c r="AG94" s="254"/>
      <c r="AH94" s="254"/>
      <c r="AI94" s="254"/>
      <c r="AJ94" s="254"/>
      <c r="AK94" s="254"/>
      <c r="AL94" s="254"/>
      <c r="AM94" s="254"/>
      <c r="AN94" s="254"/>
      <c r="AO94" s="254"/>
      <c r="AP94" s="254"/>
    </row>
    <row r="95" spans="1:43" s="242" customFormat="1" ht="15" x14ac:dyDescent="0.25">
      <c r="A95" s="241">
        <v>95</v>
      </c>
      <c r="B95" s="259"/>
      <c r="C95" s="320" t="s">
        <v>399</v>
      </c>
      <c r="D95" s="244" t="s">
        <v>290</v>
      </c>
      <c r="E95" s="245" t="s">
        <v>669</v>
      </c>
      <c r="F95" s="245" t="s">
        <v>563</v>
      </c>
      <c r="G95" s="243" t="s">
        <v>202</v>
      </c>
      <c r="H95" s="246" t="str">
        <f t="shared" si="8"/>
        <v>BA08</v>
      </c>
      <c r="I95" s="294"/>
      <c r="J95" s="295">
        <v>2</v>
      </c>
      <c r="K95" s="249">
        <v>2</v>
      </c>
      <c r="L95" s="250" t="str">
        <f t="shared" si="9"/>
        <v/>
      </c>
      <c r="M95" s="250">
        <f t="shared" si="7"/>
        <v>12</v>
      </c>
      <c r="N95" s="251"/>
      <c r="O95" s="251"/>
      <c r="P95" s="251"/>
      <c r="Q95" s="251"/>
      <c r="R95" s="297"/>
      <c r="S95" s="256"/>
      <c r="Y95" s="254"/>
      <c r="Z95" s="254"/>
      <c r="AA95" s="254"/>
      <c r="AB95" s="254"/>
      <c r="AC95" s="254"/>
      <c r="AD95" s="254"/>
      <c r="AE95" s="254"/>
      <c r="AF95" s="254"/>
      <c r="AG95" s="254"/>
      <c r="AH95" s="254"/>
      <c r="AI95" s="254"/>
      <c r="AJ95" s="254"/>
      <c r="AK95" s="254"/>
      <c r="AL95" s="254"/>
      <c r="AM95" s="254"/>
      <c r="AN95" s="254"/>
      <c r="AO95" s="254"/>
      <c r="AP95" s="254"/>
    </row>
    <row r="96" spans="1:43" s="242" customFormat="1" ht="15.75" thickBot="1" x14ac:dyDescent="0.3">
      <c r="A96" s="241">
        <v>96</v>
      </c>
      <c r="B96" s="259" t="s">
        <v>7</v>
      </c>
      <c r="C96" s="320" t="s">
        <v>400</v>
      </c>
      <c r="D96" s="245" t="s">
        <v>209</v>
      </c>
      <c r="E96" s="245" t="s">
        <v>670</v>
      </c>
      <c r="F96" s="245" t="s">
        <v>74</v>
      </c>
      <c r="G96" s="243" t="s">
        <v>202</v>
      </c>
      <c r="H96" s="246" t="str">
        <f t="shared" si="8"/>
        <v>BA09</v>
      </c>
      <c r="I96" s="298">
        <v>2</v>
      </c>
      <c r="J96" s="299"/>
      <c r="K96" s="249">
        <v>2</v>
      </c>
      <c r="L96" s="250" t="str">
        <f t="shared" si="9"/>
        <v>A</v>
      </c>
      <c r="M96" s="250">
        <f t="shared" si="7"/>
        <v>15</v>
      </c>
      <c r="N96" s="251"/>
      <c r="O96" s="251"/>
      <c r="P96" s="251"/>
      <c r="Q96" s="251"/>
      <c r="R96" s="296"/>
      <c r="S96" s="256"/>
      <c r="Y96" s="254"/>
      <c r="Z96" s="254"/>
      <c r="AA96" s="254"/>
      <c r="AB96" s="254"/>
      <c r="AC96" s="254"/>
      <c r="AD96" s="254"/>
      <c r="AE96" s="254"/>
      <c r="AF96" s="254"/>
      <c r="AG96" s="254"/>
      <c r="AH96" s="254"/>
      <c r="AI96" s="254"/>
      <c r="AJ96" s="254"/>
      <c r="AK96" s="254"/>
      <c r="AL96" s="254"/>
      <c r="AM96" s="254"/>
      <c r="AN96" s="254"/>
      <c r="AO96" s="254"/>
      <c r="AP96" s="254"/>
    </row>
    <row r="97" spans="1:42" s="242" customFormat="1" ht="15.75" thickTop="1" x14ac:dyDescent="0.25">
      <c r="A97" s="241">
        <v>97</v>
      </c>
      <c r="B97" s="259"/>
      <c r="C97" s="320" t="s">
        <v>401</v>
      </c>
      <c r="D97" s="245" t="s">
        <v>211</v>
      </c>
      <c r="E97" s="245" t="s">
        <v>671</v>
      </c>
      <c r="F97" s="245" t="s">
        <v>602</v>
      </c>
      <c r="G97" s="243" t="s">
        <v>202</v>
      </c>
      <c r="H97" s="246" t="str">
        <f t="shared" si="8"/>
        <v>BA10</v>
      </c>
      <c r="I97" s="300"/>
      <c r="J97" s="301">
        <v>1</v>
      </c>
      <c r="K97" s="249">
        <v>3</v>
      </c>
      <c r="L97" s="250" t="str">
        <f t="shared" si="9"/>
        <v/>
      </c>
      <c r="M97" s="250">
        <f t="shared" si="7"/>
        <v>12</v>
      </c>
      <c r="N97" s="251"/>
      <c r="O97" s="251"/>
      <c r="P97" s="251"/>
      <c r="Q97" s="251"/>
      <c r="R97" s="296"/>
      <c r="S97" s="256"/>
      <c r="Y97" s="254"/>
      <c r="Z97" s="254"/>
      <c r="AA97" s="254"/>
      <c r="AB97" s="254"/>
      <c r="AC97" s="254"/>
      <c r="AD97" s="254"/>
      <c r="AE97" s="254"/>
      <c r="AF97" s="254"/>
      <c r="AG97" s="254"/>
      <c r="AH97" s="254"/>
      <c r="AI97" s="254"/>
      <c r="AJ97" s="254"/>
      <c r="AK97" s="254"/>
      <c r="AL97" s="254"/>
      <c r="AM97" s="254"/>
      <c r="AN97" s="254"/>
      <c r="AO97" s="254"/>
      <c r="AP97" s="254"/>
    </row>
    <row r="98" spans="1:42" s="242" customFormat="1" ht="15" x14ac:dyDescent="0.25">
      <c r="A98" s="241">
        <v>98</v>
      </c>
      <c r="B98" s="259"/>
      <c r="C98" s="320" t="s">
        <v>402</v>
      </c>
      <c r="D98" s="245" t="s">
        <v>720</v>
      </c>
      <c r="E98" s="245" t="s">
        <v>721</v>
      </c>
      <c r="F98" s="245" t="s">
        <v>680</v>
      </c>
      <c r="G98" s="243" t="s">
        <v>202</v>
      </c>
      <c r="H98" s="246" t="str">
        <f t="shared" si="8"/>
        <v>BA11</v>
      </c>
      <c r="I98" s="247"/>
      <c r="J98" s="248">
        <v>2</v>
      </c>
      <c r="K98" s="249">
        <v>2</v>
      </c>
      <c r="L98" s="250" t="str">
        <f t="shared" si="9"/>
        <v/>
      </c>
      <c r="M98" s="250">
        <f t="shared" si="7"/>
        <v>12</v>
      </c>
      <c r="N98" s="251"/>
      <c r="O98" s="251"/>
      <c r="P98" s="251"/>
      <c r="Q98" s="251"/>
      <c r="R98" s="296"/>
      <c r="S98" s="256"/>
      <c r="Y98" s="254"/>
      <c r="Z98" s="254"/>
      <c r="AA98" s="254"/>
      <c r="AB98" s="254"/>
      <c r="AC98" s="254"/>
      <c r="AD98" s="254"/>
      <c r="AE98" s="254"/>
      <c r="AF98" s="254"/>
      <c r="AG98" s="254"/>
      <c r="AH98" s="254"/>
      <c r="AI98" s="254"/>
      <c r="AJ98" s="254"/>
      <c r="AK98" s="254"/>
      <c r="AL98" s="254"/>
      <c r="AM98" s="254"/>
      <c r="AN98" s="254"/>
      <c r="AO98" s="254"/>
      <c r="AP98" s="254"/>
    </row>
    <row r="99" spans="1:42" s="242" customFormat="1" ht="15" x14ac:dyDescent="0.2">
      <c r="A99" s="241">
        <v>99</v>
      </c>
      <c r="C99" s="320" t="s">
        <v>403</v>
      </c>
      <c r="D99" s="245" t="s">
        <v>435</v>
      </c>
      <c r="E99" s="245" t="s">
        <v>672</v>
      </c>
      <c r="F99" s="245" t="s">
        <v>240</v>
      </c>
      <c r="G99" s="243" t="s">
        <v>202</v>
      </c>
      <c r="H99" s="246" t="str">
        <f t="shared" si="8"/>
        <v>BA12</v>
      </c>
      <c r="I99" s="247">
        <v>3</v>
      </c>
      <c r="J99" s="248">
        <v>8</v>
      </c>
      <c r="K99" s="249"/>
      <c r="L99" s="250" t="str">
        <f>LEFT(B81)</f>
        <v>B</v>
      </c>
      <c r="M99" s="250">
        <f t="shared" ref="M99:M124" si="10">I99*HLOOKUP(MID(C99,2,1),$Z$4:$AN$7,2,0)+J99*HLOOKUP(MID(C99,2,1),$Z$4:$AN$7,3,0)+K99*HLOOKUP(MID(C99,2,1),$Z$4:$AN$7,4,0)+IF(OR(L99="a",L99="b"),1,IF(L99="c",2,0))</f>
        <v>37</v>
      </c>
      <c r="N99" s="251"/>
      <c r="O99" s="251"/>
      <c r="P99" s="251"/>
      <c r="Q99" s="251"/>
      <c r="R99" s="296"/>
      <c r="S99" s="256"/>
      <c r="Y99" s="254"/>
      <c r="Z99" s="254"/>
      <c r="AA99" s="254"/>
      <c r="AB99" s="254"/>
      <c r="AC99" s="254"/>
      <c r="AD99" s="254"/>
      <c r="AE99" s="254"/>
      <c r="AF99" s="254"/>
      <c r="AG99" s="254"/>
      <c r="AH99" s="254"/>
      <c r="AI99" s="254"/>
      <c r="AJ99" s="254"/>
      <c r="AK99" s="254"/>
      <c r="AL99" s="254"/>
      <c r="AM99" s="254"/>
      <c r="AN99" s="254"/>
      <c r="AO99" s="254"/>
      <c r="AP99" s="254"/>
    </row>
    <row r="100" spans="1:42" s="242" customFormat="1" ht="15" x14ac:dyDescent="0.2">
      <c r="A100" s="241">
        <v>100</v>
      </c>
      <c r="C100" s="320" t="s">
        <v>489</v>
      </c>
      <c r="D100" s="245" t="s">
        <v>490</v>
      </c>
      <c r="E100" s="245" t="s">
        <v>491</v>
      </c>
      <c r="F100" s="245" t="s">
        <v>492</v>
      </c>
      <c r="G100" s="243" t="s">
        <v>202</v>
      </c>
      <c r="H100" s="246" t="str">
        <f t="shared" ref="H100:H125" si="11">C100</f>
        <v>BA13</v>
      </c>
      <c r="I100" s="247">
        <v>4</v>
      </c>
      <c r="J100" s="248">
        <v>9</v>
      </c>
      <c r="K100" s="249"/>
      <c r="L100" s="250" t="e">
        <f>LEFT(#REF!)</f>
        <v>#REF!</v>
      </c>
      <c r="M100" s="250" t="e">
        <f t="shared" si="10"/>
        <v>#REF!</v>
      </c>
      <c r="N100" s="251"/>
      <c r="O100" s="251"/>
      <c r="P100" s="251"/>
      <c r="Q100" s="251"/>
      <c r="R100" s="296"/>
      <c r="S100" s="253"/>
      <c r="Y100" s="254"/>
      <c r="Z100" s="254"/>
      <c r="AA100" s="254"/>
      <c r="AB100" s="254"/>
      <c r="AC100" s="254"/>
      <c r="AD100" s="254"/>
      <c r="AE100" s="254"/>
      <c r="AF100" s="254"/>
      <c r="AG100" s="254"/>
      <c r="AH100" s="254"/>
      <c r="AI100" s="254"/>
      <c r="AJ100" s="254"/>
      <c r="AK100" s="254"/>
      <c r="AL100" s="254"/>
      <c r="AM100" s="254"/>
      <c r="AN100" s="254"/>
      <c r="AO100" s="254"/>
      <c r="AP100" s="254"/>
    </row>
    <row r="101" spans="1:42" s="242" customFormat="1" ht="15" x14ac:dyDescent="0.25">
      <c r="A101" s="241"/>
      <c r="B101" s="259"/>
      <c r="C101" s="320" t="s">
        <v>675</v>
      </c>
      <c r="D101" s="245" t="s">
        <v>677</v>
      </c>
      <c r="E101" s="245" t="s">
        <v>678</v>
      </c>
      <c r="F101" s="245" t="s">
        <v>677</v>
      </c>
      <c r="G101" s="243" t="s">
        <v>202</v>
      </c>
      <c r="H101" s="246" t="str">
        <f t="shared" si="11"/>
        <v>BA14</v>
      </c>
      <c r="I101" s="294"/>
      <c r="J101" s="295"/>
      <c r="K101" s="249"/>
      <c r="L101" s="250"/>
      <c r="M101" s="250"/>
      <c r="N101" s="251"/>
      <c r="O101" s="251"/>
      <c r="P101" s="251"/>
      <c r="Q101" s="251"/>
      <c r="R101" s="327"/>
      <c r="S101" s="253"/>
      <c r="Y101" s="254"/>
      <c r="Z101" s="254"/>
      <c r="AA101" s="254"/>
      <c r="AB101" s="254"/>
      <c r="AC101" s="254"/>
      <c r="AD101" s="254"/>
      <c r="AE101" s="254"/>
      <c r="AF101" s="254"/>
      <c r="AG101" s="254"/>
      <c r="AH101" s="254"/>
      <c r="AI101" s="254"/>
      <c r="AJ101" s="254"/>
      <c r="AK101" s="254"/>
      <c r="AL101" s="254"/>
      <c r="AM101" s="254"/>
      <c r="AN101" s="254"/>
      <c r="AO101" s="254"/>
      <c r="AP101" s="254"/>
    </row>
    <row r="102" spans="1:42" s="242" customFormat="1" ht="15" x14ac:dyDescent="0.25">
      <c r="A102" s="241"/>
      <c r="B102" s="259"/>
      <c r="C102" s="320" t="s">
        <v>676</v>
      </c>
      <c r="D102" s="245" t="s">
        <v>680</v>
      </c>
      <c r="E102" s="245" t="s">
        <v>679</v>
      </c>
      <c r="F102" s="245" t="s">
        <v>680</v>
      </c>
      <c r="G102" s="243" t="s">
        <v>202</v>
      </c>
      <c r="H102" s="246" t="str">
        <f t="shared" si="11"/>
        <v>BA15</v>
      </c>
      <c r="I102" s="294"/>
      <c r="J102" s="295"/>
      <c r="K102" s="249"/>
      <c r="L102" s="250"/>
      <c r="M102" s="250"/>
      <c r="N102" s="251"/>
      <c r="O102" s="251"/>
      <c r="P102" s="251"/>
      <c r="Q102" s="251"/>
      <c r="R102" s="327"/>
      <c r="S102" s="253"/>
      <c r="Y102" s="254"/>
      <c r="Z102" s="254"/>
      <c r="AA102" s="254"/>
      <c r="AB102" s="254"/>
      <c r="AC102" s="254"/>
      <c r="AD102" s="254"/>
      <c r="AE102" s="254"/>
      <c r="AF102" s="254"/>
      <c r="AG102" s="254"/>
      <c r="AH102" s="254"/>
      <c r="AI102" s="254"/>
      <c r="AJ102" s="254"/>
      <c r="AK102" s="254"/>
      <c r="AL102" s="254"/>
      <c r="AM102" s="254"/>
      <c r="AN102" s="254"/>
      <c r="AO102" s="254"/>
      <c r="AP102" s="254"/>
    </row>
    <row r="103" spans="1:42" s="242" customFormat="1" ht="15" x14ac:dyDescent="0.25">
      <c r="A103" s="241">
        <v>101</v>
      </c>
      <c r="B103" s="259"/>
      <c r="C103" s="323" t="s">
        <v>404</v>
      </c>
      <c r="D103" s="245" t="s">
        <v>493</v>
      </c>
      <c r="E103" s="245" t="s">
        <v>494</v>
      </c>
      <c r="F103" s="245" t="s">
        <v>495</v>
      </c>
      <c r="G103" s="243" t="s">
        <v>199</v>
      </c>
      <c r="H103" s="246" t="str">
        <f t="shared" si="11"/>
        <v>BG01</v>
      </c>
      <c r="I103" s="294">
        <v>4</v>
      </c>
      <c r="J103" s="295"/>
      <c r="K103" s="249">
        <v>7</v>
      </c>
      <c r="L103" s="250" t="str">
        <f t="shared" ref="L103:L124" si="12">LEFT(B103)</f>
        <v/>
      </c>
      <c r="M103" s="250">
        <f t="shared" si="10"/>
        <v>11</v>
      </c>
      <c r="N103" s="251"/>
      <c r="O103" s="251"/>
      <c r="P103" s="251"/>
      <c r="Q103" s="251"/>
      <c r="R103" s="297"/>
      <c r="S103" s="253"/>
      <c r="Y103" s="254"/>
      <c r="Z103" s="254"/>
      <c r="AA103" s="254"/>
      <c r="AB103" s="254"/>
      <c r="AC103" s="254"/>
      <c r="AD103" s="254"/>
      <c r="AE103" s="254"/>
      <c r="AF103" s="254"/>
      <c r="AG103" s="254"/>
      <c r="AH103" s="254"/>
      <c r="AI103" s="254"/>
      <c r="AJ103" s="254"/>
      <c r="AK103" s="254"/>
      <c r="AL103" s="254"/>
      <c r="AM103" s="254"/>
      <c r="AN103" s="254"/>
      <c r="AO103" s="254"/>
      <c r="AP103" s="254"/>
    </row>
    <row r="104" spans="1:42" s="242" customFormat="1" ht="15.75" thickBot="1" x14ac:dyDescent="0.3">
      <c r="A104" s="241">
        <v>102</v>
      </c>
      <c r="B104" s="259"/>
      <c r="C104" s="323" t="s">
        <v>405</v>
      </c>
      <c r="D104" s="245" t="s">
        <v>201</v>
      </c>
      <c r="E104" s="245" t="s">
        <v>673</v>
      </c>
      <c r="F104" s="245" t="s">
        <v>591</v>
      </c>
      <c r="G104" s="243" t="s">
        <v>199</v>
      </c>
      <c r="H104" s="246" t="str">
        <f t="shared" si="11"/>
        <v>BG02</v>
      </c>
      <c r="I104" s="302">
        <v>3</v>
      </c>
      <c r="J104" s="303"/>
      <c r="K104" s="249">
        <v>10</v>
      </c>
      <c r="L104" s="250" t="str">
        <f t="shared" si="12"/>
        <v/>
      </c>
      <c r="M104" s="250">
        <f t="shared" si="10"/>
        <v>13</v>
      </c>
      <c r="N104" s="251"/>
      <c r="O104" s="251"/>
      <c r="P104" s="251"/>
      <c r="Q104" s="251"/>
      <c r="R104" s="304"/>
      <c r="S104" s="253"/>
      <c r="Y104" s="254"/>
      <c r="Z104" s="254"/>
      <c r="AA104" s="254"/>
      <c r="AB104" s="254"/>
      <c r="AC104" s="254"/>
      <c r="AD104" s="254"/>
      <c r="AE104" s="254"/>
      <c r="AF104" s="254"/>
      <c r="AG104" s="254"/>
      <c r="AH104" s="254"/>
      <c r="AI104" s="254"/>
      <c r="AJ104" s="254"/>
      <c r="AK104" s="254"/>
      <c r="AL104" s="254"/>
      <c r="AM104" s="254"/>
      <c r="AN104" s="254"/>
      <c r="AO104" s="254"/>
      <c r="AP104" s="254"/>
    </row>
    <row r="105" spans="1:42" s="242" customFormat="1" ht="15" x14ac:dyDescent="0.25">
      <c r="A105" s="241">
        <v>103</v>
      </c>
      <c r="B105" s="259"/>
      <c r="C105" s="323" t="s">
        <v>406</v>
      </c>
      <c r="D105" s="245" t="s">
        <v>200</v>
      </c>
      <c r="E105" s="245" t="s">
        <v>674</v>
      </c>
      <c r="F105" s="245" t="s">
        <v>565</v>
      </c>
      <c r="G105" s="243" t="s">
        <v>199</v>
      </c>
      <c r="H105" s="246" t="str">
        <f t="shared" si="11"/>
        <v>BG03</v>
      </c>
      <c r="I105" s="305"/>
      <c r="J105" s="305"/>
      <c r="K105" s="305"/>
      <c r="L105" s="306" t="str">
        <f t="shared" si="12"/>
        <v/>
      </c>
      <c r="M105" s="250">
        <f t="shared" si="10"/>
        <v>0</v>
      </c>
      <c r="N105" s="251"/>
      <c r="O105" s="251"/>
      <c r="P105" s="251"/>
      <c r="Q105" s="251"/>
      <c r="R105" s="297"/>
      <c r="S105" s="253"/>
      <c r="Y105" s="254"/>
      <c r="Z105" s="254"/>
      <c r="AA105" s="254"/>
      <c r="AB105" s="254"/>
      <c r="AC105" s="254"/>
      <c r="AD105" s="254"/>
      <c r="AE105" s="254"/>
      <c r="AF105" s="254"/>
      <c r="AG105" s="254"/>
      <c r="AH105" s="254"/>
      <c r="AI105" s="254"/>
      <c r="AJ105" s="254"/>
      <c r="AK105" s="254"/>
      <c r="AL105" s="254"/>
      <c r="AM105" s="254"/>
      <c r="AN105" s="254"/>
      <c r="AO105" s="254"/>
      <c r="AP105" s="254"/>
    </row>
    <row r="106" spans="1:42" s="242" customFormat="1" ht="15" x14ac:dyDescent="0.25">
      <c r="A106" s="241">
        <v>104</v>
      </c>
      <c r="B106" s="259" t="s">
        <v>28</v>
      </c>
      <c r="C106" s="323" t="s">
        <v>407</v>
      </c>
      <c r="D106" s="245" t="s">
        <v>286</v>
      </c>
      <c r="E106" s="245" t="s">
        <v>288</v>
      </c>
      <c r="F106" s="245" t="s">
        <v>287</v>
      </c>
      <c r="G106" s="243" t="s">
        <v>199</v>
      </c>
      <c r="H106" s="246" t="str">
        <f t="shared" si="11"/>
        <v>BG04</v>
      </c>
      <c r="I106" s="307"/>
      <c r="J106" s="307"/>
      <c r="K106" s="305"/>
      <c r="L106" s="306" t="str">
        <f t="shared" si="12"/>
        <v>A</v>
      </c>
      <c r="M106" s="250">
        <f t="shared" si="10"/>
        <v>1</v>
      </c>
      <c r="N106" s="251"/>
      <c r="O106" s="251"/>
      <c r="P106" s="251"/>
      <c r="Q106" s="251"/>
      <c r="R106" s="252"/>
      <c r="S106" s="253"/>
      <c r="Y106" s="254"/>
      <c r="Z106" s="254"/>
      <c r="AA106" s="254"/>
      <c r="AB106" s="254"/>
      <c r="AC106" s="254"/>
      <c r="AD106" s="254"/>
      <c r="AE106" s="254"/>
      <c r="AF106" s="254"/>
      <c r="AG106" s="254"/>
      <c r="AH106" s="254"/>
      <c r="AI106" s="254"/>
      <c r="AJ106" s="254"/>
      <c r="AK106" s="254"/>
      <c r="AL106" s="254"/>
      <c r="AM106" s="254"/>
      <c r="AN106" s="254"/>
      <c r="AO106" s="254"/>
      <c r="AP106" s="254"/>
    </row>
    <row r="107" spans="1:42" s="242" customFormat="1" ht="15" x14ac:dyDescent="0.25">
      <c r="A107" s="241">
        <v>105</v>
      </c>
      <c r="B107" s="289"/>
      <c r="C107" s="320" t="s">
        <v>336</v>
      </c>
      <c r="D107" s="245" t="s">
        <v>496</v>
      </c>
      <c r="E107" s="245" t="s">
        <v>497</v>
      </c>
      <c r="F107" s="245" t="s">
        <v>574</v>
      </c>
      <c r="G107" s="290" t="s">
        <v>158</v>
      </c>
      <c r="H107" s="246" t="str">
        <f t="shared" si="11"/>
        <v>BC01</v>
      </c>
      <c r="I107" s="308"/>
      <c r="J107" s="308"/>
      <c r="K107" s="305"/>
      <c r="L107" s="306" t="str">
        <f t="shared" si="12"/>
        <v/>
      </c>
      <c r="M107" s="250">
        <f t="shared" si="10"/>
        <v>0</v>
      </c>
      <c r="N107" s="251"/>
      <c r="O107" s="251"/>
      <c r="P107" s="251"/>
      <c r="Q107" s="251"/>
      <c r="R107" s="252"/>
      <c r="S107" s="253"/>
      <c r="Y107" s="254"/>
      <c r="Z107" s="254"/>
      <c r="AA107" s="254"/>
      <c r="AB107" s="254"/>
      <c r="AC107" s="254"/>
      <c r="AD107" s="254"/>
      <c r="AE107" s="254"/>
      <c r="AF107" s="254"/>
      <c r="AG107" s="254"/>
      <c r="AH107" s="254"/>
      <c r="AI107" s="254"/>
      <c r="AJ107" s="254"/>
      <c r="AK107" s="254"/>
      <c r="AL107" s="254"/>
      <c r="AM107" s="254"/>
      <c r="AN107" s="254"/>
      <c r="AO107" s="254"/>
      <c r="AP107" s="254"/>
    </row>
    <row r="108" spans="1:42" s="242" customFormat="1" ht="15" x14ac:dyDescent="0.25">
      <c r="A108" s="241">
        <v>106</v>
      </c>
      <c r="B108" s="289"/>
      <c r="C108" s="320" t="s">
        <v>408</v>
      </c>
      <c r="D108" s="245" t="s">
        <v>246</v>
      </c>
      <c r="E108" s="245" t="s">
        <v>229</v>
      </c>
      <c r="F108" s="245" t="s">
        <v>565</v>
      </c>
      <c r="G108" s="290" t="s">
        <v>158</v>
      </c>
      <c r="H108" s="246" t="str">
        <f t="shared" si="11"/>
        <v>BC02</v>
      </c>
      <c r="I108" s="305"/>
      <c r="J108" s="305"/>
      <c r="K108" s="305"/>
      <c r="L108" s="306" t="str">
        <f t="shared" si="12"/>
        <v/>
      </c>
      <c r="M108" s="250">
        <f t="shared" si="10"/>
        <v>0</v>
      </c>
      <c r="N108" s="251"/>
      <c r="O108" s="251"/>
      <c r="P108" s="251"/>
      <c r="Q108" s="251"/>
      <c r="R108" s="252"/>
      <c r="S108" s="253"/>
      <c r="Y108" s="254"/>
      <c r="Z108" s="254"/>
      <c r="AA108" s="254"/>
      <c r="AB108" s="254"/>
      <c r="AC108" s="254"/>
      <c r="AD108" s="254"/>
      <c r="AE108" s="254"/>
      <c r="AF108" s="254"/>
      <c r="AG108" s="254"/>
      <c r="AH108" s="254"/>
      <c r="AI108" s="254"/>
      <c r="AJ108" s="254"/>
      <c r="AK108" s="254"/>
      <c r="AL108" s="254"/>
      <c r="AM108" s="254"/>
      <c r="AN108" s="254"/>
      <c r="AO108" s="254"/>
      <c r="AP108" s="254"/>
    </row>
    <row r="109" spans="1:42" s="242" customFormat="1" ht="15" x14ac:dyDescent="0.25">
      <c r="A109" s="241">
        <v>107</v>
      </c>
      <c r="B109" s="289"/>
      <c r="C109" s="320" t="s">
        <v>409</v>
      </c>
      <c r="D109" s="245" t="s">
        <v>247</v>
      </c>
      <c r="E109" s="245" t="s">
        <v>233</v>
      </c>
      <c r="F109" s="245" t="s">
        <v>570</v>
      </c>
      <c r="G109" s="290" t="s">
        <v>158</v>
      </c>
      <c r="H109" s="246" t="str">
        <f t="shared" si="11"/>
        <v>BC03</v>
      </c>
      <c r="I109" s="305"/>
      <c r="J109" s="305"/>
      <c r="K109" s="305"/>
      <c r="L109" s="306" t="str">
        <f t="shared" si="12"/>
        <v/>
      </c>
      <c r="M109" s="250">
        <f t="shared" si="10"/>
        <v>0</v>
      </c>
      <c r="N109" s="251"/>
      <c r="O109" s="251"/>
      <c r="P109" s="251"/>
      <c r="Q109" s="251"/>
      <c r="R109" s="252"/>
      <c r="S109" s="253"/>
      <c r="Y109" s="254"/>
      <c r="Z109" s="254"/>
      <c r="AA109" s="254"/>
      <c r="AB109" s="254"/>
      <c r="AC109" s="254"/>
      <c r="AD109" s="254"/>
      <c r="AE109" s="254"/>
      <c r="AF109" s="254"/>
      <c r="AG109" s="254"/>
      <c r="AH109" s="254"/>
      <c r="AI109" s="254"/>
      <c r="AJ109" s="254"/>
      <c r="AK109" s="254"/>
      <c r="AL109" s="254"/>
      <c r="AM109" s="254"/>
      <c r="AN109" s="254"/>
      <c r="AO109" s="254"/>
      <c r="AP109" s="254"/>
    </row>
    <row r="110" spans="1:42" s="242" customFormat="1" ht="15.75" x14ac:dyDescent="0.25">
      <c r="A110" s="241">
        <v>108</v>
      </c>
      <c r="B110" s="289"/>
      <c r="C110" s="320" t="s">
        <v>410</v>
      </c>
      <c r="D110" s="245" t="s">
        <v>251</v>
      </c>
      <c r="E110" s="245" t="s">
        <v>242</v>
      </c>
      <c r="F110" s="245" t="s">
        <v>571</v>
      </c>
      <c r="G110" s="290" t="s">
        <v>158</v>
      </c>
      <c r="H110" s="246" t="str">
        <f t="shared" si="11"/>
        <v>BC04</v>
      </c>
      <c r="I110" s="309"/>
      <c r="J110" s="309"/>
      <c r="K110" s="305"/>
      <c r="L110" s="306" t="str">
        <f t="shared" si="12"/>
        <v/>
      </c>
      <c r="M110" s="250">
        <f t="shared" si="10"/>
        <v>0</v>
      </c>
      <c r="N110" s="251"/>
      <c r="O110" s="251"/>
      <c r="P110" s="251"/>
      <c r="Q110" s="251"/>
      <c r="R110" s="252"/>
      <c r="S110" s="253"/>
      <c r="Y110" s="254"/>
      <c r="Z110" s="254"/>
      <c r="AA110" s="254"/>
      <c r="AB110" s="254"/>
      <c r="AC110" s="254"/>
      <c r="AD110" s="254"/>
      <c r="AE110" s="254"/>
      <c r="AF110" s="254"/>
      <c r="AG110" s="254"/>
      <c r="AH110" s="254"/>
      <c r="AI110" s="254"/>
      <c r="AJ110" s="254"/>
      <c r="AK110" s="254"/>
      <c r="AL110" s="254"/>
      <c r="AM110" s="254"/>
      <c r="AN110" s="254"/>
      <c r="AO110" s="254"/>
      <c r="AP110" s="254"/>
    </row>
    <row r="111" spans="1:42" s="242" customFormat="1" ht="15" x14ac:dyDescent="0.25">
      <c r="A111" s="241">
        <v>109</v>
      </c>
      <c r="B111" s="289"/>
      <c r="C111" s="320" t="s">
        <v>411</v>
      </c>
      <c r="D111" s="245" t="s">
        <v>245</v>
      </c>
      <c r="E111" s="245" t="s">
        <v>227</v>
      </c>
      <c r="F111" s="245" t="s">
        <v>92</v>
      </c>
      <c r="G111" s="290" t="s">
        <v>158</v>
      </c>
      <c r="H111" s="246" t="str">
        <f t="shared" si="11"/>
        <v>BC05</v>
      </c>
      <c r="I111" s="305"/>
      <c r="J111" s="305"/>
      <c r="K111" s="305"/>
      <c r="L111" s="306" t="str">
        <f t="shared" si="12"/>
        <v/>
      </c>
      <c r="M111" s="250">
        <f t="shared" si="10"/>
        <v>0</v>
      </c>
      <c r="N111" s="251"/>
      <c r="O111" s="251"/>
      <c r="P111" s="251"/>
      <c r="Q111" s="251"/>
      <c r="R111" s="297"/>
      <c r="S111" s="253"/>
      <c r="Y111" s="254"/>
      <c r="Z111" s="254"/>
      <c r="AA111" s="254"/>
      <c r="AB111" s="254"/>
      <c r="AC111" s="254"/>
      <c r="AD111" s="254"/>
      <c r="AE111" s="254"/>
      <c r="AF111" s="254"/>
      <c r="AG111" s="254"/>
      <c r="AH111" s="254"/>
      <c r="AI111" s="254"/>
      <c r="AJ111" s="254"/>
      <c r="AK111" s="254"/>
      <c r="AL111" s="254"/>
      <c r="AM111" s="254"/>
      <c r="AN111" s="254"/>
      <c r="AO111" s="254"/>
      <c r="AP111" s="254"/>
    </row>
    <row r="112" spans="1:42" s="242" customFormat="1" ht="15.75" x14ac:dyDescent="0.25">
      <c r="A112" s="241">
        <v>110</v>
      </c>
      <c r="B112" s="289"/>
      <c r="C112" s="320" t="s">
        <v>412</v>
      </c>
      <c r="D112" s="288" t="s">
        <v>250</v>
      </c>
      <c r="E112" s="245" t="s">
        <v>239</v>
      </c>
      <c r="F112" s="288" t="s">
        <v>573</v>
      </c>
      <c r="G112" s="290" t="s">
        <v>158</v>
      </c>
      <c r="H112" s="246" t="str">
        <f t="shared" si="11"/>
        <v>BC06</v>
      </c>
      <c r="I112" s="305"/>
      <c r="J112" s="305"/>
      <c r="K112" s="305"/>
      <c r="L112" s="306" t="str">
        <f t="shared" si="12"/>
        <v/>
      </c>
      <c r="M112" s="250">
        <f t="shared" si="10"/>
        <v>0</v>
      </c>
      <c r="N112" s="251"/>
      <c r="O112" s="251"/>
      <c r="P112" s="251"/>
      <c r="Q112" s="251"/>
      <c r="R112" s="252"/>
      <c r="S112" s="253"/>
      <c r="Y112" s="254"/>
      <c r="Z112" s="254"/>
      <c r="AA112" s="254"/>
      <c r="AB112" s="254"/>
      <c r="AC112" s="254"/>
      <c r="AD112" s="254"/>
      <c r="AE112" s="254"/>
      <c r="AF112" s="254"/>
      <c r="AG112" s="254"/>
      <c r="AH112" s="254"/>
      <c r="AI112" s="254"/>
      <c r="AJ112" s="254"/>
      <c r="AK112" s="254"/>
      <c r="AL112" s="254"/>
      <c r="AM112" s="254"/>
      <c r="AN112" s="254"/>
      <c r="AO112" s="254"/>
      <c r="AP112" s="254"/>
    </row>
    <row r="113" spans="1:43" ht="15" x14ac:dyDescent="0.25">
      <c r="A113" s="241">
        <v>111</v>
      </c>
      <c r="B113" s="287"/>
      <c r="C113" s="321" t="s">
        <v>416</v>
      </c>
      <c r="D113" s="245" t="s">
        <v>281</v>
      </c>
      <c r="E113" s="245" t="s">
        <v>252</v>
      </c>
      <c r="F113" s="245" t="s">
        <v>575</v>
      </c>
      <c r="G113" s="239" t="s">
        <v>158</v>
      </c>
      <c r="H113" s="246" t="str">
        <f t="shared" si="11"/>
        <v>BC07</v>
      </c>
      <c r="I113" s="238"/>
      <c r="J113" s="238"/>
      <c r="K113" s="236"/>
      <c r="L113" s="237" t="str">
        <f t="shared" si="12"/>
        <v/>
      </c>
      <c r="M113" s="250">
        <f t="shared" si="10"/>
        <v>0</v>
      </c>
      <c r="R113" s="172"/>
      <c r="S113" s="171"/>
      <c r="T113" s="159"/>
      <c r="U113" s="159"/>
      <c r="V113" s="159"/>
      <c r="W113" s="159"/>
      <c r="X113" s="159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59"/>
    </row>
    <row r="114" spans="1:43" ht="15" x14ac:dyDescent="0.25">
      <c r="A114" s="241">
        <v>112</v>
      </c>
      <c r="B114" s="287"/>
      <c r="C114" s="321" t="s">
        <v>413</v>
      </c>
      <c r="D114" s="245" t="s">
        <v>249</v>
      </c>
      <c r="E114" s="245" t="s">
        <v>237</v>
      </c>
      <c r="F114" s="245" t="s">
        <v>572</v>
      </c>
      <c r="G114" s="239" t="s">
        <v>158</v>
      </c>
      <c r="H114" s="246" t="str">
        <f t="shared" si="11"/>
        <v>BC08</v>
      </c>
      <c r="I114" s="240"/>
      <c r="J114" s="240"/>
      <c r="K114" s="235"/>
      <c r="L114" s="237" t="str">
        <f t="shared" si="12"/>
        <v/>
      </c>
      <c r="M114" s="250">
        <f t="shared" si="10"/>
        <v>0</v>
      </c>
    </row>
    <row r="115" spans="1:43" s="242" customFormat="1" ht="15" x14ac:dyDescent="0.25">
      <c r="A115" s="241">
        <v>113</v>
      </c>
      <c r="B115" s="289"/>
      <c r="C115" s="321" t="s">
        <v>414</v>
      </c>
      <c r="D115" s="245" t="s">
        <v>498</v>
      </c>
      <c r="E115" s="245" t="s">
        <v>499</v>
      </c>
      <c r="F115" s="245" t="s">
        <v>93</v>
      </c>
      <c r="G115" s="290" t="s">
        <v>158</v>
      </c>
      <c r="H115" s="246" t="str">
        <f t="shared" si="11"/>
        <v>BC09</v>
      </c>
      <c r="I115" s="307"/>
      <c r="J115" s="307"/>
      <c r="K115" s="310"/>
      <c r="L115" s="306" t="str">
        <f t="shared" si="12"/>
        <v/>
      </c>
      <c r="M115" s="250">
        <f t="shared" si="10"/>
        <v>0</v>
      </c>
      <c r="N115" s="251"/>
      <c r="O115" s="251"/>
      <c r="P115" s="251"/>
      <c r="Q115" s="251"/>
      <c r="R115" s="252"/>
      <c r="S115" s="253"/>
      <c r="Y115" s="254"/>
      <c r="Z115" s="254"/>
      <c r="AA115" s="254"/>
      <c r="AB115" s="254"/>
      <c r="AC115" s="254"/>
      <c r="AD115" s="254"/>
      <c r="AE115" s="254"/>
      <c r="AF115" s="254"/>
      <c r="AG115" s="254"/>
      <c r="AH115" s="254"/>
      <c r="AI115" s="254"/>
      <c r="AJ115" s="254"/>
      <c r="AK115" s="254"/>
      <c r="AL115" s="254"/>
      <c r="AM115" s="254"/>
      <c r="AN115" s="254"/>
      <c r="AO115" s="254"/>
      <c r="AP115" s="254"/>
    </row>
    <row r="116" spans="1:43" s="242" customFormat="1" ht="15" x14ac:dyDescent="0.25">
      <c r="A116" s="241">
        <v>114</v>
      </c>
      <c r="B116" s="289"/>
      <c r="C116" s="320" t="s">
        <v>417</v>
      </c>
      <c r="D116" s="245" t="s">
        <v>248</v>
      </c>
      <c r="E116" s="245" t="s">
        <v>235</v>
      </c>
      <c r="F116" s="245" t="s">
        <v>558</v>
      </c>
      <c r="G116" s="290" t="s">
        <v>158</v>
      </c>
      <c r="H116" s="246" t="str">
        <f t="shared" si="11"/>
        <v>HC10</v>
      </c>
      <c r="I116" s="307"/>
      <c r="J116" s="307"/>
      <c r="K116" s="310"/>
      <c r="L116" s="306" t="str">
        <f t="shared" si="12"/>
        <v/>
      </c>
      <c r="M116" s="250">
        <f t="shared" si="10"/>
        <v>0</v>
      </c>
      <c r="N116" s="251"/>
      <c r="O116" s="251"/>
      <c r="P116" s="251"/>
      <c r="Q116" s="251"/>
      <c r="R116" s="252"/>
      <c r="S116" s="253"/>
      <c r="Y116" s="254"/>
      <c r="Z116" s="254"/>
      <c r="AA116" s="254"/>
      <c r="AB116" s="254"/>
      <c r="AC116" s="254"/>
      <c r="AD116" s="254"/>
      <c r="AE116" s="254"/>
      <c r="AF116" s="254"/>
      <c r="AG116" s="254"/>
      <c r="AH116" s="254"/>
      <c r="AI116" s="254"/>
      <c r="AJ116" s="254"/>
      <c r="AK116" s="254"/>
      <c r="AL116" s="254"/>
      <c r="AM116" s="254"/>
      <c r="AN116" s="254"/>
      <c r="AO116" s="254"/>
      <c r="AP116" s="254"/>
    </row>
    <row r="117" spans="1:43" s="242" customFormat="1" ht="15" x14ac:dyDescent="0.25">
      <c r="A117" s="241">
        <v>115</v>
      </c>
      <c r="B117" s="289"/>
      <c r="C117" s="320" t="s">
        <v>414</v>
      </c>
      <c r="D117" s="245" t="s">
        <v>253</v>
      </c>
      <c r="E117" s="245" t="s">
        <v>244</v>
      </c>
      <c r="F117" s="245" t="s">
        <v>464</v>
      </c>
      <c r="G117" s="290" t="s">
        <v>158</v>
      </c>
      <c r="H117" s="246" t="str">
        <f t="shared" si="11"/>
        <v>BC09</v>
      </c>
      <c r="I117" s="305"/>
      <c r="J117" s="305"/>
      <c r="K117" s="305"/>
      <c r="L117" s="306" t="str">
        <f t="shared" si="12"/>
        <v/>
      </c>
      <c r="M117" s="250">
        <f t="shared" si="10"/>
        <v>0</v>
      </c>
      <c r="N117" s="251"/>
      <c r="O117" s="251" t="s">
        <v>338</v>
      </c>
      <c r="P117" s="251"/>
      <c r="Q117" s="251"/>
      <c r="R117" s="252"/>
      <c r="S117" s="253"/>
      <c r="Y117" s="254"/>
      <c r="Z117" s="254"/>
      <c r="AA117" s="254"/>
      <c r="AB117" s="254"/>
      <c r="AC117" s="254"/>
      <c r="AD117" s="254"/>
      <c r="AE117" s="254"/>
      <c r="AF117" s="254"/>
      <c r="AG117" s="254"/>
      <c r="AH117" s="254"/>
      <c r="AI117" s="254"/>
      <c r="AJ117" s="254"/>
      <c r="AK117" s="254"/>
      <c r="AL117" s="254"/>
      <c r="AM117" s="254"/>
      <c r="AN117" s="254"/>
      <c r="AO117" s="254"/>
      <c r="AP117" s="254"/>
    </row>
    <row r="118" spans="1:43" s="242" customFormat="1" ht="15" x14ac:dyDescent="0.25">
      <c r="A118" s="241">
        <v>116</v>
      </c>
      <c r="B118" s="289"/>
      <c r="C118" s="320" t="s">
        <v>337</v>
      </c>
      <c r="D118" s="245" t="s">
        <v>439</v>
      </c>
      <c r="E118" s="245" t="s">
        <v>278</v>
      </c>
      <c r="F118" s="245" t="s">
        <v>279</v>
      </c>
      <c r="G118" s="290" t="s">
        <v>158</v>
      </c>
      <c r="H118" s="246" t="str">
        <f t="shared" si="11"/>
        <v>BC14</v>
      </c>
      <c r="I118" s="305"/>
      <c r="J118" s="305"/>
      <c r="K118" s="305"/>
      <c r="L118" s="306" t="str">
        <f t="shared" si="12"/>
        <v/>
      </c>
      <c r="M118" s="250">
        <f t="shared" si="10"/>
        <v>0</v>
      </c>
      <c r="N118" s="251"/>
      <c r="O118" s="251" t="s">
        <v>338</v>
      </c>
      <c r="P118" s="251"/>
      <c r="Q118" s="251"/>
      <c r="R118" s="252"/>
      <c r="S118" s="253"/>
      <c r="Y118" s="254"/>
      <c r="Z118" s="254"/>
      <c r="AA118" s="254"/>
      <c r="AB118" s="254"/>
      <c r="AC118" s="254"/>
      <c r="AD118" s="254"/>
      <c r="AE118" s="254"/>
      <c r="AF118" s="254"/>
      <c r="AG118" s="254"/>
      <c r="AH118" s="254"/>
      <c r="AI118" s="254"/>
      <c r="AJ118" s="254"/>
      <c r="AK118" s="254"/>
      <c r="AL118" s="254"/>
      <c r="AM118" s="254"/>
      <c r="AN118" s="254"/>
      <c r="AO118" s="254"/>
      <c r="AP118" s="254"/>
    </row>
    <row r="119" spans="1:43" s="242" customFormat="1" ht="15" x14ac:dyDescent="0.25">
      <c r="A119" s="241">
        <v>117</v>
      </c>
      <c r="B119" s="289"/>
      <c r="C119" s="320" t="s">
        <v>555</v>
      </c>
      <c r="D119" s="245" t="s">
        <v>556</v>
      </c>
      <c r="E119" s="245" t="s">
        <v>557</v>
      </c>
      <c r="F119" s="245" t="s">
        <v>558</v>
      </c>
      <c r="G119" s="290" t="s">
        <v>158</v>
      </c>
      <c r="H119" s="246" t="str">
        <f>C119</f>
        <v>BC16</v>
      </c>
      <c r="I119" s="305"/>
      <c r="J119" s="305"/>
      <c r="K119" s="305"/>
      <c r="L119" s="306"/>
      <c r="M119" s="250"/>
      <c r="N119" s="251"/>
      <c r="O119" s="251"/>
      <c r="P119" s="251"/>
      <c r="Q119" s="251"/>
      <c r="R119" s="252"/>
      <c r="S119" s="253"/>
      <c r="Y119" s="254"/>
      <c r="Z119" s="254"/>
      <c r="AA119" s="254"/>
      <c r="AB119" s="254"/>
      <c r="AC119" s="254"/>
      <c r="AD119" s="254"/>
      <c r="AE119" s="254"/>
      <c r="AF119" s="254"/>
      <c r="AG119" s="254"/>
      <c r="AH119" s="254"/>
      <c r="AI119" s="254"/>
      <c r="AJ119" s="254"/>
      <c r="AK119" s="254"/>
      <c r="AL119" s="254"/>
      <c r="AM119" s="254"/>
      <c r="AN119" s="254"/>
      <c r="AO119" s="254"/>
      <c r="AP119" s="254"/>
    </row>
    <row r="120" spans="1:43" s="242" customFormat="1" ht="15" x14ac:dyDescent="0.25">
      <c r="A120" s="241">
        <v>118</v>
      </c>
      <c r="B120" s="289"/>
      <c r="C120" s="320" t="s">
        <v>340</v>
      </c>
      <c r="D120" s="245" t="s">
        <v>440</v>
      </c>
      <c r="E120" s="245" t="s">
        <v>266</v>
      </c>
      <c r="F120" s="245" t="s">
        <v>581</v>
      </c>
      <c r="G120" s="290" t="s">
        <v>169</v>
      </c>
      <c r="H120" s="246" t="str">
        <f t="shared" si="11"/>
        <v>BC11</v>
      </c>
      <c r="I120" s="305"/>
      <c r="J120" s="305">
        <v>13</v>
      </c>
      <c r="K120" s="305"/>
      <c r="L120" s="306" t="str">
        <f t="shared" si="12"/>
        <v/>
      </c>
      <c r="M120" s="250">
        <f t="shared" si="10"/>
        <v>0</v>
      </c>
      <c r="N120" s="251"/>
      <c r="O120" s="251"/>
      <c r="P120" s="251"/>
      <c r="Q120" s="251"/>
      <c r="R120" s="252"/>
      <c r="S120" s="253"/>
      <c r="Y120" s="254"/>
      <c r="Z120" s="254"/>
      <c r="AA120" s="254"/>
      <c r="AB120" s="254"/>
      <c r="AC120" s="254"/>
      <c r="AD120" s="254"/>
      <c r="AE120" s="254"/>
      <c r="AF120" s="254"/>
      <c r="AG120" s="254"/>
      <c r="AH120" s="254"/>
      <c r="AI120" s="254"/>
      <c r="AJ120" s="254"/>
      <c r="AK120" s="254"/>
      <c r="AL120" s="254"/>
      <c r="AM120" s="254"/>
      <c r="AN120" s="254"/>
      <c r="AO120" s="254"/>
      <c r="AP120" s="254"/>
    </row>
    <row r="121" spans="1:43" s="242" customFormat="1" ht="15" x14ac:dyDescent="0.25">
      <c r="A121" s="241">
        <v>119</v>
      </c>
      <c r="B121" s="289"/>
      <c r="C121" s="320" t="s">
        <v>339</v>
      </c>
      <c r="D121" s="245" t="s">
        <v>726</v>
      </c>
      <c r="E121" s="245" t="s">
        <v>543</v>
      </c>
      <c r="F121" s="245" t="s">
        <v>453</v>
      </c>
      <c r="G121" s="290" t="s">
        <v>169</v>
      </c>
      <c r="H121" s="246" t="str">
        <f t="shared" si="11"/>
        <v>BC12</v>
      </c>
      <c r="I121" s="305"/>
      <c r="J121" s="305"/>
      <c r="K121" s="305"/>
      <c r="L121" s="306" t="str">
        <f t="shared" si="12"/>
        <v/>
      </c>
      <c r="M121" s="250">
        <f t="shared" si="10"/>
        <v>0</v>
      </c>
      <c r="N121" s="251"/>
      <c r="O121" s="251"/>
      <c r="P121" s="251"/>
      <c r="Q121" s="251"/>
      <c r="R121" s="252"/>
      <c r="S121" s="253"/>
      <c r="Y121" s="254"/>
      <c r="Z121" s="254"/>
      <c r="AA121" s="254"/>
      <c r="AB121" s="254"/>
      <c r="AC121" s="254"/>
      <c r="AD121" s="254"/>
      <c r="AE121" s="254"/>
      <c r="AF121" s="254"/>
      <c r="AG121" s="254"/>
      <c r="AH121" s="254"/>
      <c r="AI121" s="254"/>
      <c r="AJ121" s="254"/>
      <c r="AK121" s="254"/>
      <c r="AL121" s="254"/>
      <c r="AM121" s="254"/>
      <c r="AN121" s="254"/>
      <c r="AO121" s="254"/>
      <c r="AP121" s="254"/>
    </row>
    <row r="122" spans="1:43" s="242" customFormat="1" ht="15" x14ac:dyDescent="0.25">
      <c r="A122" s="241">
        <v>120</v>
      </c>
      <c r="B122" s="289"/>
      <c r="C122" s="320" t="s">
        <v>341</v>
      </c>
      <c r="D122" s="245" t="s">
        <v>727</v>
      </c>
      <c r="E122" s="245" t="s">
        <v>524</v>
      </c>
      <c r="F122" s="245" t="s">
        <v>728</v>
      </c>
      <c r="G122" s="290" t="s">
        <v>169</v>
      </c>
      <c r="H122" s="246" t="str">
        <f t="shared" si="11"/>
        <v>BC13</v>
      </c>
      <c r="I122" s="305"/>
      <c r="J122" s="305"/>
      <c r="K122" s="305"/>
      <c r="L122" s="306" t="str">
        <f t="shared" si="12"/>
        <v/>
      </c>
      <c r="M122" s="250">
        <f t="shared" si="10"/>
        <v>0</v>
      </c>
      <c r="N122" s="251"/>
      <c r="O122" s="251"/>
      <c r="P122" s="251"/>
      <c r="Q122" s="251"/>
      <c r="R122" s="252"/>
      <c r="S122" s="253"/>
      <c r="Y122" s="254"/>
      <c r="Z122" s="254"/>
      <c r="AA122" s="254"/>
      <c r="AB122" s="254"/>
      <c r="AC122" s="254"/>
      <c r="AD122" s="254"/>
      <c r="AE122" s="254"/>
      <c r="AF122" s="254"/>
      <c r="AG122" s="254"/>
      <c r="AH122" s="254"/>
      <c r="AI122" s="254"/>
      <c r="AJ122" s="254"/>
      <c r="AK122" s="254"/>
      <c r="AL122" s="254"/>
      <c r="AM122" s="254"/>
      <c r="AN122" s="254"/>
      <c r="AO122" s="254"/>
      <c r="AP122" s="254"/>
    </row>
    <row r="123" spans="1:43" s="242" customFormat="1" ht="15" x14ac:dyDescent="0.25">
      <c r="A123" s="241">
        <v>121</v>
      </c>
      <c r="B123" s="289"/>
      <c r="C123" s="320" t="s">
        <v>500</v>
      </c>
      <c r="D123" s="245" t="s">
        <v>501</v>
      </c>
      <c r="E123" s="245" t="s">
        <v>265</v>
      </c>
      <c r="F123" s="245" t="s">
        <v>502</v>
      </c>
      <c r="G123" s="290" t="s">
        <v>169</v>
      </c>
      <c r="H123" s="246" t="str">
        <f t="shared" si="11"/>
        <v>BC15</v>
      </c>
      <c r="I123" s="305"/>
      <c r="J123" s="305">
        <v>4</v>
      </c>
      <c r="K123" s="305"/>
      <c r="L123" s="306" t="str">
        <f t="shared" si="12"/>
        <v/>
      </c>
      <c r="M123" s="250">
        <f t="shared" si="10"/>
        <v>0</v>
      </c>
      <c r="N123" s="251"/>
      <c r="O123" s="251"/>
      <c r="P123" s="251"/>
      <c r="Q123" s="251"/>
      <c r="R123" s="252"/>
      <c r="S123" s="253"/>
      <c r="Y123" s="254"/>
      <c r="Z123" s="254"/>
      <c r="AA123" s="254"/>
      <c r="AB123" s="254"/>
      <c r="AC123" s="254"/>
      <c r="AD123" s="254"/>
      <c r="AE123" s="254"/>
      <c r="AF123" s="254"/>
      <c r="AG123" s="254"/>
      <c r="AH123" s="254"/>
      <c r="AI123" s="254"/>
      <c r="AJ123" s="254"/>
      <c r="AK123" s="254"/>
      <c r="AL123" s="254"/>
      <c r="AM123" s="254"/>
      <c r="AN123" s="254"/>
      <c r="AO123" s="254"/>
      <c r="AP123" s="254"/>
    </row>
    <row r="124" spans="1:43" s="242" customFormat="1" ht="15" x14ac:dyDescent="0.25">
      <c r="A124" s="241">
        <v>122</v>
      </c>
      <c r="B124" s="289"/>
      <c r="C124" s="324" t="s">
        <v>503</v>
      </c>
      <c r="D124" s="245" t="s">
        <v>504</v>
      </c>
      <c r="E124" s="245" t="s">
        <v>467</v>
      </c>
      <c r="F124" s="245" t="s">
        <v>81</v>
      </c>
      <c r="G124" s="311" t="s">
        <v>133</v>
      </c>
      <c r="H124" s="246" t="str">
        <f t="shared" si="11"/>
        <v>BN01</v>
      </c>
      <c r="I124" s="305"/>
      <c r="J124" s="305"/>
      <c r="K124" s="305"/>
      <c r="L124" s="306" t="str">
        <f t="shared" si="12"/>
        <v/>
      </c>
      <c r="M124" s="250">
        <f t="shared" si="10"/>
        <v>0</v>
      </c>
      <c r="N124" s="251"/>
      <c r="O124" s="251" t="s">
        <v>338</v>
      </c>
      <c r="P124" s="251"/>
      <c r="Q124" s="251"/>
      <c r="R124" s="252"/>
      <c r="S124" s="253"/>
      <c r="Y124" s="254"/>
      <c r="Z124" s="254"/>
      <c r="AA124" s="254"/>
      <c r="AB124" s="254"/>
      <c r="AC124" s="254"/>
      <c r="AD124" s="254"/>
      <c r="AE124" s="254"/>
      <c r="AF124" s="254"/>
      <c r="AG124" s="254"/>
      <c r="AH124" s="254"/>
      <c r="AI124" s="254"/>
      <c r="AJ124" s="254"/>
      <c r="AK124" s="254"/>
      <c r="AL124" s="254"/>
      <c r="AM124" s="254"/>
      <c r="AN124" s="254"/>
      <c r="AO124" s="254"/>
      <c r="AP124" s="254"/>
    </row>
    <row r="125" spans="1:43" s="242" customFormat="1" ht="15" x14ac:dyDescent="0.25">
      <c r="A125" s="241">
        <v>123</v>
      </c>
      <c r="B125" s="289"/>
      <c r="C125" s="324" t="s">
        <v>345</v>
      </c>
      <c r="D125" s="245" t="s">
        <v>273</v>
      </c>
      <c r="E125" s="245" t="s">
        <v>225</v>
      </c>
      <c r="F125" s="245" t="s">
        <v>93</v>
      </c>
      <c r="G125" s="311" t="s">
        <v>133</v>
      </c>
      <c r="H125" s="246" t="str">
        <f t="shared" si="11"/>
        <v>BN02</v>
      </c>
      <c r="I125" s="312"/>
      <c r="J125" s="313"/>
      <c r="K125" s="314"/>
      <c r="L125" s="250"/>
      <c r="M125" s="251"/>
      <c r="N125" s="251"/>
      <c r="O125" s="251"/>
      <c r="P125" s="251"/>
      <c r="Q125" s="251"/>
      <c r="R125" s="252"/>
      <c r="S125" s="253"/>
      <c r="Y125" s="254"/>
      <c r="Z125" s="254"/>
      <c r="AA125" s="254"/>
      <c r="AB125" s="254"/>
      <c r="AC125" s="254"/>
      <c r="AD125" s="254"/>
      <c r="AE125" s="254"/>
      <c r="AF125" s="254"/>
      <c r="AG125" s="254"/>
      <c r="AH125" s="254"/>
      <c r="AI125" s="254"/>
      <c r="AJ125" s="254"/>
      <c r="AK125" s="254"/>
      <c r="AL125" s="254"/>
      <c r="AM125" s="254"/>
      <c r="AN125" s="254"/>
      <c r="AO125" s="254"/>
      <c r="AP125" s="254"/>
    </row>
    <row r="126" spans="1:43" s="242" customFormat="1" ht="15" x14ac:dyDescent="0.25">
      <c r="A126" s="241">
        <v>124</v>
      </c>
      <c r="B126" s="289"/>
      <c r="C126" s="324" t="s">
        <v>344</v>
      </c>
      <c r="D126" s="245" t="s">
        <v>272</v>
      </c>
      <c r="E126" s="245" t="s">
        <v>231</v>
      </c>
      <c r="F126" s="245" t="s">
        <v>574</v>
      </c>
      <c r="G126" s="311" t="s">
        <v>133</v>
      </c>
      <c r="H126" s="246" t="str">
        <f t="shared" ref="H126:H131" si="13">C126</f>
        <v>BN03</v>
      </c>
      <c r="I126" s="305"/>
      <c r="J126" s="305"/>
      <c r="K126" s="305"/>
      <c r="Q126" s="251"/>
      <c r="R126" s="252"/>
      <c r="S126" s="253"/>
      <c r="Y126" s="254"/>
      <c r="Z126" s="254"/>
      <c r="AA126" s="254"/>
      <c r="AB126" s="254"/>
      <c r="AC126" s="254"/>
      <c r="AD126" s="254"/>
      <c r="AE126" s="254"/>
      <c r="AF126" s="254"/>
      <c r="AG126" s="254"/>
      <c r="AH126" s="254"/>
      <c r="AI126" s="254"/>
      <c r="AJ126" s="254"/>
      <c r="AK126" s="254"/>
      <c r="AL126" s="254"/>
      <c r="AM126" s="254"/>
      <c r="AN126" s="254"/>
      <c r="AO126" s="254"/>
      <c r="AP126" s="254"/>
    </row>
    <row r="127" spans="1:43" s="242" customFormat="1" ht="15" x14ac:dyDescent="0.25">
      <c r="A127" s="241">
        <v>125</v>
      </c>
      <c r="B127" s="289"/>
      <c r="C127" s="324" t="s">
        <v>444</v>
      </c>
      <c r="D127" s="245" t="s">
        <v>443</v>
      </c>
      <c r="E127" s="245" t="s">
        <v>427</v>
      </c>
      <c r="F127" s="245" t="s">
        <v>585</v>
      </c>
      <c r="G127" s="311" t="s">
        <v>133</v>
      </c>
      <c r="H127" s="246" t="str">
        <f t="shared" si="13"/>
        <v>BN04</v>
      </c>
      <c r="I127" s="312"/>
      <c r="J127" s="313"/>
      <c r="K127" s="314"/>
      <c r="L127" s="250"/>
      <c r="M127" s="251"/>
      <c r="N127" s="251"/>
      <c r="O127" s="251"/>
      <c r="P127" s="251"/>
      <c r="Q127" s="251"/>
      <c r="R127" s="252"/>
      <c r="S127" s="253"/>
      <c r="Y127" s="254"/>
      <c r="Z127" s="254"/>
      <c r="AA127" s="254"/>
      <c r="AB127" s="254"/>
      <c r="AC127" s="254"/>
      <c r="AD127" s="254"/>
      <c r="AE127" s="254"/>
      <c r="AF127" s="254"/>
      <c r="AG127" s="254"/>
      <c r="AH127" s="254"/>
      <c r="AI127" s="254"/>
      <c r="AJ127" s="254"/>
      <c r="AK127" s="254"/>
      <c r="AL127" s="254"/>
      <c r="AM127" s="254"/>
      <c r="AN127" s="254"/>
      <c r="AO127" s="254"/>
      <c r="AP127" s="254"/>
    </row>
    <row r="128" spans="1:43" s="242" customFormat="1" ht="15" x14ac:dyDescent="0.25">
      <c r="A128" s="241">
        <v>126</v>
      </c>
      <c r="B128" s="289"/>
      <c r="C128" s="324" t="s">
        <v>505</v>
      </c>
      <c r="D128" s="245" t="s">
        <v>506</v>
      </c>
      <c r="E128" s="245" t="s">
        <v>463</v>
      </c>
      <c r="F128" s="245" t="s">
        <v>464</v>
      </c>
      <c r="G128" s="311" t="s">
        <v>133</v>
      </c>
      <c r="H128" s="246" t="str">
        <f t="shared" si="13"/>
        <v>BN05</v>
      </c>
      <c r="I128" s="305"/>
      <c r="J128" s="305"/>
      <c r="K128" s="305"/>
      <c r="L128" s="250"/>
      <c r="M128" s="251"/>
      <c r="N128" s="251"/>
      <c r="O128" s="251"/>
      <c r="P128" s="251"/>
      <c r="Q128" s="251"/>
      <c r="R128" s="252"/>
      <c r="S128" s="253"/>
      <c r="Y128" s="254"/>
      <c r="Z128" s="254"/>
      <c r="AA128" s="254"/>
      <c r="AB128" s="254"/>
      <c r="AC128" s="254"/>
      <c r="AD128" s="254"/>
      <c r="AE128" s="254"/>
      <c r="AF128" s="254"/>
      <c r="AG128" s="254"/>
      <c r="AH128" s="254"/>
      <c r="AI128" s="254"/>
      <c r="AJ128" s="254"/>
      <c r="AK128" s="254"/>
      <c r="AL128" s="254"/>
      <c r="AM128" s="254"/>
      <c r="AN128" s="254"/>
      <c r="AO128" s="254"/>
      <c r="AP128" s="254"/>
    </row>
    <row r="129" spans="1:42" s="242" customFormat="1" ht="15" x14ac:dyDescent="0.25">
      <c r="A129" s="241">
        <v>127</v>
      </c>
      <c r="B129" s="259"/>
      <c r="C129" s="324" t="s">
        <v>442</v>
      </c>
      <c r="D129" s="245" t="s">
        <v>441</v>
      </c>
      <c r="E129" s="245" t="s">
        <v>252</v>
      </c>
      <c r="F129" s="245" t="s">
        <v>575</v>
      </c>
      <c r="G129" s="311" t="s">
        <v>133</v>
      </c>
      <c r="H129" s="246" t="str">
        <f t="shared" si="13"/>
        <v>BN06</v>
      </c>
      <c r="I129" s="312"/>
      <c r="J129" s="313"/>
      <c r="K129" s="314"/>
      <c r="L129" s="250"/>
      <c r="M129" s="251"/>
      <c r="N129" s="251"/>
      <c r="O129" s="251"/>
      <c r="P129" s="251"/>
      <c r="Q129" s="251"/>
      <c r="R129" s="252"/>
      <c r="S129" s="253"/>
      <c r="Y129" s="254"/>
      <c r="Z129" s="254"/>
      <c r="AA129" s="254"/>
      <c r="AB129" s="254"/>
      <c r="AC129" s="254"/>
      <c r="AD129" s="254"/>
      <c r="AE129" s="254"/>
      <c r="AF129" s="254"/>
      <c r="AG129" s="254"/>
      <c r="AH129" s="254"/>
      <c r="AI129" s="254"/>
      <c r="AJ129" s="254"/>
      <c r="AK129" s="254"/>
      <c r="AL129" s="254"/>
      <c r="AM129" s="254"/>
      <c r="AN129" s="254"/>
      <c r="AO129" s="254"/>
      <c r="AP129" s="254"/>
    </row>
    <row r="130" spans="1:42" s="242" customFormat="1" ht="15" x14ac:dyDescent="0.2">
      <c r="A130" s="241">
        <v>128</v>
      </c>
      <c r="C130" s="324" t="s">
        <v>551</v>
      </c>
      <c r="D130" s="245" t="s">
        <v>538</v>
      </c>
      <c r="E130" s="245" t="s">
        <v>470</v>
      </c>
      <c r="F130" s="245" t="s">
        <v>550</v>
      </c>
      <c r="G130" s="311" t="s">
        <v>133</v>
      </c>
      <c r="H130" s="246" t="str">
        <f t="shared" si="13"/>
        <v>BN07</v>
      </c>
      <c r="I130" s="312"/>
      <c r="J130" s="313"/>
      <c r="K130" s="314"/>
      <c r="L130" s="250"/>
      <c r="M130" s="251"/>
      <c r="N130" s="251"/>
      <c r="O130" s="251"/>
      <c r="P130" s="251"/>
      <c r="Q130" s="251"/>
      <c r="R130" s="252"/>
      <c r="S130" s="253"/>
      <c r="Y130" s="254"/>
      <c r="Z130" s="254"/>
      <c r="AA130" s="254"/>
      <c r="AB130" s="254"/>
      <c r="AC130" s="254"/>
      <c r="AD130" s="254"/>
      <c r="AE130" s="254"/>
      <c r="AF130" s="254"/>
      <c r="AG130" s="254"/>
      <c r="AH130" s="254"/>
      <c r="AI130" s="254"/>
      <c r="AJ130" s="254"/>
      <c r="AK130" s="254"/>
      <c r="AL130" s="254"/>
      <c r="AM130" s="254"/>
      <c r="AN130" s="254"/>
      <c r="AO130" s="254"/>
      <c r="AP130" s="254"/>
    </row>
    <row r="131" spans="1:42" ht="15" x14ac:dyDescent="0.2">
      <c r="A131" s="241">
        <v>129</v>
      </c>
      <c r="C131" s="324" t="s">
        <v>552</v>
      </c>
      <c r="D131" s="245" t="s">
        <v>539</v>
      </c>
      <c r="E131" s="245" t="s">
        <v>553</v>
      </c>
      <c r="F131" s="245" t="s">
        <v>554</v>
      </c>
      <c r="G131" s="311" t="s">
        <v>133</v>
      </c>
      <c r="H131" s="246" t="str">
        <f t="shared" si="13"/>
        <v>BN08</v>
      </c>
    </row>
  </sheetData>
  <sheetProtection formatColumns="0" formatRows="0" insertColumns="0" insertRows="0" insertHyperlinks="0" deleteColumns="0" deleteRows="0"/>
  <phoneticPr fontId="1" type="noConversion"/>
  <printOptions gridLines="1"/>
  <pageMargins left="0.2" right="0.2" top="0" bottom="0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X67"/>
  <sheetViews>
    <sheetView topLeftCell="A49" zoomScale="115" zoomScaleNormal="115" zoomScaleSheetLayoutView="115" workbookViewId="0">
      <selection activeCell="C31" sqref="C31"/>
    </sheetView>
  </sheetViews>
  <sheetFormatPr defaultColWidth="7.625" defaultRowHeight="15.75" customHeight="1" x14ac:dyDescent="0.25"/>
  <cols>
    <col min="1" max="1" width="3.375" style="331" customWidth="1"/>
    <col min="2" max="2" width="4.375" style="331" bestFit="1" customWidth="1"/>
    <col min="3" max="3" width="8.125" style="332" bestFit="1" customWidth="1"/>
    <col min="4" max="4" width="8.375" style="332" bestFit="1" customWidth="1"/>
    <col min="5" max="5" width="9.75" style="332" bestFit="1" customWidth="1"/>
    <col min="6" max="6" width="7.125" style="332" bestFit="1" customWidth="1"/>
    <col min="7" max="7" width="7.25" style="332" customWidth="1"/>
    <col min="8" max="8" width="8.125" style="332" bestFit="1" customWidth="1"/>
    <col min="9" max="9" width="6.25" style="332" bestFit="1" customWidth="1"/>
    <col min="10" max="10" width="7.25" style="332" customWidth="1"/>
    <col min="11" max="11" width="7.125" style="332" bestFit="1" customWidth="1"/>
    <col min="12" max="12" width="7.25" style="332" customWidth="1"/>
    <col min="13" max="13" width="7.875" style="332" bestFit="1" customWidth="1"/>
    <col min="14" max="14" width="7.125" style="332" bestFit="1" customWidth="1"/>
    <col min="15" max="16" width="8.125" style="332" bestFit="1" customWidth="1"/>
    <col min="17" max="17" width="7.5" style="332" bestFit="1" customWidth="1"/>
    <col min="18" max="19" width="7.25" style="331" customWidth="1"/>
    <col min="20" max="20" width="8.125" style="331" bestFit="1" customWidth="1"/>
    <col min="21" max="21" width="7.5" style="331" bestFit="1" customWidth="1"/>
    <col min="22" max="22" width="7.25" style="331" customWidth="1"/>
    <col min="23" max="23" width="7.125" style="331" customWidth="1"/>
    <col min="24" max="24" width="7.125" style="331" bestFit="1" customWidth="1"/>
    <col min="25" max="25" width="8.125" style="331" bestFit="1" customWidth="1"/>
    <col min="26" max="26" width="7.125" style="331" bestFit="1" customWidth="1"/>
    <col min="27" max="27" width="7.875" style="331" bestFit="1" customWidth="1"/>
    <col min="28" max="28" width="7.25" style="331" customWidth="1"/>
    <col min="29" max="29" width="7.625" style="331" bestFit="1" customWidth="1"/>
    <col min="30" max="30" width="6.625" style="331" hidden="1" customWidth="1"/>
    <col min="31" max="31" width="7" style="331" hidden="1" customWidth="1"/>
    <col min="32" max="32" width="6.625" style="331" hidden="1" customWidth="1"/>
    <col min="33" max="33" width="7" style="331" hidden="1" customWidth="1"/>
    <col min="34" max="34" width="6.875" style="331" bestFit="1" customWidth="1"/>
    <col min="35" max="35" width="6.25" style="331" bestFit="1" customWidth="1"/>
    <col min="36" max="36" width="9.375" style="331" bestFit="1" customWidth="1"/>
    <col min="37" max="37" width="7.25" style="331" bestFit="1" customWidth="1"/>
    <col min="38" max="38" width="7.5" style="331" bestFit="1" customWidth="1"/>
    <col min="39" max="39" width="8.125" style="331" bestFit="1" customWidth="1"/>
    <col min="40" max="40" width="7.125" style="331" bestFit="1" customWidth="1"/>
    <col min="41" max="42" width="8.125" style="331" bestFit="1" customWidth="1"/>
    <col min="43" max="43" width="7.5" style="331" bestFit="1" customWidth="1"/>
    <col min="44" max="44" width="7" style="331" customWidth="1"/>
    <col min="45" max="45" width="7.125" style="331" bestFit="1" customWidth="1"/>
    <col min="46" max="47" width="7.25" style="331" bestFit="1" customWidth="1"/>
    <col min="48" max="48" width="8.125" style="331" bestFit="1" customWidth="1"/>
    <col min="49" max="52" width="6.625" style="331" hidden="1" customWidth="1"/>
    <col min="53" max="54" width="4.25" style="333" bestFit="1" customWidth="1"/>
    <col min="55" max="107" width="2.625" style="331" customWidth="1"/>
    <col min="108" max="131" width="7.625" style="331" customWidth="1"/>
    <col min="132" max="16384" width="7.625" style="331"/>
  </cols>
  <sheetData>
    <row r="1" spans="1:180" ht="18.75" customHeight="1" x14ac:dyDescent="0.25">
      <c r="A1" s="361" t="s">
        <v>69</v>
      </c>
      <c r="B1" s="362"/>
      <c r="C1" s="363"/>
      <c r="D1" s="363" t="s">
        <v>559</v>
      </c>
      <c r="E1" s="364" t="s">
        <v>723</v>
      </c>
      <c r="F1" s="365"/>
      <c r="G1" s="365"/>
      <c r="H1" s="365"/>
      <c r="I1" s="365"/>
      <c r="J1" s="365"/>
      <c r="K1" s="365"/>
      <c r="L1" s="365"/>
      <c r="M1" s="366"/>
      <c r="N1" s="367"/>
      <c r="O1" s="365"/>
      <c r="P1" s="365"/>
      <c r="Q1" s="365"/>
      <c r="R1" s="362"/>
      <c r="S1" s="2"/>
      <c r="T1" s="2"/>
      <c r="U1" s="2"/>
      <c r="V1" s="362"/>
      <c r="W1" s="362"/>
      <c r="X1" s="362"/>
      <c r="Y1" s="362"/>
      <c r="Z1" s="362"/>
      <c r="AA1" s="362"/>
      <c r="AB1" s="362"/>
      <c r="AC1" s="362" t="s">
        <v>138</v>
      </c>
      <c r="AD1" s="362"/>
      <c r="AE1" s="362"/>
      <c r="AF1" s="362"/>
      <c r="AG1" s="362"/>
      <c r="AH1" s="362"/>
      <c r="AI1" s="362"/>
      <c r="AJ1" s="362"/>
      <c r="AK1" s="368" t="s">
        <v>725</v>
      </c>
      <c r="AL1" s="362"/>
      <c r="AM1" s="362"/>
      <c r="AN1" s="362"/>
      <c r="AO1" s="362"/>
      <c r="AP1" s="362"/>
      <c r="AQ1" s="362"/>
      <c r="AR1" s="362"/>
      <c r="AS1" s="362"/>
      <c r="AT1" s="362"/>
      <c r="AU1" s="362"/>
      <c r="AV1" s="362"/>
      <c r="AW1" s="362"/>
      <c r="AX1" s="362"/>
      <c r="AY1" s="362"/>
      <c r="AZ1" s="362"/>
      <c r="BA1" s="369"/>
      <c r="BB1" s="369"/>
      <c r="BC1" s="362"/>
      <c r="BD1" s="362"/>
      <c r="BE1" s="362"/>
      <c r="BF1" s="362"/>
      <c r="BG1" s="362"/>
      <c r="BH1" s="362"/>
      <c r="BI1" s="362"/>
      <c r="BJ1" s="362"/>
      <c r="BK1" s="362"/>
      <c r="BL1" s="362"/>
      <c r="BM1" s="362"/>
      <c r="BN1" s="362"/>
      <c r="BO1" s="362"/>
      <c r="BP1" s="362"/>
      <c r="BQ1" s="362"/>
      <c r="BR1" s="362"/>
      <c r="BS1" s="362"/>
      <c r="BT1" s="362"/>
      <c r="BU1" s="362"/>
      <c r="BV1" s="362"/>
      <c r="BW1" s="362"/>
      <c r="BX1" s="362"/>
      <c r="BY1" s="362"/>
      <c r="BZ1" s="362"/>
      <c r="CA1" s="362"/>
      <c r="CB1" s="362"/>
      <c r="CC1" s="362"/>
      <c r="CD1" s="362"/>
      <c r="CE1" s="362"/>
      <c r="CF1" s="362"/>
      <c r="CG1" s="362"/>
      <c r="CH1" s="362"/>
      <c r="CI1" s="362"/>
      <c r="CJ1" s="362"/>
      <c r="CK1" s="362"/>
      <c r="CL1" s="362"/>
      <c r="CM1" s="362"/>
      <c r="CN1" s="362"/>
      <c r="CO1" s="362"/>
      <c r="CP1" s="362"/>
      <c r="CQ1" s="362"/>
      <c r="CR1" s="362"/>
      <c r="CS1" s="362"/>
      <c r="CT1" s="362"/>
      <c r="CU1" s="362"/>
      <c r="CV1" s="362"/>
      <c r="CW1" s="362"/>
      <c r="CX1" s="362"/>
      <c r="CY1" s="362"/>
      <c r="CZ1" s="362"/>
      <c r="DA1" s="362"/>
      <c r="DB1" s="362"/>
      <c r="DC1" s="362"/>
      <c r="EA1" s="334" t="s">
        <v>27</v>
      </c>
      <c r="EB1" s="334" t="s">
        <v>0</v>
      </c>
      <c r="EC1" s="334" t="s">
        <v>1</v>
      </c>
      <c r="ED1" s="334" t="s">
        <v>2</v>
      </c>
      <c r="EE1" s="334" t="s">
        <v>3</v>
      </c>
      <c r="EF1" s="334" t="s">
        <v>4</v>
      </c>
      <c r="EG1" s="334" t="s">
        <v>19</v>
      </c>
      <c r="EH1" s="334" t="s">
        <v>5</v>
      </c>
      <c r="EI1" s="334" t="s">
        <v>6</v>
      </c>
      <c r="EJ1" s="334" t="s">
        <v>7</v>
      </c>
      <c r="EK1" s="334" t="s">
        <v>18</v>
      </c>
      <c r="EL1" s="334" t="s">
        <v>26</v>
      </c>
      <c r="EM1" s="334" t="s">
        <v>28</v>
      </c>
      <c r="EN1" s="334" t="s">
        <v>159</v>
      </c>
      <c r="EO1" s="334" t="s">
        <v>160</v>
      </c>
      <c r="EP1" s="334" t="s">
        <v>161</v>
      </c>
      <c r="EQ1" s="334" t="s">
        <v>162</v>
      </c>
      <c r="ER1" s="335" t="s">
        <v>45</v>
      </c>
      <c r="ES1" s="335" t="s">
        <v>46</v>
      </c>
      <c r="ET1" s="335" t="s">
        <v>47</v>
      </c>
      <c r="EU1" s="335" t="s">
        <v>48</v>
      </c>
      <c r="EV1" s="335" t="s">
        <v>49</v>
      </c>
      <c r="EW1" s="335" t="s">
        <v>50</v>
      </c>
      <c r="EX1" s="335" t="s">
        <v>52</v>
      </c>
      <c r="EY1" s="335" t="s">
        <v>53</v>
      </c>
      <c r="EZ1" s="335" t="s">
        <v>61</v>
      </c>
      <c r="FA1" s="335" t="s">
        <v>62</v>
      </c>
      <c r="FB1" s="335" t="s">
        <v>63</v>
      </c>
      <c r="FC1" s="335" t="s">
        <v>64</v>
      </c>
      <c r="FD1" s="335" t="s">
        <v>65</v>
      </c>
      <c r="FE1" s="335" t="s">
        <v>66</v>
      </c>
      <c r="FF1" s="335" t="s">
        <v>67</v>
      </c>
      <c r="FG1" s="335" t="s">
        <v>68</v>
      </c>
      <c r="FH1" s="336" t="s">
        <v>29</v>
      </c>
      <c r="FI1" s="336" t="s">
        <v>32</v>
      </c>
      <c r="FJ1" s="336" t="s">
        <v>30</v>
      </c>
      <c r="FK1" s="336" t="s">
        <v>51</v>
      </c>
      <c r="FL1" s="336" t="s">
        <v>31</v>
      </c>
      <c r="FM1" s="336" t="s">
        <v>36</v>
      </c>
      <c r="FN1" s="336" t="s">
        <v>33</v>
      </c>
      <c r="FO1" s="336" t="s">
        <v>163</v>
      </c>
      <c r="FP1" s="336" t="s">
        <v>54</v>
      </c>
      <c r="FQ1" s="336" t="s">
        <v>34</v>
      </c>
      <c r="FR1" s="336" t="s">
        <v>35</v>
      </c>
      <c r="FS1" s="336" t="s">
        <v>55</v>
      </c>
      <c r="FT1" s="336" t="s">
        <v>56</v>
      </c>
      <c r="FU1" s="336" t="s">
        <v>57</v>
      </c>
      <c r="FV1" s="336" t="s">
        <v>58</v>
      </c>
      <c r="FW1" s="336" t="s">
        <v>59</v>
      </c>
      <c r="FX1" s="336" t="s">
        <v>60</v>
      </c>
    </row>
    <row r="2" spans="1:180" s="337" customFormat="1" ht="15.75" customHeight="1" x14ac:dyDescent="0.25">
      <c r="A2" s="370"/>
      <c r="B2" s="370"/>
      <c r="C2" s="268"/>
      <c r="D2" s="268"/>
      <c r="E2" s="268"/>
      <c r="F2" s="268"/>
      <c r="G2" s="371"/>
      <c r="H2" s="371"/>
      <c r="I2" s="268"/>
      <c r="J2" s="371"/>
      <c r="K2" s="268"/>
      <c r="L2" s="268"/>
      <c r="M2" s="268"/>
      <c r="N2" s="371"/>
      <c r="O2" s="371"/>
      <c r="P2" s="268"/>
      <c r="Q2" s="372"/>
      <c r="R2" s="370"/>
      <c r="S2" s="373"/>
      <c r="T2" s="374"/>
      <c r="U2" s="373"/>
      <c r="V2" s="370"/>
      <c r="W2" s="370"/>
      <c r="X2" s="370"/>
      <c r="Y2" s="370"/>
      <c r="Z2" s="370"/>
      <c r="AA2" s="370"/>
      <c r="AB2" s="370"/>
      <c r="AC2" s="370"/>
      <c r="AD2" s="370"/>
      <c r="AE2" s="370"/>
      <c r="AF2" s="370"/>
      <c r="AG2" s="370"/>
      <c r="AH2" s="370"/>
      <c r="AI2" s="370">
        <v>33</v>
      </c>
      <c r="AJ2" s="370">
        <v>34</v>
      </c>
      <c r="AK2" s="370">
        <v>35</v>
      </c>
      <c r="AL2" s="370">
        <v>36</v>
      </c>
      <c r="AM2" s="370">
        <v>37</v>
      </c>
      <c r="AN2" s="370">
        <v>38</v>
      </c>
      <c r="AO2" s="370">
        <v>39</v>
      </c>
      <c r="AP2" s="370">
        <v>40</v>
      </c>
      <c r="AQ2" s="370">
        <v>41</v>
      </c>
      <c r="AR2" s="370">
        <v>42</v>
      </c>
      <c r="AS2" s="370">
        <v>43</v>
      </c>
      <c r="AT2" s="370">
        <v>44</v>
      </c>
      <c r="AU2" s="370">
        <v>45</v>
      </c>
      <c r="AV2" s="370">
        <v>46</v>
      </c>
      <c r="AW2" s="370">
        <v>47</v>
      </c>
      <c r="AX2" s="370">
        <v>48</v>
      </c>
      <c r="AY2" s="370">
        <v>49</v>
      </c>
      <c r="AZ2" s="370">
        <v>50</v>
      </c>
      <c r="BA2" s="375">
        <v>51</v>
      </c>
      <c r="BB2" s="375">
        <v>52</v>
      </c>
      <c r="BC2" s="370">
        <v>1</v>
      </c>
      <c r="BD2" s="370">
        <v>2</v>
      </c>
      <c r="BE2" s="370">
        <v>3</v>
      </c>
      <c r="BF2" s="370">
        <v>4</v>
      </c>
      <c r="BG2" s="370">
        <v>5</v>
      </c>
      <c r="BH2" s="370">
        <v>6</v>
      </c>
      <c r="BI2" s="370">
        <v>7</v>
      </c>
      <c r="BJ2" s="370">
        <v>8</v>
      </c>
      <c r="BK2" s="370">
        <v>9</v>
      </c>
      <c r="BL2" s="370">
        <v>10</v>
      </c>
      <c r="BM2" s="370">
        <v>11</v>
      </c>
      <c r="BN2" s="370">
        <v>12</v>
      </c>
      <c r="BO2" s="370">
        <v>13</v>
      </c>
      <c r="BP2" s="370">
        <v>14</v>
      </c>
      <c r="BQ2" s="370">
        <v>15</v>
      </c>
      <c r="BR2" s="370">
        <v>16</v>
      </c>
      <c r="BS2" s="370">
        <v>17</v>
      </c>
      <c r="BT2" s="370">
        <v>18</v>
      </c>
      <c r="BU2" s="370">
        <v>19</v>
      </c>
      <c r="BV2" s="370">
        <v>20</v>
      </c>
      <c r="BW2" s="370">
        <v>21</v>
      </c>
      <c r="BX2" s="370">
        <v>22</v>
      </c>
      <c r="BY2" s="370">
        <v>23</v>
      </c>
      <c r="BZ2" s="370">
        <v>24</v>
      </c>
      <c r="CA2" s="370">
        <v>25</v>
      </c>
      <c r="CB2" s="370">
        <v>26</v>
      </c>
      <c r="CC2" s="370">
        <v>27</v>
      </c>
      <c r="CD2" s="370">
        <v>28</v>
      </c>
      <c r="CE2" s="370">
        <v>29</v>
      </c>
      <c r="CF2" s="370">
        <v>30</v>
      </c>
      <c r="CG2" s="370">
        <v>31</v>
      </c>
      <c r="CH2" s="370">
        <v>32</v>
      </c>
      <c r="CI2" s="370">
        <v>33</v>
      </c>
      <c r="CJ2" s="370">
        <v>34</v>
      </c>
      <c r="CK2" s="370">
        <v>35</v>
      </c>
      <c r="CL2" s="370">
        <v>36</v>
      </c>
      <c r="CM2" s="370">
        <v>37</v>
      </c>
      <c r="CN2" s="370">
        <v>38</v>
      </c>
      <c r="CO2" s="370">
        <v>39</v>
      </c>
      <c r="CP2" s="370">
        <v>40</v>
      </c>
      <c r="CQ2" s="370">
        <v>41</v>
      </c>
      <c r="CR2" s="370">
        <v>42</v>
      </c>
      <c r="CS2" s="370">
        <v>43</v>
      </c>
      <c r="CT2" s="370">
        <v>44</v>
      </c>
      <c r="CU2" s="370">
        <v>45</v>
      </c>
      <c r="CV2" s="370">
        <v>46</v>
      </c>
      <c r="CW2" s="370">
        <v>47</v>
      </c>
      <c r="CX2" s="370">
        <v>48</v>
      </c>
      <c r="CY2" s="370">
        <v>49</v>
      </c>
      <c r="CZ2" s="370">
        <v>50</v>
      </c>
      <c r="DA2" s="370">
        <v>51</v>
      </c>
      <c r="DB2" s="370">
        <v>52</v>
      </c>
      <c r="DC2" s="370"/>
      <c r="EA2" s="338" t="s">
        <v>135</v>
      </c>
      <c r="EB2" s="338" t="s">
        <v>118</v>
      </c>
      <c r="EC2" s="338" t="s">
        <v>143</v>
      </c>
      <c r="ED2" s="338" t="s">
        <v>116</v>
      </c>
      <c r="EE2" s="338" t="s">
        <v>107</v>
      </c>
      <c r="EF2" s="338" t="s">
        <v>171</v>
      </c>
      <c r="EG2" s="338" t="s">
        <v>172</v>
      </c>
      <c r="EH2" s="338" t="s">
        <v>145</v>
      </c>
      <c r="EI2" s="338" t="s">
        <v>114</v>
      </c>
      <c r="EJ2" s="338" t="s">
        <v>123</v>
      </c>
      <c r="EK2" s="338" t="s">
        <v>71</v>
      </c>
      <c r="EL2" s="338" t="s">
        <v>72</v>
      </c>
      <c r="EM2" s="338" t="s">
        <v>119</v>
      </c>
      <c r="EN2" s="338" t="s">
        <v>73</v>
      </c>
      <c r="EO2" s="338" t="s">
        <v>74</v>
      </c>
      <c r="EP2" s="338" t="s">
        <v>75</v>
      </c>
      <c r="EQ2" s="338" t="s">
        <v>76</v>
      </c>
      <c r="ER2" s="338" t="s">
        <v>77</v>
      </c>
      <c r="ES2" s="338" t="s">
        <v>78</v>
      </c>
      <c r="ET2" s="338" t="s">
        <v>83</v>
      </c>
      <c r="EU2" s="338" t="s">
        <v>164</v>
      </c>
      <c r="EV2" s="338" t="s">
        <v>84</v>
      </c>
      <c r="EW2" s="338" t="s">
        <v>85</v>
      </c>
      <c r="EX2" s="338" t="s">
        <v>146</v>
      </c>
      <c r="EY2" s="338" t="s">
        <v>108</v>
      </c>
      <c r="EZ2" s="338" t="s">
        <v>86</v>
      </c>
      <c r="FA2" s="338" t="s">
        <v>87</v>
      </c>
      <c r="FB2" s="338"/>
      <c r="FC2" s="338" t="s">
        <v>88</v>
      </c>
      <c r="FD2" s="338" t="s">
        <v>89</v>
      </c>
      <c r="FE2" s="338" t="s">
        <v>90</v>
      </c>
      <c r="FF2" s="338" t="s">
        <v>173</v>
      </c>
      <c r="FG2" s="338" t="s">
        <v>110</v>
      </c>
      <c r="FH2" s="338" t="s">
        <v>79</v>
      </c>
      <c r="FI2" s="338" t="s">
        <v>80</v>
      </c>
      <c r="FJ2" s="338" t="s">
        <v>81</v>
      </c>
      <c r="FK2" s="338" t="s">
        <v>139</v>
      </c>
      <c r="FL2" s="338" t="s">
        <v>82</v>
      </c>
      <c r="FM2" s="338" t="s">
        <v>115</v>
      </c>
      <c r="FN2" s="338" t="s">
        <v>112</v>
      </c>
      <c r="FO2" s="338" t="s">
        <v>91</v>
      </c>
      <c r="FP2" s="338" t="s">
        <v>111</v>
      </c>
      <c r="FQ2" s="338" t="s">
        <v>109</v>
      </c>
      <c r="FR2" s="338" t="s">
        <v>92</v>
      </c>
      <c r="FS2" s="338" t="s">
        <v>113</v>
      </c>
      <c r="FT2" s="338" t="s">
        <v>144</v>
      </c>
      <c r="FU2" s="338" t="s">
        <v>117</v>
      </c>
      <c r="FV2" s="338" t="s">
        <v>136</v>
      </c>
      <c r="FW2" s="338" t="s">
        <v>93</v>
      </c>
      <c r="FX2" s="338" t="s">
        <v>120</v>
      </c>
    </row>
    <row r="3" spans="1:180" ht="15.75" customHeight="1" thickBot="1" x14ac:dyDescent="0.3">
      <c r="A3" s="376" t="s">
        <v>42</v>
      </c>
      <c r="B3" s="377" t="s">
        <v>43</v>
      </c>
      <c r="C3" s="378" t="s">
        <v>27</v>
      </c>
      <c r="D3" s="378" t="s">
        <v>0</v>
      </c>
      <c r="E3" s="378" t="s">
        <v>1</v>
      </c>
      <c r="F3" s="378" t="s">
        <v>2</v>
      </c>
      <c r="G3" s="378" t="s">
        <v>3</v>
      </c>
      <c r="H3" s="378" t="s">
        <v>4</v>
      </c>
      <c r="I3" s="378" t="s">
        <v>19</v>
      </c>
      <c r="J3" s="378" t="s">
        <v>5</v>
      </c>
      <c r="K3" s="378" t="s">
        <v>6</v>
      </c>
      <c r="L3" s="378" t="s">
        <v>7</v>
      </c>
      <c r="M3" s="378" t="s">
        <v>18</v>
      </c>
      <c r="N3" s="378" t="s">
        <v>26</v>
      </c>
      <c r="O3" s="378" t="s">
        <v>28</v>
      </c>
      <c r="P3" s="378" t="s">
        <v>159</v>
      </c>
      <c r="Q3" s="379" t="s">
        <v>45</v>
      </c>
      <c r="R3" s="379" t="s">
        <v>46</v>
      </c>
      <c r="S3" s="379" t="s">
        <v>47</v>
      </c>
      <c r="T3" s="379" t="s">
        <v>48</v>
      </c>
      <c r="U3" s="379" t="s">
        <v>49</v>
      </c>
      <c r="V3" s="379" t="s">
        <v>50</v>
      </c>
      <c r="W3" s="379" t="s">
        <v>52</v>
      </c>
      <c r="X3" s="379" t="s">
        <v>53</v>
      </c>
      <c r="Y3" s="379" t="s">
        <v>61</v>
      </c>
      <c r="Z3" s="379" t="s">
        <v>62</v>
      </c>
      <c r="AA3" s="379" t="s">
        <v>63</v>
      </c>
      <c r="AB3" s="379" t="s">
        <v>64</v>
      </c>
      <c r="AC3" s="379" t="s">
        <v>65</v>
      </c>
      <c r="AD3" s="379" t="s">
        <v>66</v>
      </c>
      <c r="AE3" s="379" t="s">
        <v>67</v>
      </c>
      <c r="AF3" s="379" t="s">
        <v>68</v>
      </c>
      <c r="AG3" s="379" t="s">
        <v>291</v>
      </c>
      <c r="AH3" s="379" t="s">
        <v>29</v>
      </c>
      <c r="AI3" s="379" t="s">
        <v>32</v>
      </c>
      <c r="AJ3" s="379" t="s">
        <v>30</v>
      </c>
      <c r="AK3" s="379" t="s">
        <v>51</v>
      </c>
      <c r="AL3" s="379" t="s">
        <v>31</v>
      </c>
      <c r="AM3" s="379" t="s">
        <v>36</v>
      </c>
      <c r="AN3" s="379" t="s">
        <v>33</v>
      </c>
      <c r="AO3" s="379" t="s">
        <v>163</v>
      </c>
      <c r="AP3" s="379" t="s">
        <v>54</v>
      </c>
      <c r="AQ3" s="379" t="s">
        <v>34</v>
      </c>
      <c r="AR3" s="379" t="s">
        <v>35</v>
      </c>
      <c r="AS3" s="379" t="s">
        <v>55</v>
      </c>
      <c r="AT3" s="379" t="s">
        <v>56</v>
      </c>
      <c r="AU3" s="379" t="s">
        <v>57</v>
      </c>
      <c r="AV3" s="379" t="s">
        <v>58</v>
      </c>
      <c r="AW3" s="379" t="s">
        <v>59</v>
      </c>
      <c r="AX3" s="379" t="s">
        <v>60</v>
      </c>
      <c r="AY3" s="380"/>
      <c r="AZ3" s="380"/>
      <c r="BA3" s="369" t="s">
        <v>121</v>
      </c>
      <c r="BB3" s="369" t="s">
        <v>122</v>
      </c>
      <c r="BC3" s="381" t="str">
        <f t="shared" ref="BC3:BQ3" si="0">C3</f>
        <v>A1</v>
      </c>
      <c r="BD3" s="381" t="str">
        <f t="shared" si="0"/>
        <v>A2</v>
      </c>
      <c r="BE3" s="381" t="str">
        <f t="shared" si="0"/>
        <v>A3</v>
      </c>
      <c r="BF3" s="381" t="str">
        <f t="shared" si="0"/>
        <v>A4</v>
      </c>
      <c r="BG3" s="381" t="str">
        <f t="shared" si="0"/>
        <v>A5</v>
      </c>
      <c r="BH3" s="381" t="str">
        <f t="shared" si="0"/>
        <v>A6</v>
      </c>
      <c r="BI3" s="381" t="str">
        <f t="shared" si="0"/>
        <v>A7</v>
      </c>
      <c r="BJ3" s="381" t="str">
        <f t="shared" si="0"/>
        <v>A8</v>
      </c>
      <c r="BK3" s="381" t="str">
        <f t="shared" si="0"/>
        <v>A9</v>
      </c>
      <c r="BL3" s="381" t="str">
        <f t="shared" si="0"/>
        <v>A10</v>
      </c>
      <c r="BM3" s="381" t="str">
        <f t="shared" si="0"/>
        <v>A11</v>
      </c>
      <c r="BN3" s="381" t="str">
        <f t="shared" si="0"/>
        <v>A12</v>
      </c>
      <c r="BO3" s="381" t="str">
        <f t="shared" si="0"/>
        <v>A13</v>
      </c>
      <c r="BP3" s="381" t="str">
        <f t="shared" si="0"/>
        <v>A14</v>
      </c>
      <c r="BQ3" s="381" t="str">
        <f t="shared" si="0"/>
        <v>B1</v>
      </c>
      <c r="BR3" s="381" t="str">
        <f t="shared" ref="BR3:CZ3" si="1">R3</f>
        <v>B2</v>
      </c>
      <c r="BS3" s="381" t="str">
        <f t="shared" si="1"/>
        <v>B3</v>
      </c>
      <c r="BT3" s="381" t="str">
        <f t="shared" si="1"/>
        <v>B4</v>
      </c>
      <c r="BU3" s="381" t="str">
        <f t="shared" si="1"/>
        <v>B5</v>
      </c>
      <c r="BV3" s="381" t="str">
        <f t="shared" si="1"/>
        <v>B6</v>
      </c>
      <c r="BW3" s="381" t="str">
        <f t="shared" si="1"/>
        <v>B7</v>
      </c>
      <c r="BX3" s="381" t="str">
        <f t="shared" si="1"/>
        <v>B8</v>
      </c>
      <c r="BY3" s="381" t="str">
        <f t="shared" si="1"/>
        <v>B9</v>
      </c>
      <c r="BZ3" s="381" t="str">
        <f t="shared" si="1"/>
        <v>B10</v>
      </c>
      <c r="CA3" s="381" t="str">
        <f t="shared" si="1"/>
        <v>B11</v>
      </c>
      <c r="CB3" s="381" t="str">
        <f t="shared" si="1"/>
        <v>B12</v>
      </c>
      <c r="CC3" s="381" t="str">
        <f t="shared" si="1"/>
        <v>B13</v>
      </c>
      <c r="CD3" s="381" t="str">
        <f t="shared" si="1"/>
        <v>B14</v>
      </c>
      <c r="CE3" s="381" t="str">
        <f t="shared" si="1"/>
        <v>B15</v>
      </c>
      <c r="CF3" s="381" t="str">
        <f t="shared" si="1"/>
        <v>B16</v>
      </c>
      <c r="CG3" s="381" t="str">
        <f t="shared" si="1"/>
        <v>B17</v>
      </c>
      <c r="CH3" s="381" t="str">
        <f t="shared" si="1"/>
        <v>C1</v>
      </c>
      <c r="CI3" s="381" t="str">
        <f t="shared" si="1"/>
        <v>C2</v>
      </c>
      <c r="CJ3" s="381" t="str">
        <f t="shared" si="1"/>
        <v>C3</v>
      </c>
      <c r="CK3" s="381" t="str">
        <f t="shared" si="1"/>
        <v>C4</v>
      </c>
      <c r="CL3" s="381" t="str">
        <f t="shared" si="1"/>
        <v>C5</v>
      </c>
      <c r="CM3" s="381" t="str">
        <f t="shared" si="1"/>
        <v>C6</v>
      </c>
      <c r="CN3" s="381" t="str">
        <f t="shared" si="1"/>
        <v>C7</v>
      </c>
      <c r="CO3" s="381" t="str">
        <f t="shared" si="1"/>
        <v>C8</v>
      </c>
      <c r="CP3" s="381" t="str">
        <f t="shared" si="1"/>
        <v>C9</v>
      </c>
      <c r="CQ3" s="381" t="str">
        <f t="shared" si="1"/>
        <v>C10</v>
      </c>
      <c r="CR3" s="381" t="str">
        <f t="shared" si="1"/>
        <v>C11</v>
      </c>
      <c r="CS3" s="381" t="str">
        <f t="shared" si="1"/>
        <v>C12</v>
      </c>
      <c r="CT3" s="381" t="str">
        <f t="shared" si="1"/>
        <v>C13</v>
      </c>
      <c r="CU3" s="381" t="str">
        <f t="shared" si="1"/>
        <v>C14</v>
      </c>
      <c r="CV3" s="381" t="str">
        <f t="shared" si="1"/>
        <v>C15</v>
      </c>
      <c r="CW3" s="381" t="str">
        <f t="shared" si="1"/>
        <v>C16</v>
      </c>
      <c r="CX3" s="381" t="str">
        <f t="shared" si="1"/>
        <v>C17</v>
      </c>
      <c r="CY3" s="381">
        <f t="shared" si="1"/>
        <v>0</v>
      </c>
      <c r="CZ3" s="381">
        <f t="shared" si="1"/>
        <v>0</v>
      </c>
      <c r="DA3" s="382"/>
      <c r="DB3" s="382"/>
      <c r="DC3" s="382"/>
    </row>
    <row r="4" spans="1:180" ht="15.75" customHeight="1" thickTop="1" thickBot="1" x14ac:dyDescent="0.3">
      <c r="A4" s="462" t="s">
        <v>9</v>
      </c>
      <c r="B4" s="383">
        <f>IF(AZ4&gt;0,0,1)</f>
        <v>1</v>
      </c>
      <c r="C4" s="384" t="s">
        <v>309</v>
      </c>
      <c r="D4" s="385" t="s">
        <v>295</v>
      </c>
      <c r="E4" s="385" t="s">
        <v>534</v>
      </c>
      <c r="F4" s="385" t="s">
        <v>296</v>
      </c>
      <c r="G4" s="385" t="s">
        <v>436</v>
      </c>
      <c r="H4" s="385" t="s">
        <v>536</v>
      </c>
      <c r="I4" s="385" t="s">
        <v>298</v>
      </c>
      <c r="J4" s="385" t="s">
        <v>513</v>
      </c>
      <c r="K4" s="385" t="s">
        <v>308</v>
      </c>
      <c r="L4" s="385" t="s">
        <v>302</v>
      </c>
      <c r="M4" s="385" t="s">
        <v>689</v>
      </c>
      <c r="N4" s="385" t="s">
        <v>294</v>
      </c>
      <c r="O4" s="385" t="s">
        <v>286</v>
      </c>
      <c r="P4" s="385" t="s">
        <v>507</v>
      </c>
      <c r="Q4" s="385" t="s">
        <v>304</v>
      </c>
      <c r="R4" s="385"/>
      <c r="S4" s="385"/>
      <c r="T4" s="385" t="s">
        <v>425</v>
      </c>
      <c r="U4" s="385" t="s">
        <v>700</v>
      </c>
      <c r="V4" s="385" t="s">
        <v>520</v>
      </c>
      <c r="W4" s="385" t="s">
        <v>508</v>
      </c>
      <c r="X4" s="385" t="s">
        <v>273</v>
      </c>
      <c r="Y4" s="386" t="s">
        <v>691</v>
      </c>
      <c r="Z4" s="385" t="s">
        <v>200</v>
      </c>
      <c r="AA4" s="385" t="s">
        <v>281</v>
      </c>
      <c r="AB4" s="386"/>
      <c r="AC4" s="385"/>
      <c r="AD4" s="385"/>
      <c r="AE4" s="386"/>
      <c r="AF4" s="387"/>
      <c r="AG4" s="388"/>
      <c r="AH4" s="389" t="s">
        <v>682</v>
      </c>
      <c r="AI4" s="389" t="s">
        <v>685</v>
      </c>
      <c r="AJ4" s="389" t="s">
        <v>305</v>
      </c>
      <c r="AK4" s="389" t="s">
        <v>540</v>
      </c>
      <c r="AL4" s="389" t="s">
        <v>485</v>
      </c>
      <c r="AM4" s="389" t="s">
        <v>434</v>
      </c>
      <c r="AN4" s="389" t="s">
        <v>293</v>
      </c>
      <c r="AO4" s="389"/>
      <c r="AP4" s="389" t="s">
        <v>687</v>
      </c>
      <c r="AQ4" s="389"/>
      <c r="AR4" s="389"/>
      <c r="AS4" s="389" t="s">
        <v>688</v>
      </c>
      <c r="AT4" s="389"/>
      <c r="AU4" s="389"/>
      <c r="AV4" s="389" t="s">
        <v>692</v>
      </c>
      <c r="AW4" s="389"/>
      <c r="AX4" s="389"/>
      <c r="AY4" s="390"/>
      <c r="AZ4" s="391"/>
      <c r="BA4" s="369"/>
      <c r="BB4" s="369"/>
      <c r="BC4" s="392">
        <f t="shared" ref="BC4:BC33" si="2">COUNTIF($C4:$BB4,C4)</f>
        <v>1</v>
      </c>
      <c r="BD4" s="393">
        <f t="shared" ref="BD4:BD33" si="3">COUNTIF($C4:$BB4,D4)</f>
        <v>1</v>
      </c>
      <c r="BE4" s="393">
        <f t="shared" ref="BE4:BE33" si="4">COUNTIF($C4:$BB4,E4)</f>
        <v>1</v>
      </c>
      <c r="BF4" s="393">
        <f t="shared" ref="BF4:BF33" si="5">COUNTIF($C4:$BB4,F4)</f>
        <v>1</v>
      </c>
      <c r="BG4" s="393">
        <f t="shared" ref="BG4:BG33" si="6">COUNTIF($C4:$BB4,G4)</f>
        <v>1</v>
      </c>
      <c r="BH4" s="393">
        <f t="shared" ref="BH4:BH33" si="7">COUNTIF($C4:$BB4,H4)</f>
        <v>1</v>
      </c>
      <c r="BI4" s="393">
        <f t="shared" ref="BI4:BI33" si="8">COUNTIF($C4:$BB4,I4)</f>
        <v>1</v>
      </c>
      <c r="BJ4" s="393">
        <f t="shared" ref="BJ4:BJ33" si="9">COUNTIF($C4:$BB4,J4)</f>
        <v>1</v>
      </c>
      <c r="BK4" s="393">
        <f t="shared" ref="BK4:BK33" si="10">COUNTIF($C4:$BB4,K4)</f>
        <v>1</v>
      </c>
      <c r="BL4" s="393">
        <f t="shared" ref="BL4:BL33" si="11">COUNTIF($C4:$BB4,L4)</f>
        <v>1</v>
      </c>
      <c r="BM4" s="393">
        <f t="shared" ref="BM4:BM33" si="12">COUNTIF($C4:$BB4,M4)</f>
        <v>1</v>
      </c>
      <c r="BN4" s="393">
        <f t="shared" ref="BN4:BN33" si="13">COUNTIF($C4:$BB4,N4)</f>
        <v>1</v>
      </c>
      <c r="BO4" s="393">
        <f t="shared" ref="BO4:BO33" si="14">COUNTIF($C4:$BB4,O4)</f>
        <v>1</v>
      </c>
      <c r="BP4" s="393">
        <f t="shared" ref="BP4:BP33" si="15">COUNTIF($C4:$BB4,P4)</f>
        <v>1</v>
      </c>
      <c r="BQ4" s="393">
        <f t="shared" ref="BQ4:BQ33" si="16">COUNTIF($C4:$BB4,Q4)</f>
        <v>1</v>
      </c>
      <c r="BR4" s="393">
        <f t="shared" ref="BR4:BR33" si="17">COUNTIF($C4:$BB4,R4)</f>
        <v>0</v>
      </c>
      <c r="BS4" s="393">
        <f>COUNTIF($C4:$BB4,#REF!)</f>
        <v>0</v>
      </c>
      <c r="BT4" s="393">
        <f t="shared" ref="BT4:BT33" si="18">COUNTIF($C4:$BB4,T4)</f>
        <v>1</v>
      </c>
      <c r="BU4" s="393">
        <f t="shared" ref="BU4:BU33" si="19">COUNTIF($C4:$BB4,U4)</f>
        <v>1</v>
      </c>
      <c r="BV4" s="393">
        <f t="shared" ref="BV4:BV33" si="20">COUNTIF($C4:$BB4,V4)</f>
        <v>1</v>
      </c>
      <c r="BW4" s="393">
        <f t="shared" ref="BW4:BW33" si="21">COUNTIF($C4:$BB4,W4)</f>
        <v>1</v>
      </c>
      <c r="BX4" s="393">
        <f t="shared" ref="BX4:BX33" si="22">COUNTIF($C4:$BB4,X4)</f>
        <v>1</v>
      </c>
      <c r="BY4" s="393">
        <f t="shared" ref="BY4:BY33" si="23">COUNTIF($C4:$BB4,Y4)</f>
        <v>1</v>
      </c>
      <c r="BZ4" s="393">
        <f t="shared" ref="BZ4:BZ33" si="24">COUNTIF($C4:$BB4,Z4)</f>
        <v>1</v>
      </c>
      <c r="CA4" s="393">
        <f t="shared" ref="CA4:CA33" si="25">COUNTIF($C4:$BB4,AA4)</f>
        <v>1</v>
      </c>
      <c r="CB4" s="393">
        <f t="shared" ref="CB4:CB33" si="26">COUNTIF($C4:$BB4,AB4)</f>
        <v>0</v>
      </c>
      <c r="CC4" s="393">
        <f t="shared" ref="CC4:CC33" si="27">COUNTIF($C4:$BB4,AC4)</f>
        <v>0</v>
      </c>
      <c r="CD4" s="393">
        <f t="shared" ref="CD4:CD33" si="28">COUNTIF($C4:$BB4,AD4)</f>
        <v>0</v>
      </c>
      <c r="CE4" s="393">
        <f t="shared" ref="CE4:CE33" si="29">COUNTIF($C4:$BB4,AE4)</f>
        <v>0</v>
      </c>
      <c r="CF4" s="393">
        <f t="shared" ref="CF4:CF33" si="30">COUNTIF($C4:$BB4,AF4)</f>
        <v>0</v>
      </c>
      <c r="CG4" s="393">
        <f t="shared" ref="CG4:CG33" si="31">COUNTIF($C4:$BB4,AG4)</f>
        <v>0</v>
      </c>
      <c r="CH4" s="393">
        <f t="shared" ref="CH4:CH33" si="32">COUNTIF($C4:$BB4,AH4)</f>
        <v>1</v>
      </c>
      <c r="CI4" s="393">
        <f t="shared" ref="CI4:CI33" si="33">COUNTIF($C4:$BB4,AI4)</f>
        <v>1</v>
      </c>
      <c r="CJ4" s="393">
        <f t="shared" ref="CJ4:CJ33" si="34">COUNTIF($C4:$BB4,AJ4)</f>
        <v>1</v>
      </c>
      <c r="CK4" s="393">
        <f t="shared" ref="CK4:CK33" si="35">COUNTIF($C4:$BB4,AK4)</f>
        <v>1</v>
      </c>
      <c r="CL4" s="393">
        <f t="shared" ref="CL4:CL33" si="36">COUNTIF($C4:$BB4,AL4)</f>
        <v>1</v>
      </c>
      <c r="CM4" s="393">
        <f t="shared" ref="CM4:CM33" si="37">COUNTIF($C4:$BB4,AM4)</f>
        <v>1</v>
      </c>
      <c r="CN4" s="393">
        <f t="shared" ref="CN4:CN33" si="38">COUNTIF($C4:$BB4,AN4)</f>
        <v>1</v>
      </c>
      <c r="CO4" s="393">
        <f t="shared" ref="CO4:CO33" si="39">COUNTIF($C4:$BB4,AO4)</f>
        <v>0</v>
      </c>
      <c r="CP4" s="393">
        <f t="shared" ref="CP4:CP33" si="40">COUNTIF($C4:$BB4,AP4)</f>
        <v>1</v>
      </c>
      <c r="CQ4" s="393">
        <f t="shared" ref="CQ4:CQ33" si="41">COUNTIF($C4:$BB4,AQ4)</f>
        <v>0</v>
      </c>
      <c r="CR4" s="393">
        <f t="shared" ref="CR4:CR33" si="42">COUNTIF($C4:$BB4,AR4)</f>
        <v>0</v>
      </c>
      <c r="CS4" s="393">
        <f t="shared" ref="CS4:CS33" si="43">COUNTIF($C4:$BB4,AS4)</f>
        <v>1</v>
      </c>
      <c r="CT4" s="393">
        <f t="shared" ref="CT4:CT33" si="44">COUNTIF($C4:$BB4,AT4)</f>
        <v>0</v>
      </c>
      <c r="CU4" s="393">
        <f t="shared" ref="CU4:CU33" si="45">COUNTIF($C4:$BB4,AU4)</f>
        <v>0</v>
      </c>
      <c r="CV4" s="393">
        <f t="shared" ref="CV4:CV33" si="46">COUNTIF($C4:$BB4,AV4)</f>
        <v>1</v>
      </c>
      <c r="CW4" s="393">
        <f t="shared" ref="CW4:CW33" si="47">COUNTIF($C4:$BB4,AW4)</f>
        <v>0</v>
      </c>
      <c r="CX4" s="393">
        <f t="shared" ref="CX4:CX33" si="48">COUNTIF($C4:$BB4,AX4)</f>
        <v>0</v>
      </c>
      <c r="CY4" s="393">
        <f t="shared" ref="CY4:CY33" si="49">COUNTIF($C4:$BB4,AY4)</f>
        <v>0</v>
      </c>
      <c r="CZ4" s="394">
        <f t="shared" ref="CZ4:CZ33" si="50">COUNTIF($C4:$BB4,AZ4)</f>
        <v>0</v>
      </c>
      <c r="DA4" s="395">
        <f t="shared" ref="DA4:DA33" si="51">COUNTIF($C4:$BB4,BA4)</f>
        <v>0</v>
      </c>
      <c r="DB4" s="395">
        <f t="shared" ref="DB4:DB33" si="52">COUNTIF($C4:$BB4,BB4)</f>
        <v>0</v>
      </c>
      <c r="DC4" s="395">
        <f t="shared" ref="DC4:DC33" si="53">COUNTIF($C4:$BB4,BC4)</f>
        <v>0</v>
      </c>
    </row>
    <row r="5" spans="1:180" ht="15.75" customHeight="1" thickTop="1" x14ac:dyDescent="0.25">
      <c r="A5" s="462"/>
      <c r="B5" s="396">
        <f>IF(AZ5&gt;0,0,2)</f>
        <v>2</v>
      </c>
      <c r="C5" s="384" t="s">
        <v>309</v>
      </c>
      <c r="D5" s="385" t="s">
        <v>295</v>
      </c>
      <c r="E5" s="386" t="s">
        <v>534</v>
      </c>
      <c r="F5" s="386" t="s">
        <v>296</v>
      </c>
      <c r="G5" s="386" t="s">
        <v>436</v>
      </c>
      <c r="H5" s="386" t="s">
        <v>536</v>
      </c>
      <c r="I5" s="386" t="s">
        <v>298</v>
      </c>
      <c r="J5" s="386" t="s">
        <v>513</v>
      </c>
      <c r="K5" s="386" t="s">
        <v>308</v>
      </c>
      <c r="L5" s="386" t="s">
        <v>302</v>
      </c>
      <c r="M5" s="386" t="s">
        <v>689</v>
      </c>
      <c r="N5" s="386" t="s">
        <v>294</v>
      </c>
      <c r="O5" s="386" t="s">
        <v>286</v>
      </c>
      <c r="P5" s="386" t="s">
        <v>507</v>
      </c>
      <c r="Q5" s="386" t="s">
        <v>304</v>
      </c>
      <c r="R5" s="386"/>
      <c r="S5" s="386"/>
      <c r="T5" s="386" t="s">
        <v>200</v>
      </c>
      <c r="U5" s="386" t="s">
        <v>700</v>
      </c>
      <c r="V5" s="386" t="s">
        <v>520</v>
      </c>
      <c r="W5" s="386" t="s">
        <v>508</v>
      </c>
      <c r="X5" s="386" t="s">
        <v>273</v>
      </c>
      <c r="Y5" s="386" t="s">
        <v>691</v>
      </c>
      <c r="Z5" s="386" t="s">
        <v>425</v>
      </c>
      <c r="AA5" s="386" t="s">
        <v>281</v>
      </c>
      <c r="AB5" s="386"/>
      <c r="AC5" s="386"/>
      <c r="AD5" s="386"/>
      <c r="AE5" s="386"/>
      <c r="AF5" s="397"/>
      <c r="AG5" s="398"/>
      <c r="AH5" s="399" t="s">
        <v>682</v>
      </c>
      <c r="AI5" s="389" t="s">
        <v>685</v>
      </c>
      <c r="AJ5" s="389" t="s">
        <v>305</v>
      </c>
      <c r="AK5" s="389" t="s">
        <v>540</v>
      </c>
      <c r="AL5" s="389" t="s">
        <v>485</v>
      </c>
      <c r="AM5" s="389" t="s">
        <v>434</v>
      </c>
      <c r="AN5" s="389" t="s">
        <v>293</v>
      </c>
      <c r="AO5" s="389"/>
      <c r="AP5" s="389" t="s">
        <v>687</v>
      </c>
      <c r="AQ5" s="400"/>
      <c r="AR5" s="400"/>
      <c r="AS5" s="400" t="s">
        <v>688</v>
      </c>
      <c r="AT5" s="400"/>
      <c r="AU5" s="400"/>
      <c r="AV5" s="400" t="s">
        <v>692</v>
      </c>
      <c r="AW5" s="400"/>
      <c r="AX5" s="400"/>
      <c r="AY5" s="401"/>
      <c r="AZ5" s="402"/>
      <c r="BA5" s="369"/>
      <c r="BB5" s="369"/>
      <c r="BC5" s="403">
        <f t="shared" si="2"/>
        <v>1</v>
      </c>
      <c r="BD5" s="404">
        <f t="shared" si="3"/>
        <v>1</v>
      </c>
      <c r="BE5" s="404">
        <f t="shared" si="4"/>
        <v>1</v>
      </c>
      <c r="BF5" s="404">
        <f t="shared" si="5"/>
        <v>1</v>
      </c>
      <c r="BG5" s="404">
        <f t="shared" si="6"/>
        <v>1</v>
      </c>
      <c r="BH5" s="404">
        <f t="shared" si="7"/>
        <v>1</v>
      </c>
      <c r="BI5" s="404">
        <f t="shared" si="8"/>
        <v>1</v>
      </c>
      <c r="BJ5" s="404">
        <f t="shared" si="9"/>
        <v>1</v>
      </c>
      <c r="BK5" s="404">
        <f t="shared" si="10"/>
        <v>1</v>
      </c>
      <c r="BL5" s="404">
        <f t="shared" si="11"/>
        <v>1</v>
      </c>
      <c r="BM5" s="404">
        <f t="shared" si="12"/>
        <v>1</v>
      </c>
      <c r="BN5" s="404">
        <f t="shared" si="13"/>
        <v>1</v>
      </c>
      <c r="BO5" s="404">
        <f t="shared" si="14"/>
        <v>1</v>
      </c>
      <c r="BP5" s="404">
        <f t="shared" si="15"/>
        <v>1</v>
      </c>
      <c r="BQ5" s="404">
        <f t="shared" si="16"/>
        <v>1</v>
      </c>
      <c r="BR5" s="404">
        <f t="shared" si="17"/>
        <v>0</v>
      </c>
      <c r="BS5" s="404">
        <f>COUNTIF($C5:$BB5,#REF!)</f>
        <v>0</v>
      </c>
      <c r="BT5" s="404">
        <f t="shared" si="18"/>
        <v>1</v>
      </c>
      <c r="BU5" s="404">
        <f t="shared" si="19"/>
        <v>1</v>
      </c>
      <c r="BV5" s="404">
        <f t="shared" si="20"/>
        <v>1</v>
      </c>
      <c r="BW5" s="404">
        <f t="shared" si="21"/>
        <v>1</v>
      </c>
      <c r="BX5" s="404">
        <f t="shared" si="22"/>
        <v>1</v>
      </c>
      <c r="BY5" s="404">
        <f t="shared" si="23"/>
        <v>1</v>
      </c>
      <c r="BZ5" s="404">
        <f t="shared" si="24"/>
        <v>1</v>
      </c>
      <c r="CA5" s="404">
        <f t="shared" si="25"/>
        <v>1</v>
      </c>
      <c r="CB5" s="404">
        <f t="shared" si="26"/>
        <v>0</v>
      </c>
      <c r="CC5" s="404">
        <f t="shared" si="27"/>
        <v>0</v>
      </c>
      <c r="CD5" s="404">
        <f t="shared" si="28"/>
        <v>0</v>
      </c>
      <c r="CE5" s="404">
        <f t="shared" si="29"/>
        <v>0</v>
      </c>
      <c r="CF5" s="404">
        <f t="shared" si="30"/>
        <v>0</v>
      </c>
      <c r="CG5" s="404">
        <f t="shared" si="31"/>
        <v>0</v>
      </c>
      <c r="CH5" s="404">
        <f t="shared" si="32"/>
        <v>1</v>
      </c>
      <c r="CI5" s="404">
        <f t="shared" si="33"/>
        <v>1</v>
      </c>
      <c r="CJ5" s="404">
        <f t="shared" si="34"/>
        <v>1</v>
      </c>
      <c r="CK5" s="404">
        <f t="shared" si="35"/>
        <v>1</v>
      </c>
      <c r="CL5" s="404">
        <f t="shared" si="36"/>
        <v>1</v>
      </c>
      <c r="CM5" s="404">
        <f t="shared" si="37"/>
        <v>1</v>
      </c>
      <c r="CN5" s="404">
        <f t="shared" si="38"/>
        <v>1</v>
      </c>
      <c r="CO5" s="404">
        <f t="shared" si="39"/>
        <v>0</v>
      </c>
      <c r="CP5" s="404">
        <f t="shared" si="40"/>
        <v>1</v>
      </c>
      <c r="CQ5" s="404">
        <f t="shared" si="41"/>
        <v>0</v>
      </c>
      <c r="CR5" s="404">
        <f t="shared" si="42"/>
        <v>0</v>
      </c>
      <c r="CS5" s="404">
        <f t="shared" si="43"/>
        <v>1</v>
      </c>
      <c r="CT5" s="404">
        <f t="shared" si="44"/>
        <v>0</v>
      </c>
      <c r="CU5" s="404">
        <f t="shared" si="45"/>
        <v>0</v>
      </c>
      <c r="CV5" s="404">
        <f t="shared" si="46"/>
        <v>1</v>
      </c>
      <c r="CW5" s="404">
        <f t="shared" si="47"/>
        <v>0</v>
      </c>
      <c r="CX5" s="404">
        <f t="shared" si="48"/>
        <v>0</v>
      </c>
      <c r="CY5" s="404">
        <f t="shared" si="49"/>
        <v>0</v>
      </c>
      <c r="CZ5" s="405">
        <f t="shared" si="50"/>
        <v>0</v>
      </c>
      <c r="DA5" s="395">
        <f t="shared" si="51"/>
        <v>0</v>
      </c>
      <c r="DB5" s="395">
        <f t="shared" si="52"/>
        <v>0</v>
      </c>
      <c r="DC5" s="395">
        <f t="shared" si="53"/>
        <v>0</v>
      </c>
    </row>
    <row r="6" spans="1:180" ht="15.75" customHeight="1" x14ac:dyDescent="0.25">
      <c r="A6" s="462"/>
      <c r="B6" s="396">
        <f>IF(AZ6&gt;0,0,3)</f>
        <v>3</v>
      </c>
      <c r="C6" s="406" t="s">
        <v>309</v>
      </c>
      <c r="D6" s="386" t="s">
        <v>295</v>
      </c>
      <c r="E6" s="386" t="s">
        <v>534</v>
      </c>
      <c r="F6" s="386" t="s">
        <v>296</v>
      </c>
      <c r="G6" s="386" t="s">
        <v>436</v>
      </c>
      <c r="H6" s="386" t="s">
        <v>286</v>
      </c>
      <c r="I6" s="386" t="s">
        <v>298</v>
      </c>
      <c r="J6" s="386" t="s">
        <v>513</v>
      </c>
      <c r="K6" s="386" t="s">
        <v>308</v>
      </c>
      <c r="L6" s="386" t="s">
        <v>302</v>
      </c>
      <c r="M6" s="386" t="s">
        <v>689</v>
      </c>
      <c r="N6" s="386" t="s">
        <v>294</v>
      </c>
      <c r="O6" s="386" t="s">
        <v>690</v>
      </c>
      <c r="P6" s="386" t="s">
        <v>507</v>
      </c>
      <c r="Q6" s="386" t="s">
        <v>700</v>
      </c>
      <c r="R6" s="386"/>
      <c r="S6" s="386"/>
      <c r="T6" s="386" t="s">
        <v>687</v>
      </c>
      <c r="U6" s="386" t="s">
        <v>540</v>
      </c>
      <c r="V6" s="386" t="s">
        <v>512</v>
      </c>
      <c r="W6" s="386" t="s">
        <v>425</v>
      </c>
      <c r="X6" s="386" t="s">
        <v>536</v>
      </c>
      <c r="Y6" s="386" t="s">
        <v>200</v>
      </c>
      <c r="Z6" s="386" t="s">
        <v>688</v>
      </c>
      <c r="AA6" s="386"/>
      <c r="AB6" s="386"/>
      <c r="AC6" s="386" t="s">
        <v>281</v>
      </c>
      <c r="AD6" s="386"/>
      <c r="AE6" s="386"/>
      <c r="AF6" s="397"/>
      <c r="AG6" s="398"/>
      <c r="AH6" s="399" t="s">
        <v>434</v>
      </c>
      <c r="AI6" s="386" t="s">
        <v>692</v>
      </c>
      <c r="AJ6" s="399" t="s">
        <v>305</v>
      </c>
      <c r="AK6" s="400" t="s">
        <v>694</v>
      </c>
      <c r="AL6" s="400" t="s">
        <v>682</v>
      </c>
      <c r="AM6" s="400" t="s">
        <v>693</v>
      </c>
      <c r="AN6" s="400" t="s">
        <v>293</v>
      </c>
      <c r="AO6" s="400"/>
      <c r="AP6" s="400" t="s">
        <v>685</v>
      </c>
      <c r="AQ6" s="400"/>
      <c r="AR6" s="400"/>
      <c r="AS6" s="400" t="s">
        <v>485</v>
      </c>
      <c r="AT6" s="400"/>
      <c r="AU6" s="400"/>
      <c r="AV6" s="400" t="s">
        <v>510</v>
      </c>
      <c r="AW6" s="400"/>
      <c r="AX6" s="400"/>
      <c r="AY6" s="401"/>
      <c r="AZ6" s="402"/>
      <c r="BA6" s="369"/>
      <c r="BB6" s="369"/>
      <c r="BC6" s="403">
        <f t="shared" si="2"/>
        <v>1</v>
      </c>
      <c r="BD6" s="404">
        <f t="shared" si="3"/>
        <v>1</v>
      </c>
      <c r="BE6" s="404">
        <f t="shared" si="4"/>
        <v>1</v>
      </c>
      <c r="BF6" s="404">
        <f t="shared" si="5"/>
        <v>1</v>
      </c>
      <c r="BG6" s="404">
        <f t="shared" si="6"/>
        <v>1</v>
      </c>
      <c r="BH6" s="404">
        <f t="shared" si="7"/>
        <v>1</v>
      </c>
      <c r="BI6" s="404">
        <f t="shared" si="8"/>
        <v>1</v>
      </c>
      <c r="BJ6" s="404">
        <f t="shared" si="9"/>
        <v>1</v>
      </c>
      <c r="BK6" s="404">
        <f t="shared" si="10"/>
        <v>1</v>
      </c>
      <c r="BL6" s="404">
        <f t="shared" si="11"/>
        <v>1</v>
      </c>
      <c r="BM6" s="404">
        <f t="shared" si="12"/>
        <v>1</v>
      </c>
      <c r="BN6" s="404">
        <f t="shared" si="13"/>
        <v>1</v>
      </c>
      <c r="BO6" s="404">
        <f t="shared" si="14"/>
        <v>1</v>
      </c>
      <c r="BP6" s="404">
        <f t="shared" si="15"/>
        <v>1</v>
      </c>
      <c r="BQ6" s="404">
        <f t="shared" si="16"/>
        <v>1</v>
      </c>
      <c r="BR6" s="404">
        <f t="shared" si="17"/>
        <v>0</v>
      </c>
      <c r="BS6" s="404">
        <f>COUNTIF($C6:$BB6,S4)</f>
        <v>0</v>
      </c>
      <c r="BT6" s="404">
        <f t="shared" si="18"/>
        <v>1</v>
      </c>
      <c r="BU6" s="404">
        <f t="shared" si="19"/>
        <v>1</v>
      </c>
      <c r="BV6" s="404">
        <f t="shared" si="20"/>
        <v>1</v>
      </c>
      <c r="BW6" s="404">
        <f t="shared" si="21"/>
        <v>1</v>
      </c>
      <c r="BX6" s="404">
        <f t="shared" si="22"/>
        <v>1</v>
      </c>
      <c r="BY6" s="404">
        <f t="shared" si="23"/>
        <v>1</v>
      </c>
      <c r="BZ6" s="404">
        <f t="shared" si="24"/>
        <v>1</v>
      </c>
      <c r="CA6" s="404">
        <f t="shared" si="25"/>
        <v>0</v>
      </c>
      <c r="CB6" s="404">
        <f t="shared" si="26"/>
        <v>0</v>
      </c>
      <c r="CC6" s="404">
        <f t="shared" si="27"/>
        <v>1</v>
      </c>
      <c r="CD6" s="404">
        <f t="shared" si="28"/>
        <v>0</v>
      </c>
      <c r="CE6" s="404">
        <f t="shared" si="29"/>
        <v>0</v>
      </c>
      <c r="CF6" s="404">
        <f t="shared" si="30"/>
        <v>0</v>
      </c>
      <c r="CG6" s="404">
        <f t="shared" si="31"/>
        <v>0</v>
      </c>
      <c r="CH6" s="404">
        <f t="shared" si="32"/>
        <v>1</v>
      </c>
      <c r="CI6" s="404">
        <f t="shared" si="33"/>
        <v>1</v>
      </c>
      <c r="CJ6" s="404">
        <f t="shared" si="34"/>
        <v>1</v>
      </c>
      <c r="CK6" s="404">
        <f t="shared" si="35"/>
        <v>1</v>
      </c>
      <c r="CL6" s="404">
        <f t="shared" si="36"/>
        <v>1</v>
      </c>
      <c r="CM6" s="404">
        <f t="shared" si="37"/>
        <v>1</v>
      </c>
      <c r="CN6" s="404">
        <f t="shared" si="38"/>
        <v>1</v>
      </c>
      <c r="CO6" s="404">
        <f t="shared" si="39"/>
        <v>0</v>
      </c>
      <c r="CP6" s="404">
        <f t="shared" si="40"/>
        <v>1</v>
      </c>
      <c r="CQ6" s="404">
        <f t="shared" si="41"/>
        <v>0</v>
      </c>
      <c r="CR6" s="404">
        <f t="shared" si="42"/>
        <v>0</v>
      </c>
      <c r="CS6" s="404">
        <f t="shared" si="43"/>
        <v>1</v>
      </c>
      <c r="CT6" s="404">
        <f t="shared" si="44"/>
        <v>0</v>
      </c>
      <c r="CU6" s="404">
        <f t="shared" si="45"/>
        <v>0</v>
      </c>
      <c r="CV6" s="404">
        <f t="shared" si="46"/>
        <v>1</v>
      </c>
      <c r="CW6" s="404">
        <f t="shared" si="47"/>
        <v>0</v>
      </c>
      <c r="CX6" s="404">
        <f t="shared" si="48"/>
        <v>0</v>
      </c>
      <c r="CY6" s="404">
        <f t="shared" si="49"/>
        <v>0</v>
      </c>
      <c r="CZ6" s="405">
        <f t="shared" si="50"/>
        <v>0</v>
      </c>
      <c r="DA6" s="395">
        <f t="shared" si="51"/>
        <v>0</v>
      </c>
      <c r="DB6" s="395">
        <f t="shared" si="52"/>
        <v>0</v>
      </c>
      <c r="DC6" s="395">
        <f t="shared" si="53"/>
        <v>0</v>
      </c>
    </row>
    <row r="7" spans="1:180" ht="15.75" customHeight="1" x14ac:dyDescent="0.25">
      <c r="A7" s="462"/>
      <c r="B7" s="396">
        <f>IF(AZ7&gt;0,0,4)</f>
        <v>4</v>
      </c>
      <c r="C7" s="406" t="s">
        <v>293</v>
      </c>
      <c r="D7" s="386" t="s">
        <v>689</v>
      </c>
      <c r="E7" s="386" t="s">
        <v>425</v>
      </c>
      <c r="F7" s="386" t="s">
        <v>296</v>
      </c>
      <c r="G7" s="386" t="s">
        <v>436</v>
      </c>
      <c r="H7" s="386" t="s">
        <v>536</v>
      </c>
      <c r="I7" s="386" t="s">
        <v>298</v>
      </c>
      <c r="J7" s="386" t="s">
        <v>295</v>
      </c>
      <c r="K7" s="386" t="s">
        <v>308</v>
      </c>
      <c r="L7" s="386" t="s">
        <v>302</v>
      </c>
      <c r="M7" s="386" t="s">
        <v>534</v>
      </c>
      <c r="N7" s="386" t="s">
        <v>294</v>
      </c>
      <c r="O7" s="386" t="s">
        <v>309</v>
      </c>
      <c r="P7" s="386" t="s">
        <v>507</v>
      </c>
      <c r="Q7" s="386" t="s">
        <v>700</v>
      </c>
      <c r="R7" s="386"/>
      <c r="S7" s="386"/>
      <c r="T7" s="386" t="s">
        <v>687</v>
      </c>
      <c r="U7" s="386" t="s">
        <v>286</v>
      </c>
      <c r="V7" s="386" t="s">
        <v>512</v>
      </c>
      <c r="W7" s="386" t="s">
        <v>540</v>
      </c>
      <c r="X7" s="386" t="s">
        <v>200</v>
      </c>
      <c r="Y7" s="386" t="s">
        <v>485</v>
      </c>
      <c r="Z7" s="386" t="s">
        <v>688</v>
      </c>
      <c r="AA7" s="386"/>
      <c r="AB7" s="386"/>
      <c r="AC7" s="386" t="s">
        <v>281</v>
      </c>
      <c r="AD7" s="386"/>
      <c r="AE7" s="386"/>
      <c r="AF7" s="397"/>
      <c r="AG7" s="398"/>
      <c r="AH7" s="399" t="s">
        <v>682</v>
      </c>
      <c r="AI7" s="386" t="s">
        <v>692</v>
      </c>
      <c r="AJ7" s="399" t="s">
        <v>305</v>
      </c>
      <c r="AK7" s="400" t="s">
        <v>508</v>
      </c>
      <c r="AL7" s="400" t="s">
        <v>690</v>
      </c>
      <c r="AM7" s="400" t="s">
        <v>434</v>
      </c>
      <c r="AN7" s="400" t="s">
        <v>694</v>
      </c>
      <c r="AO7" s="400"/>
      <c r="AP7" s="400" t="s">
        <v>520</v>
      </c>
      <c r="AQ7" s="400"/>
      <c r="AR7" s="400"/>
      <c r="AS7" s="400" t="s">
        <v>513</v>
      </c>
      <c r="AT7" s="400"/>
      <c r="AU7" s="400"/>
      <c r="AV7" s="400" t="s">
        <v>510</v>
      </c>
      <c r="AW7" s="400"/>
      <c r="AX7" s="400"/>
      <c r="AY7" s="401"/>
      <c r="AZ7" s="402"/>
      <c r="BA7" s="369"/>
      <c r="BB7" s="369"/>
      <c r="BC7" s="403">
        <f t="shared" si="2"/>
        <v>1</v>
      </c>
      <c r="BD7" s="404">
        <f t="shared" si="3"/>
        <v>1</v>
      </c>
      <c r="BE7" s="404">
        <f t="shared" si="4"/>
        <v>1</v>
      </c>
      <c r="BF7" s="404">
        <f t="shared" si="5"/>
        <v>1</v>
      </c>
      <c r="BG7" s="404">
        <f t="shared" si="6"/>
        <v>1</v>
      </c>
      <c r="BH7" s="404">
        <f t="shared" si="7"/>
        <v>1</v>
      </c>
      <c r="BI7" s="404">
        <f t="shared" si="8"/>
        <v>1</v>
      </c>
      <c r="BJ7" s="404">
        <f t="shared" si="9"/>
        <v>1</v>
      </c>
      <c r="BK7" s="404">
        <f t="shared" si="10"/>
        <v>1</v>
      </c>
      <c r="BL7" s="404">
        <f t="shared" si="11"/>
        <v>1</v>
      </c>
      <c r="BM7" s="404">
        <f t="shared" si="12"/>
        <v>1</v>
      </c>
      <c r="BN7" s="404">
        <f t="shared" si="13"/>
        <v>1</v>
      </c>
      <c r="BO7" s="404">
        <f t="shared" si="14"/>
        <v>1</v>
      </c>
      <c r="BP7" s="404">
        <f t="shared" si="15"/>
        <v>1</v>
      </c>
      <c r="BQ7" s="404">
        <f t="shared" si="16"/>
        <v>1</v>
      </c>
      <c r="BR7" s="404">
        <f t="shared" si="17"/>
        <v>0</v>
      </c>
      <c r="BS7" s="404">
        <f>COUNTIF($C7:$BB7,S5)</f>
        <v>0</v>
      </c>
      <c r="BT7" s="404">
        <f t="shared" si="18"/>
        <v>1</v>
      </c>
      <c r="BU7" s="404">
        <f t="shared" si="19"/>
        <v>1</v>
      </c>
      <c r="BV7" s="404">
        <f t="shared" si="20"/>
        <v>1</v>
      </c>
      <c r="BW7" s="404">
        <f t="shared" si="21"/>
        <v>1</v>
      </c>
      <c r="BX7" s="404">
        <f t="shared" si="22"/>
        <v>1</v>
      </c>
      <c r="BY7" s="404">
        <f t="shared" si="23"/>
        <v>1</v>
      </c>
      <c r="BZ7" s="404">
        <f t="shared" si="24"/>
        <v>1</v>
      </c>
      <c r="CA7" s="404">
        <f t="shared" si="25"/>
        <v>0</v>
      </c>
      <c r="CB7" s="404">
        <f t="shared" si="26"/>
        <v>0</v>
      </c>
      <c r="CC7" s="404">
        <f t="shared" si="27"/>
        <v>1</v>
      </c>
      <c r="CD7" s="404">
        <f t="shared" si="28"/>
        <v>0</v>
      </c>
      <c r="CE7" s="404">
        <f t="shared" si="29"/>
        <v>0</v>
      </c>
      <c r="CF7" s="404">
        <f t="shared" si="30"/>
        <v>0</v>
      </c>
      <c r="CG7" s="404">
        <f t="shared" si="31"/>
        <v>0</v>
      </c>
      <c r="CH7" s="404">
        <f t="shared" si="32"/>
        <v>1</v>
      </c>
      <c r="CI7" s="404">
        <f t="shared" si="33"/>
        <v>1</v>
      </c>
      <c r="CJ7" s="404">
        <f t="shared" si="34"/>
        <v>1</v>
      </c>
      <c r="CK7" s="404">
        <f t="shared" si="35"/>
        <v>1</v>
      </c>
      <c r="CL7" s="404">
        <f t="shared" si="36"/>
        <v>1</v>
      </c>
      <c r="CM7" s="404">
        <f t="shared" si="37"/>
        <v>1</v>
      </c>
      <c r="CN7" s="404">
        <f t="shared" si="38"/>
        <v>1</v>
      </c>
      <c r="CO7" s="404">
        <f t="shared" si="39"/>
        <v>0</v>
      </c>
      <c r="CP7" s="404">
        <f t="shared" si="40"/>
        <v>1</v>
      </c>
      <c r="CQ7" s="404">
        <f t="shared" si="41"/>
        <v>0</v>
      </c>
      <c r="CR7" s="404">
        <f t="shared" si="42"/>
        <v>0</v>
      </c>
      <c r="CS7" s="404">
        <f t="shared" si="43"/>
        <v>1</v>
      </c>
      <c r="CT7" s="404">
        <f t="shared" si="44"/>
        <v>0</v>
      </c>
      <c r="CU7" s="404">
        <f t="shared" si="45"/>
        <v>0</v>
      </c>
      <c r="CV7" s="404">
        <f t="shared" si="46"/>
        <v>1</v>
      </c>
      <c r="CW7" s="404">
        <f t="shared" si="47"/>
        <v>0</v>
      </c>
      <c r="CX7" s="404">
        <f t="shared" si="48"/>
        <v>0</v>
      </c>
      <c r="CY7" s="404">
        <f t="shared" si="49"/>
        <v>0</v>
      </c>
      <c r="CZ7" s="405">
        <f t="shared" si="50"/>
        <v>0</v>
      </c>
      <c r="DA7" s="395">
        <f t="shared" si="51"/>
        <v>0</v>
      </c>
      <c r="DB7" s="395">
        <f t="shared" si="52"/>
        <v>0</v>
      </c>
      <c r="DC7" s="395">
        <f t="shared" si="53"/>
        <v>0</v>
      </c>
    </row>
    <row r="8" spans="1:180" ht="15.75" customHeight="1" thickBot="1" x14ac:dyDescent="0.3">
      <c r="A8" s="463"/>
      <c r="B8" s="407">
        <f>IF(AZ8&gt;0,0,5)</f>
        <v>5</v>
      </c>
      <c r="C8" s="408" t="s">
        <v>293</v>
      </c>
      <c r="D8" s="409" t="s">
        <v>689</v>
      </c>
      <c r="E8" s="409" t="s">
        <v>690</v>
      </c>
      <c r="F8" s="409" t="s">
        <v>308</v>
      </c>
      <c r="G8" s="409" t="s">
        <v>296</v>
      </c>
      <c r="H8" s="409" t="s">
        <v>536</v>
      </c>
      <c r="I8" s="409" t="s">
        <v>294</v>
      </c>
      <c r="J8" s="409" t="s">
        <v>295</v>
      </c>
      <c r="K8" s="409" t="s">
        <v>507</v>
      </c>
      <c r="L8" s="409" t="s">
        <v>305</v>
      </c>
      <c r="M8" s="409" t="s">
        <v>534</v>
      </c>
      <c r="N8" s="409" t="s">
        <v>302</v>
      </c>
      <c r="O8" s="409" t="s">
        <v>309</v>
      </c>
      <c r="P8" s="409" t="s">
        <v>513</v>
      </c>
      <c r="Q8" s="409"/>
      <c r="R8" s="409"/>
      <c r="S8" s="409"/>
      <c r="T8" s="409"/>
      <c r="U8" s="409"/>
      <c r="V8" s="409"/>
      <c r="W8" s="409"/>
      <c r="X8" s="409"/>
      <c r="Y8" s="409"/>
      <c r="Z8" s="409"/>
      <c r="AA8" s="409"/>
      <c r="AB8" s="409"/>
      <c r="AC8" s="409"/>
      <c r="AD8" s="409"/>
      <c r="AE8" s="409"/>
      <c r="AF8" s="410"/>
      <c r="AG8" s="411"/>
      <c r="AH8" s="412" t="s">
        <v>682</v>
      </c>
      <c r="AI8" s="386" t="s">
        <v>685</v>
      </c>
      <c r="AJ8" s="412" t="s">
        <v>540</v>
      </c>
      <c r="AK8" s="412" t="s">
        <v>508</v>
      </c>
      <c r="AL8" s="412" t="s">
        <v>485</v>
      </c>
      <c r="AM8" s="412" t="s">
        <v>694</v>
      </c>
      <c r="AN8" s="412" t="s">
        <v>687</v>
      </c>
      <c r="AO8" s="412"/>
      <c r="AP8" s="412"/>
      <c r="AQ8" s="412"/>
      <c r="AR8" s="412"/>
      <c r="AS8" s="412"/>
      <c r="AT8" s="412"/>
      <c r="AU8" s="412"/>
      <c r="AV8" s="412"/>
      <c r="AW8" s="412"/>
      <c r="AX8" s="412"/>
      <c r="AY8" s="413"/>
      <c r="AZ8" s="414"/>
      <c r="BA8" s="369"/>
      <c r="BB8" s="369"/>
      <c r="BC8" s="415">
        <f t="shared" si="2"/>
        <v>1</v>
      </c>
      <c r="BD8" s="416">
        <f t="shared" si="3"/>
        <v>1</v>
      </c>
      <c r="BE8" s="416">
        <f t="shared" si="4"/>
        <v>1</v>
      </c>
      <c r="BF8" s="416">
        <f t="shared" si="5"/>
        <v>1</v>
      </c>
      <c r="BG8" s="416">
        <f t="shared" si="6"/>
        <v>1</v>
      </c>
      <c r="BH8" s="416">
        <f t="shared" si="7"/>
        <v>1</v>
      </c>
      <c r="BI8" s="416">
        <f t="shared" si="8"/>
        <v>1</v>
      </c>
      <c r="BJ8" s="416">
        <f t="shared" si="9"/>
        <v>1</v>
      </c>
      <c r="BK8" s="416">
        <f t="shared" si="10"/>
        <v>1</v>
      </c>
      <c r="BL8" s="416">
        <f t="shared" si="11"/>
        <v>1</v>
      </c>
      <c r="BM8" s="416">
        <f t="shared" si="12"/>
        <v>1</v>
      </c>
      <c r="BN8" s="416">
        <f t="shared" si="13"/>
        <v>1</v>
      </c>
      <c r="BO8" s="416">
        <f t="shared" si="14"/>
        <v>1</v>
      </c>
      <c r="BP8" s="416">
        <f t="shared" si="15"/>
        <v>1</v>
      </c>
      <c r="BQ8" s="416">
        <f t="shared" si="16"/>
        <v>0</v>
      </c>
      <c r="BR8" s="416">
        <f t="shared" si="17"/>
        <v>0</v>
      </c>
      <c r="BS8" s="416">
        <f t="shared" ref="BS8:BS33" si="54">COUNTIF($C8:$BB8,S8)</f>
        <v>0</v>
      </c>
      <c r="BT8" s="416">
        <f t="shared" si="18"/>
        <v>0</v>
      </c>
      <c r="BU8" s="416">
        <f t="shared" si="19"/>
        <v>0</v>
      </c>
      <c r="BV8" s="416">
        <f t="shared" si="20"/>
        <v>0</v>
      </c>
      <c r="BW8" s="416">
        <f t="shared" si="21"/>
        <v>0</v>
      </c>
      <c r="BX8" s="416">
        <f t="shared" si="22"/>
        <v>0</v>
      </c>
      <c r="BY8" s="416">
        <f t="shared" si="23"/>
        <v>0</v>
      </c>
      <c r="BZ8" s="416">
        <f t="shared" si="24"/>
        <v>0</v>
      </c>
      <c r="CA8" s="416">
        <f t="shared" si="25"/>
        <v>0</v>
      </c>
      <c r="CB8" s="416">
        <f t="shared" si="26"/>
        <v>0</v>
      </c>
      <c r="CC8" s="416">
        <f t="shared" si="27"/>
        <v>0</v>
      </c>
      <c r="CD8" s="416">
        <f t="shared" si="28"/>
        <v>0</v>
      </c>
      <c r="CE8" s="416">
        <f t="shared" si="29"/>
        <v>0</v>
      </c>
      <c r="CF8" s="416">
        <f t="shared" si="30"/>
        <v>0</v>
      </c>
      <c r="CG8" s="416">
        <f t="shared" si="31"/>
        <v>0</v>
      </c>
      <c r="CH8" s="416">
        <f t="shared" si="32"/>
        <v>1</v>
      </c>
      <c r="CI8" s="416">
        <f t="shared" si="33"/>
        <v>1</v>
      </c>
      <c r="CJ8" s="416">
        <f t="shared" si="34"/>
        <v>1</v>
      </c>
      <c r="CK8" s="416">
        <f t="shared" si="35"/>
        <v>1</v>
      </c>
      <c r="CL8" s="416">
        <f t="shared" si="36"/>
        <v>1</v>
      </c>
      <c r="CM8" s="416">
        <f t="shared" si="37"/>
        <v>1</v>
      </c>
      <c r="CN8" s="416">
        <f t="shared" si="38"/>
        <v>1</v>
      </c>
      <c r="CO8" s="416">
        <f t="shared" si="39"/>
        <v>0</v>
      </c>
      <c r="CP8" s="416">
        <f t="shared" si="40"/>
        <v>0</v>
      </c>
      <c r="CQ8" s="416">
        <f t="shared" si="41"/>
        <v>0</v>
      </c>
      <c r="CR8" s="416">
        <f t="shared" si="42"/>
        <v>0</v>
      </c>
      <c r="CS8" s="416">
        <f t="shared" si="43"/>
        <v>0</v>
      </c>
      <c r="CT8" s="416">
        <f t="shared" si="44"/>
        <v>0</v>
      </c>
      <c r="CU8" s="416">
        <f t="shared" si="45"/>
        <v>0</v>
      </c>
      <c r="CV8" s="416">
        <f t="shared" si="46"/>
        <v>0</v>
      </c>
      <c r="CW8" s="416">
        <f t="shared" si="47"/>
        <v>0</v>
      </c>
      <c r="CX8" s="416">
        <f t="shared" si="48"/>
        <v>0</v>
      </c>
      <c r="CY8" s="416">
        <f t="shared" si="49"/>
        <v>0</v>
      </c>
      <c r="CZ8" s="417">
        <f t="shared" si="50"/>
        <v>0</v>
      </c>
      <c r="DA8" s="395">
        <f t="shared" si="51"/>
        <v>0</v>
      </c>
      <c r="DB8" s="395">
        <f t="shared" si="52"/>
        <v>0</v>
      </c>
      <c r="DC8" s="395">
        <f t="shared" si="53"/>
        <v>0</v>
      </c>
    </row>
    <row r="9" spans="1:180" ht="15.75" customHeight="1" thickTop="1" thickBot="1" x14ac:dyDescent="0.3">
      <c r="A9" s="464" t="s">
        <v>10</v>
      </c>
      <c r="B9" s="418">
        <f>IF(AZ9&gt;0,0,1)</f>
        <v>1</v>
      </c>
      <c r="C9" s="384" t="s">
        <v>696</v>
      </c>
      <c r="D9" s="385" t="s">
        <v>700</v>
      </c>
      <c r="E9" s="385" t="s">
        <v>201</v>
      </c>
      <c r="F9" s="385" t="s">
        <v>703</v>
      </c>
      <c r="G9" s="385" t="s">
        <v>298</v>
      </c>
      <c r="H9" s="385" t="s">
        <v>307</v>
      </c>
      <c r="I9" s="385" t="s">
        <v>536</v>
      </c>
      <c r="J9" s="419" t="s">
        <v>699</v>
      </c>
      <c r="K9" s="385" t="s">
        <v>308</v>
      </c>
      <c r="L9" s="385" t="s">
        <v>436</v>
      </c>
      <c r="M9" s="385" t="s">
        <v>689</v>
      </c>
      <c r="N9" s="457" t="s">
        <v>701</v>
      </c>
      <c r="O9" s="385" t="s">
        <v>704</v>
      </c>
      <c r="P9" s="385" t="s">
        <v>293</v>
      </c>
      <c r="Q9" s="385" t="s">
        <v>525</v>
      </c>
      <c r="R9" s="385" t="s">
        <v>715</v>
      </c>
      <c r="S9" s="385" t="s">
        <v>677</v>
      </c>
      <c r="T9" s="420" t="s">
        <v>273</v>
      </c>
      <c r="U9" s="385"/>
      <c r="V9" s="385" t="s">
        <v>439</v>
      </c>
      <c r="W9" s="385" t="s">
        <v>200</v>
      </c>
      <c r="X9" s="385" t="s">
        <v>713</v>
      </c>
      <c r="Y9" s="385"/>
      <c r="Z9" s="385"/>
      <c r="AA9" s="385" t="s">
        <v>706</v>
      </c>
      <c r="AB9" s="385" t="s">
        <v>299</v>
      </c>
      <c r="AC9" s="385" t="s">
        <v>714</v>
      </c>
      <c r="AD9" s="385"/>
      <c r="AE9" s="385"/>
      <c r="AF9" s="387"/>
      <c r="AG9" s="387"/>
      <c r="AH9" s="389" t="s">
        <v>712</v>
      </c>
      <c r="AI9" s="389" t="s">
        <v>692</v>
      </c>
      <c r="AJ9" s="389" t="s">
        <v>286</v>
      </c>
      <c r="AK9" s="389" t="s">
        <v>716</v>
      </c>
      <c r="AL9" s="389" t="s">
        <v>440</v>
      </c>
      <c r="AM9" s="389" t="s">
        <v>724</v>
      </c>
      <c r="AN9" s="389" t="s">
        <v>300</v>
      </c>
      <c r="AO9" s="389"/>
      <c r="AP9" s="389"/>
      <c r="AQ9" s="389"/>
      <c r="AR9" s="400"/>
      <c r="AS9" s="389" t="s">
        <v>719</v>
      </c>
      <c r="AT9" s="389" t="s">
        <v>514</v>
      </c>
      <c r="AU9" s="389" t="s">
        <v>690</v>
      </c>
      <c r="AV9" s="389" t="s">
        <v>695</v>
      </c>
      <c r="AW9" s="389"/>
      <c r="AX9" s="389"/>
      <c r="AY9" s="390"/>
      <c r="AZ9" s="391"/>
      <c r="BA9" s="369"/>
      <c r="BB9" s="369"/>
      <c r="BC9" s="392">
        <f t="shared" si="2"/>
        <v>1</v>
      </c>
      <c r="BD9" s="393">
        <f t="shared" si="3"/>
        <v>1</v>
      </c>
      <c r="BE9" s="393">
        <f t="shared" si="4"/>
        <v>1</v>
      </c>
      <c r="BF9" s="393">
        <f t="shared" si="5"/>
        <v>1</v>
      </c>
      <c r="BG9" s="393">
        <f t="shared" si="6"/>
        <v>1</v>
      </c>
      <c r="BH9" s="393">
        <f t="shared" si="7"/>
        <v>1</v>
      </c>
      <c r="BI9" s="393">
        <f t="shared" si="8"/>
        <v>1</v>
      </c>
      <c r="BJ9" s="393">
        <f t="shared" si="9"/>
        <v>1</v>
      </c>
      <c r="BK9" s="393">
        <f t="shared" si="10"/>
        <v>1</v>
      </c>
      <c r="BL9" s="393">
        <f t="shared" si="11"/>
        <v>1</v>
      </c>
      <c r="BM9" s="393">
        <f t="shared" si="12"/>
        <v>1</v>
      </c>
      <c r="BN9" s="393">
        <f t="shared" si="13"/>
        <v>1</v>
      </c>
      <c r="BO9" s="393">
        <f t="shared" si="14"/>
        <v>1</v>
      </c>
      <c r="BP9" s="393">
        <f t="shared" si="15"/>
        <v>1</v>
      </c>
      <c r="BQ9" s="393">
        <f t="shared" si="16"/>
        <v>1</v>
      </c>
      <c r="BR9" s="393">
        <f t="shared" si="17"/>
        <v>1</v>
      </c>
      <c r="BS9" s="393">
        <f t="shared" si="54"/>
        <v>1</v>
      </c>
      <c r="BT9" s="393">
        <f t="shared" si="18"/>
        <v>1</v>
      </c>
      <c r="BU9" s="393">
        <f t="shared" si="19"/>
        <v>0</v>
      </c>
      <c r="BV9" s="393">
        <f t="shared" si="20"/>
        <v>1</v>
      </c>
      <c r="BW9" s="393">
        <f t="shared" si="21"/>
        <v>1</v>
      </c>
      <c r="BX9" s="393">
        <f t="shared" si="22"/>
        <v>1</v>
      </c>
      <c r="BY9" s="393">
        <f t="shared" si="23"/>
        <v>0</v>
      </c>
      <c r="BZ9" s="393">
        <f t="shared" si="24"/>
        <v>0</v>
      </c>
      <c r="CA9" s="393">
        <f t="shared" si="25"/>
        <v>1</v>
      </c>
      <c r="CB9" s="393">
        <f t="shared" si="26"/>
        <v>1</v>
      </c>
      <c r="CC9" s="393">
        <f t="shared" si="27"/>
        <v>1</v>
      </c>
      <c r="CD9" s="393">
        <f t="shared" si="28"/>
        <v>0</v>
      </c>
      <c r="CE9" s="393">
        <f t="shared" si="29"/>
        <v>0</v>
      </c>
      <c r="CF9" s="393">
        <f t="shared" si="30"/>
        <v>0</v>
      </c>
      <c r="CG9" s="393">
        <f t="shared" si="31"/>
        <v>0</v>
      </c>
      <c r="CH9" s="393">
        <f t="shared" si="32"/>
        <v>1</v>
      </c>
      <c r="CI9" s="393">
        <f t="shared" si="33"/>
        <v>1</v>
      </c>
      <c r="CJ9" s="393">
        <f t="shared" si="34"/>
        <v>1</v>
      </c>
      <c r="CK9" s="393">
        <f t="shared" si="35"/>
        <v>1</v>
      </c>
      <c r="CL9" s="393">
        <f t="shared" si="36"/>
        <v>1</v>
      </c>
      <c r="CM9" s="393">
        <f t="shared" si="37"/>
        <v>1</v>
      </c>
      <c r="CN9" s="393">
        <f t="shared" si="38"/>
        <v>1</v>
      </c>
      <c r="CO9" s="393">
        <f t="shared" si="39"/>
        <v>0</v>
      </c>
      <c r="CP9" s="393">
        <f t="shared" si="40"/>
        <v>0</v>
      </c>
      <c r="CQ9" s="393">
        <f t="shared" si="41"/>
        <v>0</v>
      </c>
      <c r="CR9" s="393">
        <f t="shared" si="42"/>
        <v>0</v>
      </c>
      <c r="CS9" s="393">
        <f t="shared" si="43"/>
        <v>1</v>
      </c>
      <c r="CT9" s="393">
        <f t="shared" si="44"/>
        <v>1</v>
      </c>
      <c r="CU9" s="393">
        <f t="shared" si="45"/>
        <v>1</v>
      </c>
      <c r="CV9" s="393">
        <f t="shared" si="46"/>
        <v>1</v>
      </c>
      <c r="CW9" s="393">
        <f t="shared" si="47"/>
        <v>0</v>
      </c>
      <c r="CX9" s="393">
        <f t="shared" si="48"/>
        <v>0</v>
      </c>
      <c r="CY9" s="393">
        <f t="shared" si="49"/>
        <v>0</v>
      </c>
      <c r="CZ9" s="394">
        <f t="shared" si="50"/>
        <v>0</v>
      </c>
      <c r="DA9" s="395">
        <f t="shared" si="51"/>
        <v>0</v>
      </c>
      <c r="DB9" s="395">
        <f t="shared" si="52"/>
        <v>0</v>
      </c>
      <c r="DC9" s="395">
        <f t="shared" si="53"/>
        <v>0</v>
      </c>
    </row>
    <row r="10" spans="1:180" ht="15.75" customHeight="1" thickTop="1" x14ac:dyDescent="0.25">
      <c r="A10" s="462" t="s">
        <v>8</v>
      </c>
      <c r="B10" s="421">
        <f>IF(AZ10&gt;0,0,2)</f>
        <v>2</v>
      </c>
      <c r="C10" s="406" t="s">
        <v>696</v>
      </c>
      <c r="D10" s="386" t="s">
        <v>700</v>
      </c>
      <c r="E10" s="386" t="s">
        <v>690</v>
      </c>
      <c r="F10" s="386" t="s">
        <v>703</v>
      </c>
      <c r="G10" s="386" t="s">
        <v>701</v>
      </c>
      <c r="H10" s="386" t="s">
        <v>307</v>
      </c>
      <c r="I10" s="386" t="s">
        <v>536</v>
      </c>
      <c r="J10" s="399" t="s">
        <v>535</v>
      </c>
      <c r="K10" s="386" t="s">
        <v>308</v>
      </c>
      <c r="L10" s="386" t="s">
        <v>436</v>
      </c>
      <c r="M10" s="386" t="s">
        <v>689</v>
      </c>
      <c r="N10" s="456" t="s">
        <v>695</v>
      </c>
      <c r="O10" s="386" t="s">
        <v>704</v>
      </c>
      <c r="P10" s="386" t="s">
        <v>250</v>
      </c>
      <c r="Q10" s="386" t="s">
        <v>525</v>
      </c>
      <c r="R10" s="385" t="s">
        <v>286</v>
      </c>
      <c r="S10" s="386" t="s">
        <v>677</v>
      </c>
      <c r="T10" s="386" t="s">
        <v>273</v>
      </c>
      <c r="U10" s="386"/>
      <c r="V10" s="386" t="s">
        <v>200</v>
      </c>
      <c r="W10" s="386" t="s">
        <v>439</v>
      </c>
      <c r="X10" s="386" t="s">
        <v>713</v>
      </c>
      <c r="Y10" s="385"/>
      <c r="Z10" s="386"/>
      <c r="AA10" s="386" t="s">
        <v>706</v>
      </c>
      <c r="AB10" s="386" t="s">
        <v>715</v>
      </c>
      <c r="AC10" s="386" t="s">
        <v>714</v>
      </c>
      <c r="AD10" s="386"/>
      <c r="AE10" s="386"/>
      <c r="AF10" s="397"/>
      <c r="AG10" s="397"/>
      <c r="AH10" s="400" t="s">
        <v>440</v>
      </c>
      <c r="AI10" s="400" t="s">
        <v>692</v>
      </c>
      <c r="AJ10" s="400" t="s">
        <v>299</v>
      </c>
      <c r="AK10" s="400" t="s">
        <v>716</v>
      </c>
      <c r="AL10" s="400" t="s">
        <v>201</v>
      </c>
      <c r="AM10" s="400" t="s">
        <v>298</v>
      </c>
      <c r="AN10" s="400" t="s">
        <v>300</v>
      </c>
      <c r="AO10" s="400"/>
      <c r="AP10" s="400"/>
      <c r="AQ10" s="400"/>
      <c r="AR10" s="400"/>
      <c r="AS10" s="400" t="s">
        <v>719</v>
      </c>
      <c r="AT10" s="400" t="s">
        <v>514</v>
      </c>
      <c r="AU10" s="400" t="s">
        <v>699</v>
      </c>
      <c r="AV10" s="400" t="s">
        <v>712</v>
      </c>
      <c r="AW10" s="400"/>
      <c r="AX10" s="400"/>
      <c r="AY10" s="401"/>
      <c r="AZ10" s="402"/>
      <c r="BA10" s="369"/>
      <c r="BB10" s="369"/>
      <c r="BC10" s="403">
        <f t="shared" si="2"/>
        <v>1</v>
      </c>
      <c r="BD10" s="404">
        <f t="shared" si="3"/>
        <v>1</v>
      </c>
      <c r="BE10" s="404">
        <f t="shared" si="4"/>
        <v>1</v>
      </c>
      <c r="BF10" s="404">
        <f t="shared" si="5"/>
        <v>1</v>
      </c>
      <c r="BG10" s="404">
        <f t="shared" si="6"/>
        <v>1</v>
      </c>
      <c r="BH10" s="404">
        <f t="shared" si="7"/>
        <v>1</v>
      </c>
      <c r="BI10" s="404">
        <f t="shared" si="8"/>
        <v>1</v>
      </c>
      <c r="BJ10" s="404">
        <f t="shared" si="9"/>
        <v>1</v>
      </c>
      <c r="BK10" s="404">
        <f t="shared" si="10"/>
        <v>1</v>
      </c>
      <c r="BL10" s="404">
        <f t="shared" si="11"/>
        <v>1</v>
      </c>
      <c r="BM10" s="404">
        <f t="shared" si="12"/>
        <v>1</v>
      </c>
      <c r="BN10" s="404">
        <f t="shared" si="13"/>
        <v>1</v>
      </c>
      <c r="BO10" s="404">
        <f t="shared" si="14"/>
        <v>1</v>
      </c>
      <c r="BP10" s="404">
        <f t="shared" si="15"/>
        <v>1</v>
      </c>
      <c r="BQ10" s="404">
        <f t="shared" si="16"/>
        <v>1</v>
      </c>
      <c r="BR10" s="404">
        <f t="shared" si="17"/>
        <v>1</v>
      </c>
      <c r="BS10" s="404">
        <f t="shared" si="54"/>
        <v>1</v>
      </c>
      <c r="BT10" s="404">
        <f t="shared" si="18"/>
        <v>1</v>
      </c>
      <c r="BU10" s="404">
        <f t="shared" si="19"/>
        <v>0</v>
      </c>
      <c r="BV10" s="404">
        <f t="shared" si="20"/>
        <v>1</v>
      </c>
      <c r="BW10" s="404">
        <f t="shared" si="21"/>
        <v>1</v>
      </c>
      <c r="BX10" s="404">
        <f t="shared" si="22"/>
        <v>1</v>
      </c>
      <c r="BY10" s="404">
        <f t="shared" si="23"/>
        <v>0</v>
      </c>
      <c r="BZ10" s="404">
        <f t="shared" si="24"/>
        <v>0</v>
      </c>
      <c r="CA10" s="404">
        <f t="shared" si="25"/>
        <v>1</v>
      </c>
      <c r="CB10" s="404">
        <f t="shared" si="26"/>
        <v>1</v>
      </c>
      <c r="CC10" s="404">
        <f t="shared" si="27"/>
        <v>1</v>
      </c>
      <c r="CD10" s="404">
        <f t="shared" si="28"/>
        <v>0</v>
      </c>
      <c r="CE10" s="404">
        <f t="shared" si="29"/>
        <v>0</v>
      </c>
      <c r="CF10" s="404">
        <f t="shared" si="30"/>
        <v>0</v>
      </c>
      <c r="CG10" s="404">
        <f t="shared" si="31"/>
        <v>0</v>
      </c>
      <c r="CH10" s="404">
        <f t="shared" si="32"/>
        <v>1</v>
      </c>
      <c r="CI10" s="404">
        <f t="shared" si="33"/>
        <v>1</v>
      </c>
      <c r="CJ10" s="404">
        <f t="shared" si="34"/>
        <v>1</v>
      </c>
      <c r="CK10" s="404">
        <f t="shared" si="35"/>
        <v>1</v>
      </c>
      <c r="CL10" s="404">
        <f t="shared" si="36"/>
        <v>1</v>
      </c>
      <c r="CM10" s="404">
        <f t="shared" si="37"/>
        <v>1</v>
      </c>
      <c r="CN10" s="404">
        <f t="shared" si="38"/>
        <v>1</v>
      </c>
      <c r="CO10" s="404">
        <f t="shared" si="39"/>
        <v>0</v>
      </c>
      <c r="CP10" s="404">
        <f t="shared" si="40"/>
        <v>0</v>
      </c>
      <c r="CQ10" s="404">
        <f t="shared" si="41"/>
        <v>0</v>
      </c>
      <c r="CR10" s="404">
        <f t="shared" si="42"/>
        <v>0</v>
      </c>
      <c r="CS10" s="404">
        <f t="shared" si="43"/>
        <v>1</v>
      </c>
      <c r="CT10" s="404">
        <f t="shared" si="44"/>
        <v>1</v>
      </c>
      <c r="CU10" s="404">
        <f t="shared" si="45"/>
        <v>1</v>
      </c>
      <c r="CV10" s="404">
        <f t="shared" si="46"/>
        <v>1</v>
      </c>
      <c r="CW10" s="404">
        <f t="shared" si="47"/>
        <v>0</v>
      </c>
      <c r="CX10" s="404">
        <f t="shared" si="48"/>
        <v>0</v>
      </c>
      <c r="CY10" s="404">
        <f t="shared" si="49"/>
        <v>0</v>
      </c>
      <c r="CZ10" s="405">
        <f t="shared" si="50"/>
        <v>0</v>
      </c>
      <c r="DA10" s="395">
        <f t="shared" si="51"/>
        <v>0</v>
      </c>
      <c r="DB10" s="395">
        <f t="shared" si="52"/>
        <v>0</v>
      </c>
      <c r="DC10" s="395">
        <f t="shared" si="53"/>
        <v>0</v>
      </c>
    </row>
    <row r="11" spans="1:180" ht="15.75" customHeight="1" x14ac:dyDescent="0.25">
      <c r="A11" s="462" t="s">
        <v>10</v>
      </c>
      <c r="B11" s="421">
        <f>IF(AZ11&gt;0,0,3)</f>
        <v>3</v>
      </c>
      <c r="C11" s="406" t="s">
        <v>293</v>
      </c>
      <c r="D11" s="456" t="s">
        <v>701</v>
      </c>
      <c r="E11" s="386" t="s">
        <v>690</v>
      </c>
      <c r="F11" s="386" t="s">
        <v>286</v>
      </c>
      <c r="G11" s="386" t="s">
        <v>700</v>
      </c>
      <c r="H11" s="386" t="s">
        <v>536</v>
      </c>
      <c r="I11" s="456" t="s">
        <v>496</v>
      </c>
      <c r="J11" s="399" t="s">
        <v>692</v>
      </c>
      <c r="K11" s="456" t="s">
        <v>513</v>
      </c>
      <c r="L11" s="386" t="s">
        <v>200</v>
      </c>
      <c r="M11" s="386" t="s">
        <v>201</v>
      </c>
      <c r="N11" s="386" t="s">
        <v>706</v>
      </c>
      <c r="O11" s="386" t="s">
        <v>695</v>
      </c>
      <c r="P11" s="386" t="s">
        <v>535</v>
      </c>
      <c r="Q11" s="386" t="s">
        <v>307</v>
      </c>
      <c r="R11" s="386" t="s">
        <v>525</v>
      </c>
      <c r="S11" s="386" t="s">
        <v>273</v>
      </c>
      <c r="T11" s="386" t="s">
        <v>677</v>
      </c>
      <c r="U11" s="386"/>
      <c r="V11" s="386"/>
      <c r="W11" s="386" t="s">
        <v>512</v>
      </c>
      <c r="X11" s="386" t="s">
        <v>473</v>
      </c>
      <c r="Y11" s="386" t="s">
        <v>439</v>
      </c>
      <c r="Z11" s="386"/>
      <c r="AA11" s="386" t="s">
        <v>713</v>
      </c>
      <c r="AB11" s="386"/>
      <c r="AC11" s="386" t="s">
        <v>712</v>
      </c>
      <c r="AD11" s="386"/>
      <c r="AE11" s="386"/>
      <c r="AF11" s="397"/>
      <c r="AG11" s="397"/>
      <c r="AH11" s="400" t="s">
        <v>300</v>
      </c>
      <c r="AI11" s="400" t="s">
        <v>440</v>
      </c>
      <c r="AJ11" s="400" t="s">
        <v>699</v>
      </c>
      <c r="AK11" s="400" t="s">
        <v>514</v>
      </c>
      <c r="AL11" s="400" t="s">
        <v>299</v>
      </c>
      <c r="AM11" s="386" t="s">
        <v>298</v>
      </c>
      <c r="AN11" s="400" t="s">
        <v>306</v>
      </c>
      <c r="AO11" s="400"/>
      <c r="AP11" s="400"/>
      <c r="AQ11" s="400"/>
      <c r="AR11" s="400"/>
      <c r="AS11" s="400" t="s">
        <v>714</v>
      </c>
      <c r="AT11" s="400" t="s">
        <v>716</v>
      </c>
      <c r="AU11" s="400" t="s">
        <v>724</v>
      </c>
      <c r="AV11" s="400" t="s">
        <v>308</v>
      </c>
      <c r="AW11" s="400"/>
      <c r="AX11" s="400"/>
      <c r="AY11" s="401"/>
      <c r="AZ11" s="402"/>
      <c r="BA11" s="369"/>
      <c r="BB11" s="369"/>
      <c r="BC11" s="403">
        <f t="shared" si="2"/>
        <v>1</v>
      </c>
      <c r="BD11" s="404">
        <f t="shared" si="3"/>
        <v>1</v>
      </c>
      <c r="BE11" s="404">
        <f t="shared" si="4"/>
        <v>1</v>
      </c>
      <c r="BF11" s="404">
        <f t="shared" si="5"/>
        <v>1</v>
      </c>
      <c r="BG11" s="404">
        <f t="shared" si="6"/>
        <v>1</v>
      </c>
      <c r="BH11" s="404">
        <f t="shared" si="7"/>
        <v>1</v>
      </c>
      <c r="BI11" s="404">
        <f t="shared" si="8"/>
        <v>1</v>
      </c>
      <c r="BJ11" s="404">
        <f t="shared" si="9"/>
        <v>1</v>
      </c>
      <c r="BK11" s="404">
        <f t="shared" si="10"/>
        <v>1</v>
      </c>
      <c r="BL11" s="404">
        <f t="shared" si="11"/>
        <v>1</v>
      </c>
      <c r="BM11" s="404">
        <f t="shared" si="12"/>
        <v>1</v>
      </c>
      <c r="BN11" s="404">
        <f t="shared" si="13"/>
        <v>1</v>
      </c>
      <c r="BO11" s="404">
        <f t="shared" si="14"/>
        <v>1</v>
      </c>
      <c r="BP11" s="404">
        <f t="shared" si="15"/>
        <v>1</v>
      </c>
      <c r="BQ11" s="404">
        <f t="shared" si="16"/>
        <v>1</v>
      </c>
      <c r="BR11" s="404">
        <f t="shared" si="17"/>
        <v>1</v>
      </c>
      <c r="BS11" s="404">
        <f t="shared" si="54"/>
        <v>1</v>
      </c>
      <c r="BT11" s="404">
        <f t="shared" si="18"/>
        <v>1</v>
      </c>
      <c r="BU11" s="404">
        <f t="shared" si="19"/>
        <v>0</v>
      </c>
      <c r="BV11" s="404">
        <f t="shared" si="20"/>
        <v>0</v>
      </c>
      <c r="BW11" s="404">
        <f t="shared" si="21"/>
        <v>1</v>
      </c>
      <c r="BX11" s="404">
        <f t="shared" si="22"/>
        <v>1</v>
      </c>
      <c r="BY11" s="404">
        <f t="shared" si="23"/>
        <v>1</v>
      </c>
      <c r="BZ11" s="404">
        <f t="shared" si="24"/>
        <v>0</v>
      </c>
      <c r="CA11" s="404">
        <f t="shared" si="25"/>
        <v>1</v>
      </c>
      <c r="CB11" s="404">
        <f t="shared" si="26"/>
        <v>0</v>
      </c>
      <c r="CC11" s="404">
        <f t="shared" si="27"/>
        <v>1</v>
      </c>
      <c r="CD11" s="404">
        <f t="shared" si="28"/>
        <v>0</v>
      </c>
      <c r="CE11" s="404">
        <f t="shared" si="29"/>
        <v>0</v>
      </c>
      <c r="CF11" s="404">
        <f t="shared" si="30"/>
        <v>0</v>
      </c>
      <c r="CG11" s="404">
        <f t="shared" si="31"/>
        <v>0</v>
      </c>
      <c r="CH11" s="404">
        <f t="shared" si="32"/>
        <v>1</v>
      </c>
      <c r="CI11" s="404">
        <f t="shared" si="33"/>
        <v>1</v>
      </c>
      <c r="CJ11" s="404">
        <f t="shared" si="34"/>
        <v>1</v>
      </c>
      <c r="CK11" s="404">
        <f t="shared" si="35"/>
        <v>1</v>
      </c>
      <c r="CL11" s="404">
        <f t="shared" si="36"/>
        <v>1</v>
      </c>
      <c r="CM11" s="404">
        <f t="shared" si="37"/>
        <v>1</v>
      </c>
      <c r="CN11" s="404">
        <f t="shared" si="38"/>
        <v>1</v>
      </c>
      <c r="CO11" s="404">
        <f t="shared" si="39"/>
        <v>0</v>
      </c>
      <c r="CP11" s="404">
        <f t="shared" si="40"/>
        <v>0</v>
      </c>
      <c r="CQ11" s="404">
        <f t="shared" si="41"/>
        <v>0</v>
      </c>
      <c r="CR11" s="404">
        <f t="shared" si="42"/>
        <v>0</v>
      </c>
      <c r="CS11" s="404">
        <f t="shared" si="43"/>
        <v>1</v>
      </c>
      <c r="CT11" s="404">
        <f t="shared" si="44"/>
        <v>1</v>
      </c>
      <c r="CU11" s="404">
        <f t="shared" si="45"/>
        <v>1</v>
      </c>
      <c r="CV11" s="404">
        <f t="shared" si="46"/>
        <v>1</v>
      </c>
      <c r="CW11" s="404">
        <f t="shared" si="47"/>
        <v>0</v>
      </c>
      <c r="CX11" s="404">
        <f t="shared" si="48"/>
        <v>0</v>
      </c>
      <c r="CY11" s="404">
        <f t="shared" si="49"/>
        <v>0</v>
      </c>
      <c r="CZ11" s="405">
        <f t="shared" si="50"/>
        <v>0</v>
      </c>
      <c r="DA11" s="395">
        <f t="shared" si="51"/>
        <v>0</v>
      </c>
      <c r="DB11" s="395">
        <f t="shared" si="52"/>
        <v>0</v>
      </c>
      <c r="DC11" s="395">
        <f t="shared" si="53"/>
        <v>0</v>
      </c>
    </row>
    <row r="12" spans="1:180" ht="15.75" customHeight="1" x14ac:dyDescent="0.25">
      <c r="A12" s="462"/>
      <c r="B12" s="421">
        <f>IF(AZ12&gt;0,0,4)</f>
        <v>4</v>
      </c>
      <c r="C12" s="406" t="s">
        <v>200</v>
      </c>
      <c r="D12" s="386" t="s">
        <v>699</v>
      </c>
      <c r="E12" s="386" t="s">
        <v>695</v>
      </c>
      <c r="F12" s="386" t="s">
        <v>535</v>
      </c>
      <c r="G12" s="386" t="s">
        <v>436</v>
      </c>
      <c r="H12" s="386" t="s">
        <v>293</v>
      </c>
      <c r="I12" s="386" t="s">
        <v>703</v>
      </c>
      <c r="J12" s="399" t="s">
        <v>692</v>
      </c>
      <c r="K12" s="386" t="s">
        <v>513</v>
      </c>
      <c r="L12" s="386" t="s">
        <v>700</v>
      </c>
      <c r="M12" s="386" t="s">
        <v>298</v>
      </c>
      <c r="N12" s="386" t="s">
        <v>690</v>
      </c>
      <c r="O12" s="386" t="s">
        <v>706</v>
      </c>
      <c r="P12" s="386" t="s">
        <v>696</v>
      </c>
      <c r="Q12" s="386" t="s">
        <v>307</v>
      </c>
      <c r="R12" s="386" t="s">
        <v>525</v>
      </c>
      <c r="S12" s="386" t="s">
        <v>273</v>
      </c>
      <c r="T12" s="386" t="s">
        <v>677</v>
      </c>
      <c r="U12" s="386"/>
      <c r="V12" s="386"/>
      <c r="W12" s="386" t="s">
        <v>512</v>
      </c>
      <c r="X12" s="386" t="s">
        <v>473</v>
      </c>
      <c r="Y12" s="386" t="s">
        <v>439</v>
      </c>
      <c r="Z12" s="386"/>
      <c r="AA12" s="386" t="s">
        <v>713</v>
      </c>
      <c r="AB12" s="386"/>
      <c r="AC12" s="386" t="s">
        <v>712</v>
      </c>
      <c r="AD12" s="386"/>
      <c r="AE12" s="386"/>
      <c r="AF12" s="397"/>
      <c r="AG12" s="397"/>
      <c r="AH12" s="400" t="s">
        <v>300</v>
      </c>
      <c r="AI12" s="400" t="s">
        <v>718</v>
      </c>
      <c r="AJ12" s="400" t="s">
        <v>306</v>
      </c>
      <c r="AK12" s="400" t="s">
        <v>514</v>
      </c>
      <c r="AL12" s="400" t="s">
        <v>682</v>
      </c>
      <c r="AM12" s="400" t="s">
        <v>201</v>
      </c>
      <c r="AN12" s="400" t="s">
        <v>286</v>
      </c>
      <c r="AO12" s="400"/>
      <c r="AP12" s="400"/>
      <c r="AQ12" s="400"/>
      <c r="AR12" s="400"/>
      <c r="AS12" s="400" t="s">
        <v>714</v>
      </c>
      <c r="AT12" s="400" t="s">
        <v>715</v>
      </c>
      <c r="AU12" s="400" t="s">
        <v>724</v>
      </c>
      <c r="AV12" s="400" t="s">
        <v>308</v>
      </c>
      <c r="AW12" s="400"/>
      <c r="AX12" s="400"/>
      <c r="AY12" s="401"/>
      <c r="AZ12" s="402"/>
      <c r="BA12" s="369"/>
      <c r="BB12" s="369"/>
      <c r="BC12" s="403">
        <f t="shared" si="2"/>
        <v>1</v>
      </c>
      <c r="BD12" s="404">
        <f t="shared" si="3"/>
        <v>1</v>
      </c>
      <c r="BE12" s="404">
        <f t="shared" si="4"/>
        <v>1</v>
      </c>
      <c r="BF12" s="404">
        <f t="shared" si="5"/>
        <v>1</v>
      </c>
      <c r="BG12" s="404">
        <f t="shared" si="6"/>
        <v>1</v>
      </c>
      <c r="BH12" s="404">
        <f t="shared" si="7"/>
        <v>1</v>
      </c>
      <c r="BI12" s="404">
        <f t="shared" si="8"/>
        <v>1</v>
      </c>
      <c r="BJ12" s="404">
        <f t="shared" si="9"/>
        <v>1</v>
      </c>
      <c r="BK12" s="404">
        <f t="shared" si="10"/>
        <v>1</v>
      </c>
      <c r="BL12" s="404">
        <f t="shared" si="11"/>
        <v>1</v>
      </c>
      <c r="BM12" s="404">
        <f t="shared" si="12"/>
        <v>1</v>
      </c>
      <c r="BN12" s="404">
        <f t="shared" si="13"/>
        <v>1</v>
      </c>
      <c r="BO12" s="404">
        <f t="shared" si="14"/>
        <v>1</v>
      </c>
      <c r="BP12" s="404">
        <f t="shared" si="15"/>
        <v>1</v>
      </c>
      <c r="BQ12" s="404">
        <f t="shared" si="16"/>
        <v>1</v>
      </c>
      <c r="BR12" s="404">
        <f t="shared" si="17"/>
        <v>1</v>
      </c>
      <c r="BS12" s="404">
        <f t="shared" si="54"/>
        <v>1</v>
      </c>
      <c r="BT12" s="404">
        <f t="shared" si="18"/>
        <v>1</v>
      </c>
      <c r="BU12" s="404">
        <f t="shared" si="19"/>
        <v>0</v>
      </c>
      <c r="BV12" s="404">
        <f t="shared" si="20"/>
        <v>0</v>
      </c>
      <c r="BW12" s="404">
        <f t="shared" si="21"/>
        <v>1</v>
      </c>
      <c r="BX12" s="404">
        <f t="shared" si="22"/>
        <v>1</v>
      </c>
      <c r="BY12" s="404">
        <f t="shared" si="23"/>
        <v>1</v>
      </c>
      <c r="BZ12" s="404">
        <f t="shared" si="24"/>
        <v>0</v>
      </c>
      <c r="CA12" s="404">
        <f t="shared" si="25"/>
        <v>1</v>
      </c>
      <c r="CB12" s="404">
        <f t="shared" si="26"/>
        <v>0</v>
      </c>
      <c r="CC12" s="404">
        <f t="shared" si="27"/>
        <v>1</v>
      </c>
      <c r="CD12" s="404">
        <f t="shared" si="28"/>
        <v>0</v>
      </c>
      <c r="CE12" s="404">
        <f t="shared" si="29"/>
        <v>0</v>
      </c>
      <c r="CF12" s="404">
        <f t="shared" si="30"/>
        <v>0</v>
      </c>
      <c r="CG12" s="404">
        <f t="shared" si="31"/>
        <v>0</v>
      </c>
      <c r="CH12" s="404">
        <f t="shared" si="32"/>
        <v>1</v>
      </c>
      <c r="CI12" s="404">
        <f t="shared" si="33"/>
        <v>1</v>
      </c>
      <c r="CJ12" s="404">
        <f t="shared" si="34"/>
        <v>1</v>
      </c>
      <c r="CK12" s="404">
        <f t="shared" si="35"/>
        <v>1</v>
      </c>
      <c r="CL12" s="404">
        <f t="shared" si="36"/>
        <v>1</v>
      </c>
      <c r="CM12" s="404">
        <f t="shared" si="37"/>
        <v>1</v>
      </c>
      <c r="CN12" s="404">
        <f t="shared" si="38"/>
        <v>1</v>
      </c>
      <c r="CO12" s="404">
        <f t="shared" si="39"/>
        <v>0</v>
      </c>
      <c r="CP12" s="404">
        <f t="shared" si="40"/>
        <v>0</v>
      </c>
      <c r="CQ12" s="404">
        <f t="shared" si="41"/>
        <v>0</v>
      </c>
      <c r="CR12" s="404">
        <f t="shared" si="42"/>
        <v>0</v>
      </c>
      <c r="CS12" s="404">
        <f t="shared" si="43"/>
        <v>1</v>
      </c>
      <c r="CT12" s="404">
        <f t="shared" si="44"/>
        <v>1</v>
      </c>
      <c r="CU12" s="404">
        <f t="shared" si="45"/>
        <v>1</v>
      </c>
      <c r="CV12" s="404">
        <f t="shared" si="46"/>
        <v>1</v>
      </c>
      <c r="CW12" s="404">
        <f t="shared" si="47"/>
        <v>0</v>
      </c>
      <c r="CX12" s="404">
        <f t="shared" si="48"/>
        <v>0</v>
      </c>
      <c r="CY12" s="404">
        <f t="shared" si="49"/>
        <v>0</v>
      </c>
      <c r="CZ12" s="405">
        <f t="shared" si="50"/>
        <v>0</v>
      </c>
      <c r="DA12" s="395">
        <f t="shared" si="51"/>
        <v>0</v>
      </c>
      <c r="DB12" s="395">
        <f t="shared" si="52"/>
        <v>0</v>
      </c>
      <c r="DC12" s="395">
        <f t="shared" si="53"/>
        <v>0</v>
      </c>
    </row>
    <row r="13" spans="1:180" ht="15.75" customHeight="1" thickBot="1" x14ac:dyDescent="0.3">
      <c r="A13" s="463"/>
      <c r="B13" s="422">
        <f>IF(AZ13&gt;0,0,5)</f>
        <v>5</v>
      </c>
      <c r="C13" s="408" t="s">
        <v>535</v>
      </c>
      <c r="D13" s="456" t="s">
        <v>307</v>
      </c>
      <c r="E13" s="386" t="s">
        <v>695</v>
      </c>
      <c r="F13" s="409" t="s">
        <v>308</v>
      </c>
      <c r="G13" s="409" t="s">
        <v>699</v>
      </c>
      <c r="H13" s="409" t="s">
        <v>293</v>
      </c>
      <c r="I13" s="458" t="s">
        <v>701</v>
      </c>
      <c r="J13" s="423" t="s">
        <v>513</v>
      </c>
      <c r="K13" s="458" t="s">
        <v>703</v>
      </c>
      <c r="L13" s="409" t="s">
        <v>246</v>
      </c>
      <c r="M13" s="409" t="s">
        <v>298</v>
      </c>
      <c r="N13" s="409" t="s">
        <v>690</v>
      </c>
      <c r="O13" s="409" t="s">
        <v>706</v>
      </c>
      <c r="P13" s="409" t="s">
        <v>696</v>
      </c>
      <c r="Q13" s="409"/>
      <c r="R13" s="409"/>
      <c r="S13" s="409"/>
      <c r="T13" s="409"/>
      <c r="U13" s="409"/>
      <c r="V13" s="409"/>
      <c r="W13" s="409"/>
      <c r="X13" s="409"/>
      <c r="Y13" s="409"/>
      <c r="Z13" s="409"/>
      <c r="AA13" s="409"/>
      <c r="AB13" s="409"/>
      <c r="AC13" s="409"/>
      <c r="AD13" s="409"/>
      <c r="AE13" s="409"/>
      <c r="AF13" s="410"/>
      <c r="AG13" s="397"/>
      <c r="AH13" s="412" t="s">
        <v>714</v>
      </c>
      <c r="AI13" s="412" t="s">
        <v>201</v>
      </c>
      <c r="AJ13" s="412" t="s">
        <v>306</v>
      </c>
      <c r="AK13" s="412" t="s">
        <v>286</v>
      </c>
      <c r="AL13" s="412" t="s">
        <v>682</v>
      </c>
      <c r="AM13" s="412" t="s">
        <v>693</v>
      </c>
      <c r="AN13" s="412" t="s">
        <v>718</v>
      </c>
      <c r="AO13" s="400"/>
      <c r="AP13" s="412"/>
      <c r="AQ13" s="412"/>
      <c r="AR13" s="412"/>
      <c r="AS13" s="400"/>
      <c r="AT13" s="412"/>
      <c r="AU13" s="412"/>
      <c r="AV13" s="412"/>
      <c r="AW13" s="412"/>
      <c r="AX13" s="412"/>
      <c r="AY13" s="413"/>
      <c r="AZ13" s="414"/>
      <c r="BA13" s="369"/>
      <c r="BB13" s="369"/>
      <c r="BC13" s="415">
        <f t="shared" si="2"/>
        <v>1</v>
      </c>
      <c r="BD13" s="416">
        <f t="shared" si="3"/>
        <v>1</v>
      </c>
      <c r="BE13" s="416">
        <f t="shared" si="4"/>
        <v>1</v>
      </c>
      <c r="BF13" s="416">
        <f t="shared" si="5"/>
        <v>1</v>
      </c>
      <c r="BG13" s="416">
        <f t="shared" si="6"/>
        <v>1</v>
      </c>
      <c r="BH13" s="416">
        <f t="shared" si="7"/>
        <v>1</v>
      </c>
      <c r="BI13" s="416">
        <f t="shared" si="8"/>
        <v>1</v>
      </c>
      <c r="BJ13" s="416">
        <f t="shared" si="9"/>
        <v>1</v>
      </c>
      <c r="BK13" s="416">
        <f t="shared" si="10"/>
        <v>1</v>
      </c>
      <c r="BL13" s="416">
        <f t="shared" si="11"/>
        <v>1</v>
      </c>
      <c r="BM13" s="416">
        <f t="shared" si="12"/>
        <v>1</v>
      </c>
      <c r="BN13" s="416">
        <f t="shared" si="13"/>
        <v>1</v>
      </c>
      <c r="BO13" s="416">
        <f t="shared" si="14"/>
        <v>1</v>
      </c>
      <c r="BP13" s="416">
        <f t="shared" si="15"/>
        <v>1</v>
      </c>
      <c r="BQ13" s="416">
        <f t="shared" si="16"/>
        <v>0</v>
      </c>
      <c r="BR13" s="416">
        <f t="shared" si="17"/>
        <v>0</v>
      </c>
      <c r="BS13" s="416">
        <f t="shared" si="54"/>
        <v>0</v>
      </c>
      <c r="BT13" s="416">
        <f t="shared" si="18"/>
        <v>0</v>
      </c>
      <c r="BU13" s="416">
        <f t="shared" si="19"/>
        <v>0</v>
      </c>
      <c r="BV13" s="416">
        <f t="shared" si="20"/>
        <v>0</v>
      </c>
      <c r="BW13" s="416">
        <f t="shared" si="21"/>
        <v>0</v>
      </c>
      <c r="BX13" s="416">
        <f t="shared" si="22"/>
        <v>0</v>
      </c>
      <c r="BY13" s="416">
        <f t="shared" si="23"/>
        <v>0</v>
      </c>
      <c r="BZ13" s="416">
        <f t="shared" si="24"/>
        <v>0</v>
      </c>
      <c r="CA13" s="416">
        <f t="shared" si="25"/>
        <v>0</v>
      </c>
      <c r="CB13" s="416">
        <f t="shared" si="26"/>
        <v>0</v>
      </c>
      <c r="CC13" s="416">
        <f t="shared" si="27"/>
        <v>0</v>
      </c>
      <c r="CD13" s="416">
        <f t="shared" si="28"/>
        <v>0</v>
      </c>
      <c r="CE13" s="416">
        <f t="shared" si="29"/>
        <v>0</v>
      </c>
      <c r="CF13" s="416">
        <f t="shared" si="30"/>
        <v>0</v>
      </c>
      <c r="CG13" s="416">
        <f t="shared" si="31"/>
        <v>0</v>
      </c>
      <c r="CH13" s="416">
        <f t="shared" si="32"/>
        <v>1</v>
      </c>
      <c r="CI13" s="416">
        <f t="shared" si="33"/>
        <v>1</v>
      </c>
      <c r="CJ13" s="416">
        <f t="shared" si="34"/>
        <v>1</v>
      </c>
      <c r="CK13" s="416">
        <f t="shared" si="35"/>
        <v>1</v>
      </c>
      <c r="CL13" s="416">
        <f t="shared" si="36"/>
        <v>1</v>
      </c>
      <c r="CM13" s="416">
        <f t="shared" si="37"/>
        <v>1</v>
      </c>
      <c r="CN13" s="416">
        <f t="shared" si="38"/>
        <v>1</v>
      </c>
      <c r="CO13" s="416">
        <f t="shared" si="39"/>
        <v>0</v>
      </c>
      <c r="CP13" s="416">
        <f t="shared" si="40"/>
        <v>0</v>
      </c>
      <c r="CQ13" s="416">
        <f t="shared" si="41"/>
        <v>0</v>
      </c>
      <c r="CR13" s="416">
        <f t="shared" si="42"/>
        <v>0</v>
      </c>
      <c r="CS13" s="416">
        <f t="shared" si="43"/>
        <v>0</v>
      </c>
      <c r="CT13" s="416">
        <f t="shared" si="44"/>
        <v>0</v>
      </c>
      <c r="CU13" s="416">
        <f t="shared" si="45"/>
        <v>0</v>
      </c>
      <c r="CV13" s="416">
        <f t="shared" si="46"/>
        <v>0</v>
      </c>
      <c r="CW13" s="416">
        <f t="shared" si="47"/>
        <v>0</v>
      </c>
      <c r="CX13" s="416">
        <f t="shared" si="48"/>
        <v>0</v>
      </c>
      <c r="CY13" s="416">
        <f t="shared" si="49"/>
        <v>0</v>
      </c>
      <c r="CZ13" s="417">
        <f t="shared" si="50"/>
        <v>0</v>
      </c>
      <c r="DA13" s="395">
        <f t="shared" si="51"/>
        <v>0</v>
      </c>
      <c r="DB13" s="395">
        <f t="shared" si="52"/>
        <v>0</v>
      </c>
      <c r="DC13" s="395">
        <f t="shared" si="53"/>
        <v>0</v>
      </c>
    </row>
    <row r="14" spans="1:180" ht="15.75" customHeight="1" thickTop="1" x14ac:dyDescent="0.25">
      <c r="A14" s="464" t="s">
        <v>20</v>
      </c>
      <c r="B14" s="418">
        <v>1</v>
      </c>
      <c r="C14" s="384" t="s">
        <v>192</v>
      </c>
      <c r="D14" s="385" t="s">
        <v>698</v>
      </c>
      <c r="E14" s="385" t="s">
        <v>535</v>
      </c>
      <c r="F14" s="385" t="s">
        <v>704</v>
      </c>
      <c r="G14" s="385" t="s">
        <v>692</v>
      </c>
      <c r="H14" s="385" t="s">
        <v>711</v>
      </c>
      <c r="I14" s="385" t="s">
        <v>511</v>
      </c>
      <c r="J14" s="385" t="s">
        <v>686</v>
      </c>
      <c r="K14" s="385" t="s">
        <v>507</v>
      </c>
      <c r="L14" s="385" t="s">
        <v>305</v>
      </c>
      <c r="M14" s="385" t="s">
        <v>705</v>
      </c>
      <c r="N14" s="385" t="s">
        <v>701</v>
      </c>
      <c r="O14" s="385" t="s">
        <v>309</v>
      </c>
      <c r="P14" s="385" t="s">
        <v>200</v>
      </c>
      <c r="Q14" s="385" t="s">
        <v>302</v>
      </c>
      <c r="R14" s="385" t="s">
        <v>510</v>
      </c>
      <c r="S14" s="385" t="s">
        <v>716</v>
      </c>
      <c r="T14" s="385" t="s">
        <v>425</v>
      </c>
      <c r="U14" s="385" t="s">
        <v>677</v>
      </c>
      <c r="V14" s="385" t="s">
        <v>429</v>
      </c>
      <c r="W14" s="385" t="s">
        <v>473</v>
      </c>
      <c r="X14" s="385"/>
      <c r="Y14" s="385"/>
      <c r="Z14" s="385" t="s">
        <v>688</v>
      </c>
      <c r="AA14" s="385"/>
      <c r="AB14" s="385" t="s">
        <v>466</v>
      </c>
      <c r="AC14" s="385" t="s">
        <v>303</v>
      </c>
      <c r="AD14" s="385"/>
      <c r="AE14" s="385"/>
      <c r="AF14" s="387"/>
      <c r="AG14" s="424"/>
      <c r="AH14" s="389" t="s">
        <v>201</v>
      </c>
      <c r="AI14" s="389" t="s">
        <v>426</v>
      </c>
      <c r="AJ14" s="389" t="s">
        <v>440</v>
      </c>
      <c r="AK14" s="389" t="s">
        <v>193</v>
      </c>
      <c r="AL14" s="389" t="s">
        <v>296</v>
      </c>
      <c r="AM14" s="389" t="s">
        <v>724</v>
      </c>
      <c r="AN14" s="389" t="s">
        <v>687</v>
      </c>
      <c r="AO14" s="389" t="s">
        <v>462</v>
      </c>
      <c r="AP14" s="389" t="s">
        <v>680</v>
      </c>
      <c r="AQ14" s="389" t="s">
        <v>297</v>
      </c>
      <c r="AR14" s="389" t="s">
        <v>697</v>
      </c>
      <c r="AS14" s="389" t="s">
        <v>720</v>
      </c>
      <c r="AT14" s="389"/>
      <c r="AU14" s="389" t="s">
        <v>525</v>
      </c>
      <c r="AV14" s="389"/>
      <c r="AW14" s="389"/>
      <c r="AX14" s="389"/>
      <c r="AY14" s="390"/>
      <c r="AZ14" s="391"/>
      <c r="BA14" s="369"/>
      <c r="BB14" s="369"/>
      <c r="BC14" s="392">
        <f t="shared" si="2"/>
        <v>1</v>
      </c>
      <c r="BD14" s="393">
        <f t="shared" si="3"/>
        <v>1</v>
      </c>
      <c r="BE14" s="393">
        <f t="shared" si="4"/>
        <v>1</v>
      </c>
      <c r="BF14" s="393">
        <f t="shared" si="5"/>
        <v>1</v>
      </c>
      <c r="BG14" s="393">
        <f t="shared" si="6"/>
        <v>1</v>
      </c>
      <c r="BH14" s="393">
        <f t="shared" si="7"/>
        <v>1</v>
      </c>
      <c r="BI14" s="393">
        <f t="shared" si="8"/>
        <v>1</v>
      </c>
      <c r="BJ14" s="393">
        <f t="shared" si="9"/>
        <v>1</v>
      </c>
      <c r="BK14" s="393">
        <f t="shared" si="10"/>
        <v>1</v>
      </c>
      <c r="BL14" s="393">
        <f t="shared" si="11"/>
        <v>1</v>
      </c>
      <c r="BM14" s="393">
        <f t="shared" si="12"/>
        <v>1</v>
      </c>
      <c r="BN14" s="393">
        <f t="shared" si="13"/>
        <v>1</v>
      </c>
      <c r="BO14" s="393">
        <f t="shared" si="14"/>
        <v>1</v>
      </c>
      <c r="BP14" s="393">
        <f t="shared" si="15"/>
        <v>1</v>
      </c>
      <c r="BQ14" s="393">
        <f t="shared" si="16"/>
        <v>1</v>
      </c>
      <c r="BR14" s="393">
        <f t="shared" si="17"/>
        <v>1</v>
      </c>
      <c r="BS14" s="393">
        <f t="shared" si="54"/>
        <v>1</v>
      </c>
      <c r="BT14" s="393">
        <f t="shared" si="18"/>
        <v>1</v>
      </c>
      <c r="BU14" s="393">
        <f t="shared" si="19"/>
        <v>1</v>
      </c>
      <c r="BV14" s="393">
        <f t="shared" si="20"/>
        <v>1</v>
      </c>
      <c r="BW14" s="393">
        <f t="shared" si="21"/>
        <v>1</v>
      </c>
      <c r="BX14" s="393">
        <f t="shared" si="22"/>
        <v>0</v>
      </c>
      <c r="BY14" s="393">
        <f t="shared" si="23"/>
        <v>0</v>
      </c>
      <c r="BZ14" s="393">
        <f t="shared" si="24"/>
        <v>1</v>
      </c>
      <c r="CA14" s="393">
        <f t="shared" si="25"/>
        <v>0</v>
      </c>
      <c r="CB14" s="393">
        <f t="shared" si="26"/>
        <v>1</v>
      </c>
      <c r="CC14" s="393">
        <f t="shared" si="27"/>
        <v>1</v>
      </c>
      <c r="CD14" s="393">
        <f t="shared" si="28"/>
        <v>0</v>
      </c>
      <c r="CE14" s="393">
        <f t="shared" si="29"/>
        <v>0</v>
      </c>
      <c r="CF14" s="393">
        <f t="shared" si="30"/>
        <v>0</v>
      </c>
      <c r="CG14" s="393">
        <f t="shared" si="31"/>
        <v>0</v>
      </c>
      <c r="CH14" s="393">
        <f t="shared" si="32"/>
        <v>1</v>
      </c>
      <c r="CI14" s="393">
        <f t="shared" si="33"/>
        <v>1</v>
      </c>
      <c r="CJ14" s="393">
        <f t="shared" si="34"/>
        <v>1</v>
      </c>
      <c r="CK14" s="393">
        <f t="shared" si="35"/>
        <v>1</v>
      </c>
      <c r="CL14" s="393">
        <f t="shared" si="36"/>
        <v>1</v>
      </c>
      <c r="CM14" s="393">
        <f t="shared" si="37"/>
        <v>1</v>
      </c>
      <c r="CN14" s="393">
        <f t="shared" si="38"/>
        <v>1</v>
      </c>
      <c r="CO14" s="393">
        <f t="shared" si="39"/>
        <v>1</v>
      </c>
      <c r="CP14" s="393">
        <f t="shared" si="40"/>
        <v>1</v>
      </c>
      <c r="CQ14" s="393">
        <f t="shared" si="41"/>
        <v>1</v>
      </c>
      <c r="CR14" s="393">
        <f t="shared" si="42"/>
        <v>1</v>
      </c>
      <c r="CS14" s="393">
        <f t="shared" si="43"/>
        <v>1</v>
      </c>
      <c r="CT14" s="393">
        <f t="shared" si="44"/>
        <v>0</v>
      </c>
      <c r="CU14" s="393">
        <f t="shared" si="45"/>
        <v>1</v>
      </c>
      <c r="CV14" s="393">
        <f t="shared" si="46"/>
        <v>0</v>
      </c>
      <c r="CW14" s="393">
        <f t="shared" si="47"/>
        <v>0</v>
      </c>
      <c r="CX14" s="393">
        <f t="shared" si="48"/>
        <v>0</v>
      </c>
      <c r="CY14" s="393">
        <f t="shared" si="49"/>
        <v>0</v>
      </c>
      <c r="CZ14" s="394">
        <f t="shared" si="50"/>
        <v>0</v>
      </c>
      <c r="DA14" s="395">
        <f t="shared" si="51"/>
        <v>0</v>
      </c>
      <c r="DB14" s="395">
        <f t="shared" si="52"/>
        <v>0</v>
      </c>
      <c r="DC14" s="395">
        <f t="shared" si="53"/>
        <v>0</v>
      </c>
    </row>
    <row r="15" spans="1:180" ht="15.75" customHeight="1" x14ac:dyDescent="0.25">
      <c r="A15" s="462" t="s">
        <v>8</v>
      </c>
      <c r="B15" s="421">
        <v>2</v>
      </c>
      <c r="C15" s="406" t="s">
        <v>697</v>
      </c>
      <c r="D15" s="386" t="s">
        <v>200</v>
      </c>
      <c r="E15" s="386" t="s">
        <v>705</v>
      </c>
      <c r="F15" s="386" t="s">
        <v>704</v>
      </c>
      <c r="G15" s="386" t="s">
        <v>201</v>
      </c>
      <c r="H15" s="386" t="s">
        <v>711</v>
      </c>
      <c r="I15" s="386" t="s">
        <v>701</v>
      </c>
      <c r="J15" s="386" t="s">
        <v>686</v>
      </c>
      <c r="K15" s="386" t="s">
        <v>507</v>
      </c>
      <c r="L15" s="386" t="s">
        <v>305</v>
      </c>
      <c r="M15" s="386" t="s">
        <v>511</v>
      </c>
      <c r="N15" s="386" t="s">
        <v>698</v>
      </c>
      <c r="O15" s="386" t="s">
        <v>309</v>
      </c>
      <c r="P15" s="386" t="s">
        <v>192</v>
      </c>
      <c r="Q15" s="386" t="s">
        <v>302</v>
      </c>
      <c r="R15" s="386" t="s">
        <v>510</v>
      </c>
      <c r="S15" s="386" t="s">
        <v>716</v>
      </c>
      <c r="T15" s="386" t="s">
        <v>535</v>
      </c>
      <c r="U15" s="386" t="s">
        <v>677</v>
      </c>
      <c r="V15" s="386" t="s">
        <v>429</v>
      </c>
      <c r="W15" s="386" t="s">
        <v>473</v>
      </c>
      <c r="X15" s="386"/>
      <c r="Y15" s="386"/>
      <c r="Z15" s="386" t="s">
        <v>688</v>
      </c>
      <c r="AA15" s="386"/>
      <c r="AB15" s="386" t="s">
        <v>466</v>
      </c>
      <c r="AC15" s="386" t="s">
        <v>303</v>
      </c>
      <c r="AD15" s="386"/>
      <c r="AE15" s="386"/>
      <c r="AF15" s="397"/>
      <c r="AG15" s="425"/>
      <c r="AH15" s="400" t="s">
        <v>426</v>
      </c>
      <c r="AI15" s="400" t="s">
        <v>692</v>
      </c>
      <c r="AJ15" s="400" t="s">
        <v>440</v>
      </c>
      <c r="AK15" s="400" t="s">
        <v>726</v>
      </c>
      <c r="AL15" s="400" t="s">
        <v>296</v>
      </c>
      <c r="AM15" s="400" t="s">
        <v>724</v>
      </c>
      <c r="AN15" s="400" t="s">
        <v>687</v>
      </c>
      <c r="AO15" s="400" t="s">
        <v>462</v>
      </c>
      <c r="AP15" s="400" t="s">
        <v>680</v>
      </c>
      <c r="AQ15" s="400" t="s">
        <v>297</v>
      </c>
      <c r="AR15" s="400" t="s">
        <v>718</v>
      </c>
      <c r="AS15" s="400" t="s">
        <v>720</v>
      </c>
      <c r="AT15" s="400"/>
      <c r="AU15" s="400" t="s">
        <v>525</v>
      </c>
      <c r="AV15" s="400"/>
      <c r="AW15" s="400"/>
      <c r="AX15" s="400"/>
      <c r="AY15" s="401"/>
      <c r="AZ15" s="402"/>
      <c r="BA15" s="369"/>
      <c r="BB15" s="369"/>
      <c r="BC15" s="403">
        <f t="shared" si="2"/>
        <v>1</v>
      </c>
      <c r="BD15" s="404">
        <f t="shared" si="3"/>
        <v>1</v>
      </c>
      <c r="BE15" s="404">
        <f t="shared" si="4"/>
        <v>1</v>
      </c>
      <c r="BF15" s="404">
        <f t="shared" si="5"/>
        <v>1</v>
      </c>
      <c r="BG15" s="404">
        <f t="shared" si="6"/>
        <v>1</v>
      </c>
      <c r="BH15" s="404">
        <f t="shared" si="7"/>
        <v>1</v>
      </c>
      <c r="BI15" s="404">
        <f t="shared" si="8"/>
        <v>1</v>
      </c>
      <c r="BJ15" s="404">
        <f t="shared" si="9"/>
        <v>1</v>
      </c>
      <c r="BK15" s="404">
        <f t="shared" si="10"/>
        <v>1</v>
      </c>
      <c r="BL15" s="404">
        <f t="shared" si="11"/>
        <v>1</v>
      </c>
      <c r="BM15" s="404">
        <f t="shared" si="12"/>
        <v>1</v>
      </c>
      <c r="BN15" s="404">
        <f t="shared" si="13"/>
        <v>1</v>
      </c>
      <c r="BO15" s="404">
        <f t="shared" si="14"/>
        <v>1</v>
      </c>
      <c r="BP15" s="404">
        <f t="shared" si="15"/>
        <v>1</v>
      </c>
      <c r="BQ15" s="404">
        <f t="shared" si="16"/>
        <v>1</v>
      </c>
      <c r="BR15" s="404">
        <f t="shared" si="17"/>
        <v>1</v>
      </c>
      <c r="BS15" s="404">
        <f t="shared" si="54"/>
        <v>1</v>
      </c>
      <c r="BT15" s="404">
        <f t="shared" si="18"/>
        <v>1</v>
      </c>
      <c r="BU15" s="404">
        <f t="shared" si="19"/>
        <v>1</v>
      </c>
      <c r="BV15" s="404">
        <f t="shared" si="20"/>
        <v>1</v>
      </c>
      <c r="BW15" s="404">
        <f t="shared" si="21"/>
        <v>1</v>
      </c>
      <c r="BX15" s="404">
        <f t="shared" si="22"/>
        <v>0</v>
      </c>
      <c r="BY15" s="404">
        <f t="shared" si="23"/>
        <v>0</v>
      </c>
      <c r="BZ15" s="404">
        <f t="shared" si="24"/>
        <v>1</v>
      </c>
      <c r="CA15" s="404">
        <f t="shared" si="25"/>
        <v>0</v>
      </c>
      <c r="CB15" s="404">
        <f t="shared" si="26"/>
        <v>1</v>
      </c>
      <c r="CC15" s="404">
        <f t="shared" si="27"/>
        <v>1</v>
      </c>
      <c r="CD15" s="404">
        <f t="shared" si="28"/>
        <v>0</v>
      </c>
      <c r="CE15" s="404">
        <f t="shared" si="29"/>
        <v>0</v>
      </c>
      <c r="CF15" s="404">
        <f t="shared" si="30"/>
        <v>0</v>
      </c>
      <c r="CG15" s="404">
        <f t="shared" si="31"/>
        <v>0</v>
      </c>
      <c r="CH15" s="404">
        <f t="shared" si="32"/>
        <v>1</v>
      </c>
      <c r="CI15" s="404">
        <f t="shared" si="33"/>
        <v>1</v>
      </c>
      <c r="CJ15" s="404">
        <f t="shared" si="34"/>
        <v>1</v>
      </c>
      <c r="CK15" s="404">
        <f t="shared" si="35"/>
        <v>1</v>
      </c>
      <c r="CL15" s="404">
        <f t="shared" si="36"/>
        <v>1</v>
      </c>
      <c r="CM15" s="404">
        <f t="shared" si="37"/>
        <v>1</v>
      </c>
      <c r="CN15" s="404">
        <f t="shared" si="38"/>
        <v>1</v>
      </c>
      <c r="CO15" s="404">
        <f t="shared" si="39"/>
        <v>1</v>
      </c>
      <c r="CP15" s="404">
        <f t="shared" si="40"/>
        <v>1</v>
      </c>
      <c r="CQ15" s="404">
        <f t="shared" si="41"/>
        <v>1</v>
      </c>
      <c r="CR15" s="404">
        <f t="shared" si="42"/>
        <v>1</v>
      </c>
      <c r="CS15" s="404">
        <f t="shared" si="43"/>
        <v>1</v>
      </c>
      <c r="CT15" s="404">
        <f t="shared" si="44"/>
        <v>0</v>
      </c>
      <c r="CU15" s="404">
        <f t="shared" si="45"/>
        <v>1</v>
      </c>
      <c r="CV15" s="404">
        <f t="shared" si="46"/>
        <v>0</v>
      </c>
      <c r="CW15" s="404">
        <f t="shared" si="47"/>
        <v>0</v>
      </c>
      <c r="CX15" s="404">
        <f t="shared" si="48"/>
        <v>0</v>
      </c>
      <c r="CY15" s="404">
        <f t="shared" si="49"/>
        <v>0</v>
      </c>
      <c r="CZ15" s="405">
        <f t="shared" si="50"/>
        <v>0</v>
      </c>
      <c r="DA15" s="395">
        <f t="shared" si="51"/>
        <v>0</v>
      </c>
      <c r="DB15" s="395">
        <f t="shared" si="52"/>
        <v>0</v>
      </c>
      <c r="DC15" s="395">
        <f t="shared" si="53"/>
        <v>0</v>
      </c>
    </row>
    <row r="16" spans="1:180" ht="15.75" customHeight="1" x14ac:dyDescent="0.25">
      <c r="A16" s="462" t="s">
        <v>11</v>
      </c>
      <c r="B16" s="421">
        <v>3</v>
      </c>
      <c r="C16" s="406" t="s">
        <v>697</v>
      </c>
      <c r="D16" s="386" t="s">
        <v>305</v>
      </c>
      <c r="E16" s="386" t="s">
        <v>511</v>
      </c>
      <c r="F16" s="386" t="s">
        <v>296</v>
      </c>
      <c r="G16" s="386" t="s">
        <v>698</v>
      </c>
      <c r="H16" s="386" t="s">
        <v>466</v>
      </c>
      <c r="I16" s="386" t="s">
        <v>704</v>
      </c>
      <c r="J16" s="386" t="s">
        <v>692</v>
      </c>
      <c r="K16" s="386" t="s">
        <v>512</v>
      </c>
      <c r="L16" s="386" t="s">
        <v>193</v>
      </c>
      <c r="M16" s="386" t="s">
        <v>425</v>
      </c>
      <c r="N16" s="386" t="s">
        <v>294</v>
      </c>
      <c r="O16" s="386" t="s">
        <v>701</v>
      </c>
      <c r="P16" s="386" t="s">
        <v>507</v>
      </c>
      <c r="Q16" s="386" t="s">
        <v>510</v>
      </c>
      <c r="R16" s="386" t="s">
        <v>306</v>
      </c>
      <c r="S16" s="386" t="s">
        <v>200</v>
      </c>
      <c r="T16" s="386" t="s">
        <v>714</v>
      </c>
      <c r="U16" s="386" t="s">
        <v>429</v>
      </c>
      <c r="V16" s="386" t="s">
        <v>705</v>
      </c>
      <c r="W16" s="386" t="s">
        <v>688</v>
      </c>
      <c r="X16" s="386"/>
      <c r="Y16" s="386"/>
      <c r="Z16" s="386" t="s">
        <v>302</v>
      </c>
      <c r="AA16" s="386"/>
      <c r="AB16" s="386" t="s">
        <v>716</v>
      </c>
      <c r="AC16" s="386" t="s">
        <v>473</v>
      </c>
      <c r="AD16" s="386"/>
      <c r="AE16" s="386"/>
      <c r="AF16" s="397"/>
      <c r="AG16" s="425"/>
      <c r="AH16" s="400" t="s">
        <v>686</v>
      </c>
      <c r="AI16" s="400" t="s">
        <v>303</v>
      </c>
      <c r="AJ16" s="400" t="s">
        <v>462</v>
      </c>
      <c r="AK16" s="400" t="s">
        <v>309</v>
      </c>
      <c r="AL16" s="400" t="s">
        <v>718</v>
      </c>
      <c r="AM16" s="400" t="s">
        <v>727</v>
      </c>
      <c r="AN16" s="400" t="s">
        <v>192</v>
      </c>
      <c r="AO16" s="400" t="s">
        <v>680</v>
      </c>
      <c r="AP16" s="400" t="s">
        <v>426</v>
      </c>
      <c r="AQ16" s="400" t="s">
        <v>720</v>
      </c>
      <c r="AR16" s="400" t="s">
        <v>726</v>
      </c>
      <c r="AS16" s="400" t="s">
        <v>525</v>
      </c>
      <c r="AT16" s="400"/>
      <c r="AU16" s="400" t="s">
        <v>677</v>
      </c>
      <c r="AV16" s="400" t="s">
        <v>440</v>
      </c>
      <c r="AW16" s="400"/>
      <c r="AX16" s="400"/>
      <c r="AY16" s="401"/>
      <c r="AZ16" s="402"/>
      <c r="BA16" s="369"/>
      <c r="BB16" s="369"/>
      <c r="BC16" s="403">
        <f t="shared" si="2"/>
        <v>1</v>
      </c>
      <c r="BD16" s="404">
        <f t="shared" si="3"/>
        <v>1</v>
      </c>
      <c r="BE16" s="404">
        <f t="shared" si="4"/>
        <v>1</v>
      </c>
      <c r="BF16" s="404">
        <f t="shared" si="5"/>
        <v>1</v>
      </c>
      <c r="BG16" s="404">
        <f t="shared" si="6"/>
        <v>1</v>
      </c>
      <c r="BH16" s="404">
        <f t="shared" si="7"/>
        <v>1</v>
      </c>
      <c r="BI16" s="404">
        <f t="shared" si="8"/>
        <v>1</v>
      </c>
      <c r="BJ16" s="404">
        <f t="shared" si="9"/>
        <v>1</v>
      </c>
      <c r="BK16" s="404">
        <f t="shared" si="10"/>
        <v>1</v>
      </c>
      <c r="BL16" s="404">
        <f t="shared" si="11"/>
        <v>1</v>
      </c>
      <c r="BM16" s="404">
        <f t="shared" si="12"/>
        <v>1</v>
      </c>
      <c r="BN16" s="404">
        <f t="shared" si="13"/>
        <v>1</v>
      </c>
      <c r="BO16" s="404">
        <f t="shared" si="14"/>
        <v>1</v>
      </c>
      <c r="BP16" s="404">
        <f t="shared" si="15"/>
        <v>1</v>
      </c>
      <c r="BQ16" s="404">
        <f t="shared" si="16"/>
        <v>1</v>
      </c>
      <c r="BR16" s="404">
        <f t="shared" si="17"/>
        <v>1</v>
      </c>
      <c r="BS16" s="404">
        <f t="shared" si="54"/>
        <v>1</v>
      </c>
      <c r="BT16" s="404">
        <f t="shared" si="18"/>
        <v>1</v>
      </c>
      <c r="BU16" s="404">
        <f t="shared" si="19"/>
        <v>1</v>
      </c>
      <c r="BV16" s="404">
        <f t="shared" si="20"/>
        <v>1</v>
      </c>
      <c r="BW16" s="404">
        <f t="shared" si="21"/>
        <v>1</v>
      </c>
      <c r="BX16" s="404">
        <f t="shared" si="22"/>
        <v>0</v>
      </c>
      <c r="BY16" s="404">
        <f t="shared" si="23"/>
        <v>0</v>
      </c>
      <c r="BZ16" s="404">
        <f t="shared" si="24"/>
        <v>1</v>
      </c>
      <c r="CA16" s="404">
        <f t="shared" si="25"/>
        <v>0</v>
      </c>
      <c r="CB16" s="404">
        <f t="shared" si="26"/>
        <v>1</v>
      </c>
      <c r="CC16" s="404">
        <f t="shared" si="27"/>
        <v>1</v>
      </c>
      <c r="CD16" s="404">
        <f t="shared" si="28"/>
        <v>0</v>
      </c>
      <c r="CE16" s="404">
        <f t="shared" si="29"/>
        <v>0</v>
      </c>
      <c r="CF16" s="404">
        <f t="shared" si="30"/>
        <v>0</v>
      </c>
      <c r="CG16" s="404">
        <f t="shared" si="31"/>
        <v>0</v>
      </c>
      <c r="CH16" s="404">
        <f t="shared" si="32"/>
        <v>1</v>
      </c>
      <c r="CI16" s="404">
        <f t="shared" si="33"/>
        <v>1</v>
      </c>
      <c r="CJ16" s="404">
        <f t="shared" si="34"/>
        <v>1</v>
      </c>
      <c r="CK16" s="404">
        <f t="shared" si="35"/>
        <v>1</v>
      </c>
      <c r="CL16" s="404">
        <f t="shared" si="36"/>
        <v>1</v>
      </c>
      <c r="CM16" s="404">
        <f t="shared" si="37"/>
        <v>1</v>
      </c>
      <c r="CN16" s="404">
        <f t="shared" si="38"/>
        <v>1</v>
      </c>
      <c r="CO16" s="404">
        <f t="shared" si="39"/>
        <v>1</v>
      </c>
      <c r="CP16" s="404">
        <f t="shared" si="40"/>
        <v>1</v>
      </c>
      <c r="CQ16" s="404">
        <f t="shared" si="41"/>
        <v>1</v>
      </c>
      <c r="CR16" s="404">
        <f t="shared" si="42"/>
        <v>1</v>
      </c>
      <c r="CS16" s="404">
        <f t="shared" si="43"/>
        <v>1</v>
      </c>
      <c r="CT16" s="404">
        <f t="shared" si="44"/>
        <v>0</v>
      </c>
      <c r="CU16" s="404">
        <f t="shared" si="45"/>
        <v>1</v>
      </c>
      <c r="CV16" s="404">
        <f t="shared" si="46"/>
        <v>1</v>
      </c>
      <c r="CW16" s="404">
        <f t="shared" si="47"/>
        <v>0</v>
      </c>
      <c r="CX16" s="404">
        <f t="shared" si="48"/>
        <v>0</v>
      </c>
      <c r="CY16" s="404">
        <f t="shared" si="49"/>
        <v>0</v>
      </c>
      <c r="CZ16" s="405">
        <f t="shared" si="50"/>
        <v>0</v>
      </c>
      <c r="DA16" s="395">
        <f t="shared" si="51"/>
        <v>0</v>
      </c>
      <c r="DB16" s="395">
        <f t="shared" si="52"/>
        <v>0</v>
      </c>
      <c r="DC16" s="395">
        <f t="shared" si="53"/>
        <v>0</v>
      </c>
    </row>
    <row r="17" spans="1:107" ht="15.75" customHeight="1" thickBot="1" x14ac:dyDescent="0.3">
      <c r="A17" s="462"/>
      <c r="B17" s="421">
        <v>4</v>
      </c>
      <c r="C17" s="406" t="s">
        <v>309</v>
      </c>
      <c r="D17" s="386" t="s">
        <v>305</v>
      </c>
      <c r="E17" s="386" t="s">
        <v>512</v>
      </c>
      <c r="F17" s="409" t="s">
        <v>425</v>
      </c>
      <c r="G17" s="386" t="s">
        <v>296</v>
      </c>
      <c r="H17" s="386" t="s">
        <v>697</v>
      </c>
      <c r="I17" s="386" t="s">
        <v>294</v>
      </c>
      <c r="J17" s="386" t="s">
        <v>692</v>
      </c>
      <c r="K17" s="386" t="s">
        <v>698</v>
      </c>
      <c r="L17" s="386" t="s">
        <v>701</v>
      </c>
      <c r="M17" s="386" t="s">
        <v>711</v>
      </c>
      <c r="N17" s="386" t="s">
        <v>201</v>
      </c>
      <c r="O17" s="386" t="s">
        <v>704</v>
      </c>
      <c r="P17" s="386" t="s">
        <v>507</v>
      </c>
      <c r="Q17" s="386" t="s">
        <v>510</v>
      </c>
      <c r="R17" s="386" t="s">
        <v>705</v>
      </c>
      <c r="S17" s="386" t="s">
        <v>303</v>
      </c>
      <c r="T17" s="386" t="s">
        <v>714</v>
      </c>
      <c r="U17" s="386" t="s">
        <v>429</v>
      </c>
      <c r="V17" s="386" t="s">
        <v>466</v>
      </c>
      <c r="W17" s="386" t="s">
        <v>688</v>
      </c>
      <c r="X17" s="386"/>
      <c r="Y17" s="386"/>
      <c r="Z17" s="386" t="s">
        <v>302</v>
      </c>
      <c r="AA17" s="386"/>
      <c r="AB17" s="386" t="s">
        <v>716</v>
      </c>
      <c r="AC17" s="386" t="s">
        <v>473</v>
      </c>
      <c r="AD17" s="386"/>
      <c r="AE17" s="386"/>
      <c r="AF17" s="397"/>
      <c r="AG17" s="425"/>
      <c r="AH17" s="400" t="s">
        <v>686</v>
      </c>
      <c r="AI17" s="400" t="s">
        <v>192</v>
      </c>
      <c r="AJ17" s="400" t="s">
        <v>306</v>
      </c>
      <c r="AK17" s="400" t="s">
        <v>462</v>
      </c>
      <c r="AL17" s="400" t="s">
        <v>426</v>
      </c>
      <c r="AM17" s="400" t="s">
        <v>718</v>
      </c>
      <c r="AN17" s="400" t="s">
        <v>727</v>
      </c>
      <c r="AO17" s="400" t="s">
        <v>680</v>
      </c>
      <c r="AP17" s="400" t="s">
        <v>193</v>
      </c>
      <c r="AQ17" s="400" t="s">
        <v>720</v>
      </c>
      <c r="AR17" s="400" t="s">
        <v>540</v>
      </c>
      <c r="AS17" s="400" t="s">
        <v>525</v>
      </c>
      <c r="AT17" s="400"/>
      <c r="AU17" s="400" t="s">
        <v>677</v>
      </c>
      <c r="AV17" s="400" t="s">
        <v>440</v>
      </c>
      <c r="AW17" s="400"/>
      <c r="AX17" s="400"/>
      <c r="AY17" s="401"/>
      <c r="AZ17" s="402"/>
      <c r="BA17" s="369"/>
      <c r="BB17" s="369"/>
      <c r="BC17" s="403">
        <f t="shared" si="2"/>
        <v>1</v>
      </c>
      <c r="BD17" s="404">
        <f t="shared" si="3"/>
        <v>1</v>
      </c>
      <c r="BE17" s="404">
        <f t="shared" si="4"/>
        <v>1</v>
      </c>
      <c r="BF17" s="404">
        <f t="shared" si="5"/>
        <v>1</v>
      </c>
      <c r="BG17" s="404">
        <f t="shared" si="6"/>
        <v>1</v>
      </c>
      <c r="BH17" s="404">
        <f t="shared" si="7"/>
        <v>1</v>
      </c>
      <c r="BI17" s="404">
        <f t="shared" si="8"/>
        <v>1</v>
      </c>
      <c r="BJ17" s="404">
        <f t="shared" si="9"/>
        <v>1</v>
      </c>
      <c r="BK17" s="404">
        <f t="shared" si="10"/>
        <v>1</v>
      </c>
      <c r="BL17" s="404">
        <f t="shared" si="11"/>
        <v>1</v>
      </c>
      <c r="BM17" s="404">
        <f t="shared" si="12"/>
        <v>1</v>
      </c>
      <c r="BN17" s="404">
        <f t="shared" si="13"/>
        <v>1</v>
      </c>
      <c r="BO17" s="404">
        <f t="shared" si="14"/>
        <v>1</v>
      </c>
      <c r="BP17" s="404">
        <f t="shared" si="15"/>
        <v>1</v>
      </c>
      <c r="BQ17" s="404">
        <f t="shared" si="16"/>
        <v>1</v>
      </c>
      <c r="BR17" s="404">
        <f t="shared" si="17"/>
        <v>1</v>
      </c>
      <c r="BS17" s="404">
        <f t="shared" si="54"/>
        <v>1</v>
      </c>
      <c r="BT17" s="404">
        <f t="shared" si="18"/>
        <v>1</v>
      </c>
      <c r="BU17" s="404">
        <f t="shared" si="19"/>
        <v>1</v>
      </c>
      <c r="BV17" s="404">
        <f t="shared" si="20"/>
        <v>1</v>
      </c>
      <c r="BW17" s="404">
        <f t="shared" si="21"/>
        <v>1</v>
      </c>
      <c r="BX17" s="404">
        <f t="shared" si="22"/>
        <v>0</v>
      </c>
      <c r="BY17" s="404">
        <f t="shared" si="23"/>
        <v>0</v>
      </c>
      <c r="BZ17" s="404">
        <f t="shared" si="24"/>
        <v>1</v>
      </c>
      <c r="CA17" s="404">
        <f t="shared" si="25"/>
        <v>0</v>
      </c>
      <c r="CB17" s="404">
        <f t="shared" si="26"/>
        <v>1</v>
      </c>
      <c r="CC17" s="404">
        <f t="shared" si="27"/>
        <v>1</v>
      </c>
      <c r="CD17" s="404">
        <f t="shared" si="28"/>
        <v>0</v>
      </c>
      <c r="CE17" s="404">
        <f t="shared" si="29"/>
        <v>0</v>
      </c>
      <c r="CF17" s="404">
        <f t="shared" si="30"/>
        <v>0</v>
      </c>
      <c r="CG17" s="404">
        <f t="shared" si="31"/>
        <v>0</v>
      </c>
      <c r="CH17" s="404">
        <f t="shared" si="32"/>
        <v>1</v>
      </c>
      <c r="CI17" s="404">
        <f t="shared" si="33"/>
        <v>1</v>
      </c>
      <c r="CJ17" s="404">
        <f>COUNTIF($C17:$BB17,AJ17)</f>
        <v>1</v>
      </c>
      <c r="CK17" s="404">
        <f t="shared" si="35"/>
        <v>1</v>
      </c>
      <c r="CL17" s="404">
        <f t="shared" si="36"/>
        <v>1</v>
      </c>
      <c r="CM17" s="404">
        <f t="shared" si="37"/>
        <v>1</v>
      </c>
      <c r="CN17" s="404">
        <f t="shared" si="38"/>
        <v>1</v>
      </c>
      <c r="CO17" s="404">
        <f t="shared" si="39"/>
        <v>1</v>
      </c>
      <c r="CP17" s="404">
        <f t="shared" si="40"/>
        <v>1</v>
      </c>
      <c r="CQ17" s="404">
        <f t="shared" si="41"/>
        <v>1</v>
      </c>
      <c r="CR17" s="404">
        <f t="shared" si="42"/>
        <v>1</v>
      </c>
      <c r="CS17" s="404">
        <f t="shared" si="43"/>
        <v>1</v>
      </c>
      <c r="CT17" s="404">
        <f t="shared" si="44"/>
        <v>0</v>
      </c>
      <c r="CU17" s="404">
        <f t="shared" si="45"/>
        <v>1</v>
      </c>
      <c r="CV17" s="404">
        <f t="shared" si="46"/>
        <v>1</v>
      </c>
      <c r="CW17" s="404">
        <f t="shared" si="47"/>
        <v>0</v>
      </c>
      <c r="CX17" s="404">
        <f t="shared" si="48"/>
        <v>0</v>
      </c>
      <c r="CY17" s="404">
        <f t="shared" si="49"/>
        <v>0</v>
      </c>
      <c r="CZ17" s="405">
        <f t="shared" si="50"/>
        <v>0</v>
      </c>
      <c r="DA17" s="395">
        <f t="shared" si="51"/>
        <v>0</v>
      </c>
      <c r="DB17" s="395">
        <f t="shared" si="52"/>
        <v>0</v>
      </c>
      <c r="DC17" s="395">
        <f t="shared" si="53"/>
        <v>0</v>
      </c>
    </row>
    <row r="18" spans="1:107" ht="15.75" customHeight="1" thickTop="1" thickBot="1" x14ac:dyDescent="0.3">
      <c r="A18" s="463"/>
      <c r="B18" s="422">
        <v>5</v>
      </c>
      <c r="C18" s="408" t="s">
        <v>466</v>
      </c>
      <c r="D18" s="409" t="s">
        <v>701</v>
      </c>
      <c r="E18" s="409" t="s">
        <v>512</v>
      </c>
      <c r="F18" s="409" t="s">
        <v>192</v>
      </c>
      <c r="G18" s="409" t="s">
        <v>296</v>
      </c>
      <c r="H18" s="409" t="s">
        <v>697</v>
      </c>
      <c r="I18" s="409" t="s">
        <v>294</v>
      </c>
      <c r="J18" s="409" t="s">
        <v>511</v>
      </c>
      <c r="K18" s="409" t="s">
        <v>201</v>
      </c>
      <c r="L18" s="386" t="s">
        <v>705</v>
      </c>
      <c r="M18" s="409" t="s">
        <v>711</v>
      </c>
      <c r="N18" s="409" t="s">
        <v>302</v>
      </c>
      <c r="O18" s="409" t="s">
        <v>698</v>
      </c>
      <c r="P18" s="409" t="s">
        <v>425</v>
      </c>
      <c r="Q18" s="409"/>
      <c r="R18" s="409"/>
      <c r="S18" s="409"/>
      <c r="T18" s="409"/>
      <c r="U18" s="409"/>
      <c r="V18" s="409"/>
      <c r="W18" s="409"/>
      <c r="X18" s="409"/>
      <c r="Y18" s="409"/>
      <c r="Z18" s="409"/>
      <c r="AA18" s="409"/>
      <c r="AB18" s="409"/>
      <c r="AC18" s="409"/>
      <c r="AD18" s="409"/>
      <c r="AE18" s="409"/>
      <c r="AF18" s="410"/>
      <c r="AG18" s="426"/>
      <c r="AH18" s="412" t="s">
        <v>718</v>
      </c>
      <c r="AI18" s="412" t="s">
        <v>440</v>
      </c>
      <c r="AJ18" s="412" t="s">
        <v>193</v>
      </c>
      <c r="AK18" s="412" t="s">
        <v>540</v>
      </c>
      <c r="AL18" s="412" t="s">
        <v>426</v>
      </c>
      <c r="AM18" s="412" t="s">
        <v>686</v>
      </c>
      <c r="AN18" s="412" t="s">
        <v>306</v>
      </c>
      <c r="AO18" s="412"/>
      <c r="AP18" s="412"/>
      <c r="AQ18" s="412"/>
      <c r="AR18" s="412"/>
      <c r="AS18" s="412"/>
      <c r="AT18" s="412"/>
      <c r="AU18" s="412"/>
      <c r="AV18" s="412"/>
      <c r="AW18" s="412"/>
      <c r="AX18" s="412"/>
      <c r="AY18" s="413"/>
      <c r="AZ18" s="414"/>
      <c r="BA18" s="369"/>
      <c r="BB18" s="369"/>
      <c r="BC18" s="415">
        <f t="shared" si="2"/>
        <v>1</v>
      </c>
      <c r="BD18" s="416">
        <f t="shared" si="3"/>
        <v>1</v>
      </c>
      <c r="BE18" s="416">
        <f t="shared" si="4"/>
        <v>1</v>
      </c>
      <c r="BF18" s="416">
        <f t="shared" si="5"/>
        <v>1</v>
      </c>
      <c r="BG18" s="416">
        <f t="shared" si="6"/>
        <v>1</v>
      </c>
      <c r="BH18" s="416">
        <f t="shared" si="7"/>
        <v>1</v>
      </c>
      <c r="BI18" s="416">
        <f t="shared" si="8"/>
        <v>1</v>
      </c>
      <c r="BJ18" s="416">
        <f t="shared" si="9"/>
        <v>1</v>
      </c>
      <c r="BK18" s="416">
        <f t="shared" si="10"/>
        <v>1</v>
      </c>
      <c r="BL18" s="416">
        <f t="shared" si="11"/>
        <v>1</v>
      </c>
      <c r="BM18" s="416">
        <f t="shared" si="12"/>
        <v>1</v>
      </c>
      <c r="BN18" s="416">
        <f t="shared" si="13"/>
        <v>1</v>
      </c>
      <c r="BO18" s="416">
        <f t="shared" si="14"/>
        <v>1</v>
      </c>
      <c r="BP18" s="416">
        <f t="shared" si="15"/>
        <v>1</v>
      </c>
      <c r="BQ18" s="416">
        <f t="shared" si="16"/>
        <v>0</v>
      </c>
      <c r="BR18" s="416">
        <f t="shared" si="17"/>
        <v>0</v>
      </c>
      <c r="BS18" s="416">
        <f t="shared" si="54"/>
        <v>0</v>
      </c>
      <c r="BT18" s="416">
        <f t="shared" si="18"/>
        <v>0</v>
      </c>
      <c r="BU18" s="416">
        <f t="shared" si="19"/>
        <v>0</v>
      </c>
      <c r="BV18" s="416">
        <f t="shared" si="20"/>
        <v>0</v>
      </c>
      <c r="BW18" s="416">
        <f t="shared" si="21"/>
        <v>0</v>
      </c>
      <c r="BX18" s="416">
        <f t="shared" si="22"/>
        <v>0</v>
      </c>
      <c r="BY18" s="416">
        <f t="shared" si="23"/>
        <v>0</v>
      </c>
      <c r="BZ18" s="416">
        <f t="shared" si="24"/>
        <v>0</v>
      </c>
      <c r="CA18" s="416">
        <f t="shared" si="25"/>
        <v>0</v>
      </c>
      <c r="CB18" s="416">
        <f t="shared" si="26"/>
        <v>0</v>
      </c>
      <c r="CC18" s="416">
        <f t="shared" si="27"/>
        <v>0</v>
      </c>
      <c r="CD18" s="416">
        <f t="shared" si="28"/>
        <v>0</v>
      </c>
      <c r="CE18" s="416">
        <f t="shared" si="29"/>
        <v>0</v>
      </c>
      <c r="CF18" s="416">
        <f t="shared" si="30"/>
        <v>0</v>
      </c>
      <c r="CG18" s="416">
        <f t="shared" si="31"/>
        <v>0</v>
      </c>
      <c r="CH18" s="416">
        <f t="shared" si="32"/>
        <v>1</v>
      </c>
      <c r="CI18" s="416">
        <f t="shared" si="33"/>
        <v>1</v>
      </c>
      <c r="CJ18" s="416">
        <f t="shared" si="34"/>
        <v>1</v>
      </c>
      <c r="CK18" s="416">
        <f t="shared" si="35"/>
        <v>1</v>
      </c>
      <c r="CL18" s="416">
        <f t="shared" si="36"/>
        <v>1</v>
      </c>
      <c r="CM18" s="416">
        <f t="shared" si="37"/>
        <v>1</v>
      </c>
      <c r="CN18" s="416">
        <f t="shared" si="38"/>
        <v>1</v>
      </c>
      <c r="CO18" s="416">
        <f t="shared" si="39"/>
        <v>0</v>
      </c>
      <c r="CP18" s="416">
        <f t="shared" si="40"/>
        <v>0</v>
      </c>
      <c r="CQ18" s="416">
        <f t="shared" si="41"/>
        <v>0</v>
      </c>
      <c r="CR18" s="416">
        <f t="shared" si="42"/>
        <v>0</v>
      </c>
      <c r="CS18" s="416">
        <f t="shared" si="43"/>
        <v>0</v>
      </c>
      <c r="CT18" s="416">
        <f t="shared" si="44"/>
        <v>0</v>
      </c>
      <c r="CU18" s="416">
        <f t="shared" si="45"/>
        <v>0</v>
      </c>
      <c r="CV18" s="416">
        <f t="shared" si="46"/>
        <v>0</v>
      </c>
      <c r="CW18" s="416">
        <f t="shared" si="47"/>
        <v>0</v>
      </c>
      <c r="CX18" s="416">
        <f t="shared" si="48"/>
        <v>0</v>
      </c>
      <c r="CY18" s="416">
        <f t="shared" si="49"/>
        <v>0</v>
      </c>
      <c r="CZ18" s="417">
        <f t="shared" si="50"/>
        <v>0</v>
      </c>
      <c r="DA18" s="395">
        <f t="shared" si="51"/>
        <v>0</v>
      </c>
      <c r="DB18" s="395">
        <f t="shared" si="52"/>
        <v>0</v>
      </c>
      <c r="DC18" s="395">
        <f t="shared" si="53"/>
        <v>0</v>
      </c>
    </row>
    <row r="19" spans="1:107" ht="15.75" customHeight="1" thickTop="1" thickBot="1" x14ac:dyDescent="0.3">
      <c r="A19" s="464" t="s">
        <v>21</v>
      </c>
      <c r="B19" s="418">
        <v>1</v>
      </c>
      <c r="C19" s="460" t="s">
        <v>697</v>
      </c>
      <c r="D19" s="385" t="s">
        <v>307</v>
      </c>
      <c r="E19" s="385" t="s">
        <v>297</v>
      </c>
      <c r="F19" s="385" t="s">
        <v>535</v>
      </c>
      <c r="G19" s="385" t="s">
        <v>296</v>
      </c>
      <c r="H19" s="457" t="s">
        <v>536</v>
      </c>
      <c r="I19" s="385" t="s">
        <v>703</v>
      </c>
      <c r="J19" s="385" t="s">
        <v>295</v>
      </c>
      <c r="K19" s="385" t="s">
        <v>466</v>
      </c>
      <c r="L19" s="385" t="s">
        <v>511</v>
      </c>
      <c r="M19" s="385" t="s">
        <v>711</v>
      </c>
      <c r="N19" s="385" t="s">
        <v>706</v>
      </c>
      <c r="O19" s="385" t="s">
        <v>704</v>
      </c>
      <c r="P19" s="385" t="s">
        <v>696</v>
      </c>
      <c r="Q19" s="427" t="s">
        <v>700</v>
      </c>
      <c r="R19" s="385" t="s">
        <v>677</v>
      </c>
      <c r="S19" s="386" t="s">
        <v>425</v>
      </c>
      <c r="T19" s="385" t="s">
        <v>289</v>
      </c>
      <c r="U19" s="385" t="s">
        <v>540</v>
      </c>
      <c r="V19" s="385"/>
      <c r="W19" s="386"/>
      <c r="X19" s="385" t="s">
        <v>528</v>
      </c>
      <c r="Y19" s="385" t="s">
        <v>441</v>
      </c>
      <c r="Z19" s="385"/>
      <c r="AA19" s="385" t="s">
        <v>473</v>
      </c>
      <c r="AB19" s="386" t="s">
        <v>685</v>
      </c>
      <c r="AC19" s="385" t="s">
        <v>534</v>
      </c>
      <c r="AD19" s="385"/>
      <c r="AE19" s="386"/>
      <c r="AF19" s="387"/>
      <c r="AG19" s="387"/>
      <c r="AH19" s="389" t="s">
        <v>714</v>
      </c>
      <c r="AI19" s="386" t="s">
        <v>192</v>
      </c>
      <c r="AJ19" s="389" t="s">
        <v>305</v>
      </c>
      <c r="AK19" s="389" t="s">
        <v>508</v>
      </c>
      <c r="AL19" s="389" t="s">
        <v>689</v>
      </c>
      <c r="AM19" s="389" t="s">
        <v>426</v>
      </c>
      <c r="AN19" s="389" t="s">
        <v>293</v>
      </c>
      <c r="AO19" s="389" t="s">
        <v>695</v>
      </c>
      <c r="AP19" s="389" t="s">
        <v>429</v>
      </c>
      <c r="AQ19" s="389" t="s">
        <v>713</v>
      </c>
      <c r="AR19" s="389" t="s">
        <v>720</v>
      </c>
      <c r="AS19" s="389"/>
      <c r="AT19" s="386" t="s">
        <v>440</v>
      </c>
      <c r="AU19" s="389"/>
      <c r="AV19" s="389" t="s">
        <v>692</v>
      </c>
      <c r="AW19" s="389"/>
      <c r="AX19" s="389"/>
      <c r="AY19" s="390"/>
      <c r="AZ19" s="391"/>
      <c r="BA19" s="369"/>
      <c r="BB19" s="369"/>
      <c r="BC19" s="392">
        <f t="shared" si="2"/>
        <v>1</v>
      </c>
      <c r="BD19" s="393">
        <f t="shared" si="3"/>
        <v>1</v>
      </c>
      <c r="BE19" s="393">
        <f t="shared" si="4"/>
        <v>1</v>
      </c>
      <c r="BF19" s="393">
        <f t="shared" si="5"/>
        <v>1</v>
      </c>
      <c r="BG19" s="393">
        <f t="shared" si="6"/>
        <v>1</v>
      </c>
      <c r="BH19" s="393">
        <f t="shared" si="7"/>
        <v>1</v>
      </c>
      <c r="BI19" s="393">
        <f t="shared" si="8"/>
        <v>1</v>
      </c>
      <c r="BJ19" s="393">
        <f t="shared" si="9"/>
        <v>1</v>
      </c>
      <c r="BK19" s="393">
        <f t="shared" si="10"/>
        <v>1</v>
      </c>
      <c r="BL19" s="393">
        <f t="shared" si="11"/>
        <v>1</v>
      </c>
      <c r="BM19" s="393">
        <f t="shared" si="12"/>
        <v>1</v>
      </c>
      <c r="BN19" s="393">
        <f t="shared" si="13"/>
        <v>1</v>
      </c>
      <c r="BO19" s="393">
        <f t="shared" si="14"/>
        <v>1</v>
      </c>
      <c r="BP19" s="393">
        <f t="shared" si="15"/>
        <v>1</v>
      </c>
      <c r="BQ19" s="393">
        <f t="shared" si="16"/>
        <v>1</v>
      </c>
      <c r="BR19" s="393">
        <f t="shared" si="17"/>
        <v>1</v>
      </c>
      <c r="BS19" s="393">
        <f t="shared" si="54"/>
        <v>1</v>
      </c>
      <c r="BT19" s="393">
        <f t="shared" si="18"/>
        <v>1</v>
      </c>
      <c r="BU19" s="393">
        <f t="shared" si="19"/>
        <v>1</v>
      </c>
      <c r="BV19" s="393">
        <f t="shared" si="20"/>
        <v>0</v>
      </c>
      <c r="BW19" s="393">
        <f t="shared" si="21"/>
        <v>0</v>
      </c>
      <c r="BX19" s="393">
        <f t="shared" si="22"/>
        <v>1</v>
      </c>
      <c r="BY19" s="393">
        <f t="shared" si="23"/>
        <v>1</v>
      </c>
      <c r="BZ19" s="393">
        <f t="shared" si="24"/>
        <v>0</v>
      </c>
      <c r="CA19" s="393">
        <f t="shared" si="25"/>
        <v>1</v>
      </c>
      <c r="CB19" s="393">
        <f t="shared" si="26"/>
        <v>1</v>
      </c>
      <c r="CC19" s="393">
        <f t="shared" si="27"/>
        <v>1</v>
      </c>
      <c r="CD19" s="393">
        <f t="shared" si="28"/>
        <v>0</v>
      </c>
      <c r="CE19" s="393">
        <f t="shared" si="29"/>
        <v>0</v>
      </c>
      <c r="CF19" s="393">
        <f t="shared" si="30"/>
        <v>0</v>
      </c>
      <c r="CG19" s="393">
        <f t="shared" si="31"/>
        <v>0</v>
      </c>
      <c r="CH19" s="393">
        <f t="shared" si="32"/>
        <v>1</v>
      </c>
      <c r="CI19" s="393">
        <f>COUNTIF($C19:$BB19,#REF!)</f>
        <v>0</v>
      </c>
      <c r="CJ19" s="393">
        <f t="shared" si="34"/>
        <v>1</v>
      </c>
      <c r="CK19" s="393">
        <f t="shared" si="35"/>
        <v>1</v>
      </c>
      <c r="CL19" s="393">
        <f t="shared" si="36"/>
        <v>1</v>
      </c>
      <c r="CM19" s="393">
        <f t="shared" si="37"/>
        <v>1</v>
      </c>
      <c r="CN19" s="393">
        <f t="shared" si="38"/>
        <v>1</v>
      </c>
      <c r="CO19" s="393">
        <f t="shared" si="39"/>
        <v>1</v>
      </c>
      <c r="CP19" s="393">
        <f t="shared" si="40"/>
        <v>1</v>
      </c>
      <c r="CQ19" s="393">
        <f t="shared" si="41"/>
        <v>1</v>
      </c>
      <c r="CR19" s="393">
        <f t="shared" si="42"/>
        <v>1</v>
      </c>
      <c r="CS19" s="393">
        <f t="shared" si="43"/>
        <v>0</v>
      </c>
      <c r="CT19" s="393">
        <f t="shared" si="44"/>
        <v>1</v>
      </c>
      <c r="CU19" s="393">
        <f t="shared" si="45"/>
        <v>0</v>
      </c>
      <c r="CV19" s="393">
        <f t="shared" si="46"/>
        <v>1</v>
      </c>
      <c r="CW19" s="393">
        <f t="shared" si="47"/>
        <v>0</v>
      </c>
      <c r="CX19" s="393">
        <f t="shared" si="48"/>
        <v>0</v>
      </c>
      <c r="CY19" s="393">
        <f t="shared" si="49"/>
        <v>0</v>
      </c>
      <c r="CZ19" s="394">
        <f t="shared" si="50"/>
        <v>0</v>
      </c>
      <c r="DA19" s="395">
        <f t="shared" si="51"/>
        <v>0</v>
      </c>
      <c r="DB19" s="395">
        <f t="shared" si="52"/>
        <v>0</v>
      </c>
      <c r="DC19" s="395">
        <f t="shared" si="53"/>
        <v>0</v>
      </c>
    </row>
    <row r="20" spans="1:107" ht="15.75" customHeight="1" thickTop="1" x14ac:dyDescent="0.25">
      <c r="A20" s="462" t="s">
        <v>8</v>
      </c>
      <c r="B20" s="421">
        <v>2</v>
      </c>
      <c r="C20" s="461" t="s">
        <v>697</v>
      </c>
      <c r="D20" s="386" t="s">
        <v>307</v>
      </c>
      <c r="E20" s="386" t="s">
        <v>297</v>
      </c>
      <c r="F20" s="386" t="s">
        <v>511</v>
      </c>
      <c r="G20" s="386" t="s">
        <v>296</v>
      </c>
      <c r="H20" s="456" t="s">
        <v>536</v>
      </c>
      <c r="I20" s="386" t="s">
        <v>703</v>
      </c>
      <c r="J20" s="386" t="s">
        <v>295</v>
      </c>
      <c r="K20" s="386" t="s">
        <v>512</v>
      </c>
      <c r="L20" s="386" t="s">
        <v>695</v>
      </c>
      <c r="M20" s="386" t="s">
        <v>711</v>
      </c>
      <c r="N20" s="386" t="s">
        <v>706</v>
      </c>
      <c r="O20" s="386" t="s">
        <v>704</v>
      </c>
      <c r="P20" s="386" t="s">
        <v>696</v>
      </c>
      <c r="Q20" s="428" t="s">
        <v>700</v>
      </c>
      <c r="R20" s="386" t="s">
        <v>677</v>
      </c>
      <c r="S20" s="386" t="s">
        <v>528</v>
      </c>
      <c r="T20" s="386" t="s">
        <v>289</v>
      </c>
      <c r="U20" s="386" t="s">
        <v>466</v>
      </c>
      <c r="V20" s="386"/>
      <c r="W20" s="386"/>
      <c r="X20" s="386" t="s">
        <v>425</v>
      </c>
      <c r="Y20" s="386" t="s">
        <v>441</v>
      </c>
      <c r="Z20" s="386"/>
      <c r="AA20" s="386" t="s">
        <v>473</v>
      </c>
      <c r="AB20" s="386" t="s">
        <v>506</v>
      </c>
      <c r="AC20" s="386" t="s">
        <v>534</v>
      </c>
      <c r="AD20" s="386"/>
      <c r="AE20" s="386"/>
      <c r="AF20" s="397"/>
      <c r="AG20" s="397"/>
      <c r="AH20" s="400" t="s">
        <v>714</v>
      </c>
      <c r="AI20" s="386" t="s">
        <v>293</v>
      </c>
      <c r="AJ20" s="400" t="s">
        <v>305</v>
      </c>
      <c r="AK20" s="400" t="s">
        <v>508</v>
      </c>
      <c r="AL20" s="400" t="s">
        <v>689</v>
      </c>
      <c r="AM20" s="400" t="s">
        <v>426</v>
      </c>
      <c r="AN20" s="400" t="s">
        <v>192</v>
      </c>
      <c r="AO20" s="400" t="s">
        <v>685</v>
      </c>
      <c r="AP20" s="400" t="s">
        <v>429</v>
      </c>
      <c r="AQ20" s="400" t="s">
        <v>713</v>
      </c>
      <c r="AR20" s="400" t="s">
        <v>720</v>
      </c>
      <c r="AS20" s="400"/>
      <c r="AT20" s="386" t="s">
        <v>440</v>
      </c>
      <c r="AU20" s="400"/>
      <c r="AV20" s="389" t="s">
        <v>692</v>
      </c>
      <c r="AW20" s="389"/>
      <c r="AX20" s="389"/>
      <c r="AY20" s="401"/>
      <c r="AZ20" s="402"/>
      <c r="BA20" s="369"/>
      <c r="BB20" s="369"/>
      <c r="BC20" s="403">
        <f t="shared" si="2"/>
        <v>1</v>
      </c>
      <c r="BD20" s="404">
        <f t="shared" si="3"/>
        <v>1</v>
      </c>
      <c r="BE20" s="404">
        <f t="shared" si="4"/>
        <v>1</v>
      </c>
      <c r="BF20" s="404">
        <f t="shared" si="5"/>
        <v>1</v>
      </c>
      <c r="BG20" s="404">
        <f t="shared" si="6"/>
        <v>1</v>
      </c>
      <c r="BH20" s="404">
        <f t="shared" si="7"/>
        <v>1</v>
      </c>
      <c r="BI20" s="404">
        <f t="shared" si="8"/>
        <v>1</v>
      </c>
      <c r="BJ20" s="404">
        <f t="shared" si="9"/>
        <v>1</v>
      </c>
      <c r="BK20" s="404">
        <f t="shared" si="10"/>
        <v>1</v>
      </c>
      <c r="BL20" s="404">
        <f t="shared" si="11"/>
        <v>1</v>
      </c>
      <c r="BM20" s="404">
        <f t="shared" si="12"/>
        <v>1</v>
      </c>
      <c r="BN20" s="404">
        <f t="shared" si="13"/>
        <v>1</v>
      </c>
      <c r="BO20" s="404">
        <f t="shared" si="14"/>
        <v>1</v>
      </c>
      <c r="BP20" s="404">
        <f t="shared" si="15"/>
        <v>1</v>
      </c>
      <c r="BQ20" s="404">
        <f t="shared" si="16"/>
        <v>1</v>
      </c>
      <c r="BR20" s="404">
        <f t="shared" si="17"/>
        <v>1</v>
      </c>
      <c r="BS20" s="404">
        <f t="shared" si="54"/>
        <v>1</v>
      </c>
      <c r="BT20" s="404">
        <f t="shared" si="18"/>
        <v>1</v>
      </c>
      <c r="BU20" s="404">
        <f t="shared" si="19"/>
        <v>1</v>
      </c>
      <c r="BV20" s="404">
        <f t="shared" si="20"/>
        <v>0</v>
      </c>
      <c r="BW20" s="404">
        <f t="shared" si="21"/>
        <v>0</v>
      </c>
      <c r="BX20" s="404">
        <f t="shared" si="22"/>
        <v>1</v>
      </c>
      <c r="BY20" s="404">
        <f t="shared" si="23"/>
        <v>1</v>
      </c>
      <c r="BZ20" s="404">
        <f t="shared" si="24"/>
        <v>0</v>
      </c>
      <c r="CA20" s="404">
        <f t="shared" si="25"/>
        <v>1</v>
      </c>
      <c r="CB20" s="404">
        <f t="shared" si="26"/>
        <v>1</v>
      </c>
      <c r="CC20" s="404">
        <f t="shared" si="27"/>
        <v>1</v>
      </c>
      <c r="CD20" s="404">
        <f t="shared" si="28"/>
        <v>0</v>
      </c>
      <c r="CE20" s="404">
        <f t="shared" si="29"/>
        <v>0</v>
      </c>
      <c r="CF20" s="404">
        <f t="shared" si="30"/>
        <v>0</v>
      </c>
      <c r="CG20" s="404">
        <f t="shared" si="31"/>
        <v>0</v>
      </c>
      <c r="CH20" s="404">
        <f t="shared" si="32"/>
        <v>1</v>
      </c>
      <c r="CI20" s="404">
        <f t="shared" si="33"/>
        <v>1</v>
      </c>
      <c r="CJ20" s="404">
        <f t="shared" si="34"/>
        <v>1</v>
      </c>
      <c r="CK20" s="404">
        <f t="shared" si="35"/>
        <v>1</v>
      </c>
      <c r="CL20" s="404">
        <f t="shared" si="36"/>
        <v>1</v>
      </c>
      <c r="CM20" s="404">
        <f t="shared" si="37"/>
        <v>1</v>
      </c>
      <c r="CN20" s="404">
        <f t="shared" si="38"/>
        <v>1</v>
      </c>
      <c r="CO20" s="404">
        <f t="shared" si="39"/>
        <v>1</v>
      </c>
      <c r="CP20" s="404">
        <f t="shared" si="40"/>
        <v>1</v>
      </c>
      <c r="CQ20" s="404">
        <f t="shared" si="41"/>
        <v>1</v>
      </c>
      <c r="CR20" s="404">
        <f t="shared" si="42"/>
        <v>1</v>
      </c>
      <c r="CS20" s="404">
        <f t="shared" si="43"/>
        <v>0</v>
      </c>
      <c r="CT20" s="404">
        <f t="shared" si="44"/>
        <v>1</v>
      </c>
      <c r="CU20" s="404">
        <f t="shared" si="45"/>
        <v>0</v>
      </c>
      <c r="CV20" s="404">
        <f t="shared" si="46"/>
        <v>1</v>
      </c>
      <c r="CW20" s="404">
        <f t="shared" si="47"/>
        <v>0</v>
      </c>
      <c r="CX20" s="404">
        <f t="shared" si="48"/>
        <v>0</v>
      </c>
      <c r="CY20" s="404">
        <f t="shared" si="49"/>
        <v>0</v>
      </c>
      <c r="CZ20" s="405">
        <f t="shared" si="50"/>
        <v>0</v>
      </c>
      <c r="DA20" s="395">
        <f t="shared" si="51"/>
        <v>0</v>
      </c>
      <c r="DB20" s="395">
        <f t="shared" si="52"/>
        <v>0</v>
      </c>
      <c r="DC20" s="395">
        <f t="shared" si="53"/>
        <v>0</v>
      </c>
    </row>
    <row r="21" spans="1:107" ht="15.75" customHeight="1" x14ac:dyDescent="0.25">
      <c r="A21" s="462" t="s">
        <v>12</v>
      </c>
      <c r="B21" s="421">
        <v>3</v>
      </c>
      <c r="C21" s="461" t="s">
        <v>307</v>
      </c>
      <c r="D21" s="386" t="s">
        <v>295</v>
      </c>
      <c r="E21" s="386" t="s">
        <v>534</v>
      </c>
      <c r="F21" s="456" t="s">
        <v>703</v>
      </c>
      <c r="G21" s="386" t="s">
        <v>692</v>
      </c>
      <c r="H21" s="456" t="s">
        <v>711</v>
      </c>
      <c r="I21" s="456" t="s">
        <v>704</v>
      </c>
      <c r="J21" s="386" t="s">
        <v>511</v>
      </c>
      <c r="K21" s="456" t="s">
        <v>507</v>
      </c>
      <c r="L21" s="386" t="s">
        <v>695</v>
      </c>
      <c r="M21" s="456" t="s">
        <v>535</v>
      </c>
      <c r="N21" s="386" t="s">
        <v>466</v>
      </c>
      <c r="O21" s="386" t="s">
        <v>309</v>
      </c>
      <c r="P21" s="386" t="s">
        <v>697</v>
      </c>
      <c r="Q21" s="428" t="s">
        <v>677</v>
      </c>
      <c r="R21" s="386" t="s">
        <v>508</v>
      </c>
      <c r="S21" s="386" t="s">
        <v>289</v>
      </c>
      <c r="T21" s="386" t="s">
        <v>696</v>
      </c>
      <c r="U21" s="386" t="s">
        <v>700</v>
      </c>
      <c r="V21" s="400"/>
      <c r="W21" s="386"/>
      <c r="X21" s="386" t="s">
        <v>536</v>
      </c>
      <c r="Y21" s="386" t="s">
        <v>687</v>
      </c>
      <c r="Z21" s="386" t="s">
        <v>281</v>
      </c>
      <c r="AA21" s="386" t="s">
        <v>425</v>
      </c>
      <c r="AB21" s="386" t="s">
        <v>473</v>
      </c>
      <c r="AC21" s="386" t="s">
        <v>714</v>
      </c>
      <c r="AD21" s="386"/>
      <c r="AE21" s="386"/>
      <c r="AF21" s="397"/>
      <c r="AG21" s="397"/>
      <c r="AH21" s="400" t="s">
        <v>685</v>
      </c>
      <c r="AI21" s="400" t="s">
        <v>426</v>
      </c>
      <c r="AJ21" s="400" t="s">
        <v>462</v>
      </c>
      <c r="AK21" s="400" t="s">
        <v>726</v>
      </c>
      <c r="AL21" s="400" t="s">
        <v>296</v>
      </c>
      <c r="AM21" s="400" t="s">
        <v>537</v>
      </c>
      <c r="AN21" s="400" t="s">
        <v>727</v>
      </c>
      <c r="AO21" s="400" t="s">
        <v>713</v>
      </c>
      <c r="AP21" s="400" t="s">
        <v>689</v>
      </c>
      <c r="AQ21" s="400" t="s">
        <v>440</v>
      </c>
      <c r="AR21" s="400" t="s">
        <v>192</v>
      </c>
      <c r="AS21" s="400"/>
      <c r="AT21" s="400" t="s">
        <v>720</v>
      </c>
      <c r="AU21" s="400"/>
      <c r="AV21" s="400" t="s">
        <v>429</v>
      </c>
      <c r="AW21" s="400"/>
      <c r="AX21" s="400"/>
      <c r="AY21" s="401"/>
      <c r="AZ21" s="402"/>
      <c r="BA21" s="369"/>
      <c r="BB21" s="369"/>
      <c r="BC21" s="403">
        <f t="shared" si="2"/>
        <v>1</v>
      </c>
      <c r="BD21" s="404">
        <f t="shared" si="3"/>
        <v>1</v>
      </c>
      <c r="BE21" s="404">
        <f t="shared" si="4"/>
        <v>1</v>
      </c>
      <c r="BF21" s="404">
        <f t="shared" si="5"/>
        <v>1</v>
      </c>
      <c r="BG21" s="404">
        <f t="shared" si="6"/>
        <v>1</v>
      </c>
      <c r="BH21" s="404">
        <f t="shared" si="7"/>
        <v>1</v>
      </c>
      <c r="BI21" s="404">
        <f t="shared" si="8"/>
        <v>1</v>
      </c>
      <c r="BJ21" s="404">
        <f t="shared" si="9"/>
        <v>1</v>
      </c>
      <c r="BK21" s="404">
        <f t="shared" si="10"/>
        <v>1</v>
      </c>
      <c r="BL21" s="404">
        <f t="shared" si="11"/>
        <v>1</v>
      </c>
      <c r="BM21" s="404">
        <f t="shared" si="12"/>
        <v>1</v>
      </c>
      <c r="BN21" s="404">
        <f t="shared" si="13"/>
        <v>1</v>
      </c>
      <c r="BO21" s="404">
        <f t="shared" si="14"/>
        <v>1</v>
      </c>
      <c r="BP21" s="404">
        <f t="shared" si="15"/>
        <v>1</v>
      </c>
      <c r="BQ21" s="404">
        <f t="shared" si="16"/>
        <v>1</v>
      </c>
      <c r="BR21" s="404">
        <f t="shared" si="17"/>
        <v>1</v>
      </c>
      <c r="BS21" s="404">
        <f t="shared" si="54"/>
        <v>1</v>
      </c>
      <c r="BT21" s="404">
        <f t="shared" si="18"/>
        <v>1</v>
      </c>
      <c r="BU21" s="404">
        <f t="shared" si="19"/>
        <v>1</v>
      </c>
      <c r="BV21" s="404">
        <f t="shared" si="20"/>
        <v>0</v>
      </c>
      <c r="BW21" s="404">
        <f t="shared" si="21"/>
        <v>0</v>
      </c>
      <c r="BX21" s="404">
        <f t="shared" si="22"/>
        <v>1</v>
      </c>
      <c r="BY21" s="404">
        <f t="shared" si="23"/>
        <v>1</v>
      </c>
      <c r="BZ21" s="404">
        <f t="shared" si="24"/>
        <v>1</v>
      </c>
      <c r="CA21" s="404">
        <f t="shared" si="25"/>
        <v>1</v>
      </c>
      <c r="CB21" s="404">
        <f t="shared" si="26"/>
        <v>1</v>
      </c>
      <c r="CC21" s="404">
        <f t="shared" si="27"/>
        <v>1</v>
      </c>
      <c r="CD21" s="404">
        <f t="shared" si="28"/>
        <v>0</v>
      </c>
      <c r="CE21" s="404">
        <f t="shared" si="29"/>
        <v>0</v>
      </c>
      <c r="CF21" s="404">
        <f t="shared" si="30"/>
        <v>0</v>
      </c>
      <c r="CG21" s="404">
        <f t="shared" si="31"/>
        <v>0</v>
      </c>
      <c r="CH21" s="404">
        <f t="shared" si="32"/>
        <v>1</v>
      </c>
      <c r="CI21" s="404">
        <f t="shared" si="33"/>
        <v>1</v>
      </c>
      <c r="CJ21" s="404">
        <f t="shared" si="34"/>
        <v>1</v>
      </c>
      <c r="CK21" s="404">
        <f t="shared" si="35"/>
        <v>1</v>
      </c>
      <c r="CL21" s="404">
        <f t="shared" si="36"/>
        <v>1</v>
      </c>
      <c r="CM21" s="404">
        <f t="shared" si="37"/>
        <v>1</v>
      </c>
      <c r="CN21" s="404">
        <f t="shared" si="38"/>
        <v>1</v>
      </c>
      <c r="CO21" s="404">
        <f t="shared" si="39"/>
        <v>1</v>
      </c>
      <c r="CP21" s="404">
        <f t="shared" si="40"/>
        <v>1</v>
      </c>
      <c r="CQ21" s="404">
        <f t="shared" si="41"/>
        <v>1</v>
      </c>
      <c r="CR21" s="404">
        <f t="shared" si="42"/>
        <v>1</v>
      </c>
      <c r="CS21" s="404">
        <f t="shared" si="43"/>
        <v>0</v>
      </c>
      <c r="CT21" s="404">
        <f t="shared" si="44"/>
        <v>1</v>
      </c>
      <c r="CU21" s="404">
        <f t="shared" si="45"/>
        <v>0</v>
      </c>
      <c r="CV21" s="404">
        <f t="shared" si="46"/>
        <v>1</v>
      </c>
      <c r="CW21" s="404">
        <f t="shared" si="47"/>
        <v>0</v>
      </c>
      <c r="CX21" s="404">
        <f t="shared" si="48"/>
        <v>0</v>
      </c>
      <c r="CY21" s="404">
        <f t="shared" si="49"/>
        <v>0</v>
      </c>
      <c r="CZ21" s="405">
        <f t="shared" si="50"/>
        <v>0</v>
      </c>
      <c r="DA21" s="395">
        <f t="shared" si="51"/>
        <v>0</v>
      </c>
      <c r="DB21" s="395">
        <f t="shared" si="52"/>
        <v>0</v>
      </c>
      <c r="DC21" s="395">
        <f t="shared" si="53"/>
        <v>0</v>
      </c>
    </row>
    <row r="22" spans="1:107" ht="15.75" customHeight="1" thickBot="1" x14ac:dyDescent="0.3">
      <c r="A22" s="462"/>
      <c r="B22" s="421">
        <v>4</v>
      </c>
      <c r="C22" s="406" t="s">
        <v>309</v>
      </c>
      <c r="D22" s="386" t="s">
        <v>295</v>
      </c>
      <c r="E22" s="456" t="s">
        <v>512</v>
      </c>
      <c r="F22" s="456" t="s">
        <v>703</v>
      </c>
      <c r="G22" s="386" t="s">
        <v>692</v>
      </c>
      <c r="H22" s="456" t="s">
        <v>697</v>
      </c>
      <c r="I22" s="456" t="s">
        <v>704</v>
      </c>
      <c r="J22" s="386" t="s">
        <v>535</v>
      </c>
      <c r="K22" s="456" t="s">
        <v>507</v>
      </c>
      <c r="L22" s="386" t="s">
        <v>305</v>
      </c>
      <c r="M22" s="456" t="s">
        <v>534</v>
      </c>
      <c r="N22" s="456" t="s">
        <v>695</v>
      </c>
      <c r="O22" s="386" t="s">
        <v>466</v>
      </c>
      <c r="P22" s="386" t="s">
        <v>513</v>
      </c>
      <c r="Q22" s="428" t="s">
        <v>677</v>
      </c>
      <c r="R22" s="386" t="s">
        <v>508</v>
      </c>
      <c r="S22" s="386" t="s">
        <v>289</v>
      </c>
      <c r="T22" s="386" t="s">
        <v>696</v>
      </c>
      <c r="U22" s="386" t="s">
        <v>700</v>
      </c>
      <c r="V22" s="400"/>
      <c r="W22" s="386"/>
      <c r="X22" s="386" t="s">
        <v>536</v>
      </c>
      <c r="Y22" s="386" t="s">
        <v>687</v>
      </c>
      <c r="Z22" s="386" t="s">
        <v>425</v>
      </c>
      <c r="AA22" s="386" t="s">
        <v>706</v>
      </c>
      <c r="AB22" s="386" t="s">
        <v>473</v>
      </c>
      <c r="AC22" s="386" t="s">
        <v>714</v>
      </c>
      <c r="AD22" s="386"/>
      <c r="AE22" s="386"/>
      <c r="AF22" s="397"/>
      <c r="AG22" s="397"/>
      <c r="AH22" s="400" t="s">
        <v>440</v>
      </c>
      <c r="AI22" s="400" t="s">
        <v>537</v>
      </c>
      <c r="AJ22" s="400" t="s">
        <v>511</v>
      </c>
      <c r="AK22" s="400" t="s">
        <v>462</v>
      </c>
      <c r="AL22" s="400" t="s">
        <v>296</v>
      </c>
      <c r="AM22" s="400" t="s">
        <v>528</v>
      </c>
      <c r="AN22" s="429" t="s">
        <v>306</v>
      </c>
      <c r="AO22" s="429" t="s">
        <v>713</v>
      </c>
      <c r="AP22" s="429" t="s">
        <v>689</v>
      </c>
      <c r="AQ22" s="429" t="s">
        <v>192</v>
      </c>
      <c r="AR22" s="400" t="s">
        <v>726</v>
      </c>
      <c r="AS22" s="400"/>
      <c r="AT22" s="400" t="s">
        <v>720</v>
      </c>
      <c r="AU22" s="400"/>
      <c r="AV22" s="400" t="s">
        <v>429</v>
      </c>
      <c r="AW22" s="400"/>
      <c r="AX22" s="400"/>
      <c r="AY22" s="401"/>
      <c r="AZ22" s="402"/>
      <c r="BA22" s="369"/>
      <c r="BB22" s="369"/>
      <c r="BC22" s="403">
        <f t="shared" si="2"/>
        <v>1</v>
      </c>
      <c r="BD22" s="404">
        <f t="shared" si="3"/>
        <v>1</v>
      </c>
      <c r="BE22" s="404">
        <f t="shared" si="4"/>
        <v>1</v>
      </c>
      <c r="BF22" s="404">
        <f t="shared" si="5"/>
        <v>1</v>
      </c>
      <c r="BG22" s="404">
        <f t="shared" si="6"/>
        <v>1</v>
      </c>
      <c r="BH22" s="404">
        <f t="shared" si="7"/>
        <v>1</v>
      </c>
      <c r="BI22" s="404">
        <f t="shared" si="8"/>
        <v>1</v>
      </c>
      <c r="BJ22" s="404">
        <f t="shared" si="9"/>
        <v>1</v>
      </c>
      <c r="BK22" s="404">
        <f t="shared" si="10"/>
        <v>1</v>
      </c>
      <c r="BL22" s="404">
        <f t="shared" si="11"/>
        <v>1</v>
      </c>
      <c r="BM22" s="404">
        <f t="shared" si="12"/>
        <v>1</v>
      </c>
      <c r="BN22" s="404">
        <f t="shared" si="13"/>
        <v>1</v>
      </c>
      <c r="BO22" s="404">
        <f t="shared" si="14"/>
        <v>1</v>
      </c>
      <c r="BP22" s="404">
        <f t="shared" si="15"/>
        <v>1</v>
      </c>
      <c r="BQ22" s="404">
        <f t="shared" si="16"/>
        <v>1</v>
      </c>
      <c r="BR22" s="404">
        <f t="shared" si="17"/>
        <v>1</v>
      </c>
      <c r="BS22" s="404">
        <f t="shared" si="54"/>
        <v>1</v>
      </c>
      <c r="BT22" s="404">
        <f t="shared" si="18"/>
        <v>1</v>
      </c>
      <c r="BU22" s="404">
        <f t="shared" si="19"/>
        <v>1</v>
      </c>
      <c r="BV22" s="404">
        <f t="shared" si="20"/>
        <v>0</v>
      </c>
      <c r="BW22" s="404">
        <f t="shared" si="21"/>
        <v>0</v>
      </c>
      <c r="BX22" s="404">
        <f t="shared" si="22"/>
        <v>1</v>
      </c>
      <c r="BY22" s="404">
        <f t="shared" si="23"/>
        <v>1</v>
      </c>
      <c r="BZ22" s="404">
        <f t="shared" si="24"/>
        <v>1</v>
      </c>
      <c r="CA22" s="404">
        <f t="shared" si="25"/>
        <v>1</v>
      </c>
      <c r="CB22" s="404">
        <f t="shared" si="26"/>
        <v>1</v>
      </c>
      <c r="CC22" s="404">
        <f t="shared" si="27"/>
        <v>1</v>
      </c>
      <c r="CD22" s="404">
        <f t="shared" si="28"/>
        <v>0</v>
      </c>
      <c r="CE22" s="404">
        <f t="shared" si="29"/>
        <v>0</v>
      </c>
      <c r="CF22" s="404">
        <f t="shared" si="30"/>
        <v>0</v>
      </c>
      <c r="CG22" s="404">
        <f t="shared" si="31"/>
        <v>0</v>
      </c>
      <c r="CH22" s="404">
        <f t="shared" si="32"/>
        <v>1</v>
      </c>
      <c r="CI22" s="404">
        <f t="shared" si="33"/>
        <v>1</v>
      </c>
      <c r="CJ22" s="404">
        <f t="shared" si="34"/>
        <v>1</v>
      </c>
      <c r="CK22" s="404">
        <f t="shared" si="35"/>
        <v>1</v>
      </c>
      <c r="CL22" s="404">
        <f t="shared" si="36"/>
        <v>1</v>
      </c>
      <c r="CM22" s="404">
        <f t="shared" si="37"/>
        <v>1</v>
      </c>
      <c r="CN22" s="404">
        <f t="shared" si="38"/>
        <v>1</v>
      </c>
      <c r="CO22" s="404">
        <f t="shared" si="39"/>
        <v>1</v>
      </c>
      <c r="CP22" s="404">
        <f t="shared" si="40"/>
        <v>1</v>
      </c>
      <c r="CQ22" s="404">
        <f t="shared" si="41"/>
        <v>1</v>
      </c>
      <c r="CR22" s="404">
        <f t="shared" si="42"/>
        <v>1</v>
      </c>
      <c r="CS22" s="404">
        <f t="shared" si="43"/>
        <v>0</v>
      </c>
      <c r="CT22" s="404">
        <f t="shared" si="44"/>
        <v>1</v>
      </c>
      <c r="CU22" s="404">
        <f t="shared" si="45"/>
        <v>0</v>
      </c>
      <c r="CV22" s="404">
        <f t="shared" si="46"/>
        <v>1</v>
      </c>
      <c r="CW22" s="404">
        <f t="shared" si="47"/>
        <v>0</v>
      </c>
      <c r="CX22" s="404">
        <f t="shared" si="48"/>
        <v>0</v>
      </c>
      <c r="CY22" s="404">
        <f t="shared" si="49"/>
        <v>0</v>
      </c>
      <c r="CZ22" s="405">
        <f t="shared" si="50"/>
        <v>0</v>
      </c>
      <c r="DA22" s="395">
        <f t="shared" si="51"/>
        <v>0</v>
      </c>
      <c r="DB22" s="395">
        <f t="shared" si="52"/>
        <v>0</v>
      </c>
      <c r="DC22" s="395">
        <f t="shared" si="53"/>
        <v>0</v>
      </c>
    </row>
    <row r="23" spans="1:107" ht="15.75" customHeight="1" thickTop="1" thickBot="1" x14ac:dyDescent="0.3">
      <c r="A23" s="463"/>
      <c r="B23" s="422">
        <v>5</v>
      </c>
      <c r="C23" s="408" t="s">
        <v>535</v>
      </c>
      <c r="D23" s="409" t="s">
        <v>689</v>
      </c>
      <c r="E23" s="409" t="s">
        <v>512</v>
      </c>
      <c r="F23" s="458" t="s">
        <v>704</v>
      </c>
      <c r="G23" s="409" t="s">
        <v>466</v>
      </c>
      <c r="H23" s="458" t="s">
        <v>511</v>
      </c>
      <c r="I23" s="458" t="s">
        <v>536</v>
      </c>
      <c r="J23" s="409" t="s">
        <v>513</v>
      </c>
      <c r="K23" s="458" t="s">
        <v>496</v>
      </c>
      <c r="L23" s="409" t="s">
        <v>305</v>
      </c>
      <c r="M23" s="409" t="s">
        <v>534</v>
      </c>
      <c r="N23" s="409" t="s">
        <v>695</v>
      </c>
      <c r="O23" s="409" t="s">
        <v>706</v>
      </c>
      <c r="P23" s="409" t="s">
        <v>192</v>
      </c>
      <c r="Q23" s="430"/>
      <c r="R23" s="409"/>
      <c r="S23" s="409"/>
      <c r="T23" s="409"/>
      <c r="U23" s="409"/>
      <c r="V23" s="409"/>
      <c r="W23" s="409"/>
      <c r="X23" s="409"/>
      <c r="Y23" s="409"/>
      <c r="Z23" s="409"/>
      <c r="AA23" s="409"/>
      <c r="AB23" s="409"/>
      <c r="AC23" s="409"/>
      <c r="AD23" s="409"/>
      <c r="AE23" s="409"/>
      <c r="AF23" s="410"/>
      <c r="AG23" s="410"/>
      <c r="AH23" s="412" t="s">
        <v>426</v>
      </c>
      <c r="AI23" s="385" t="s">
        <v>537</v>
      </c>
      <c r="AJ23" s="412" t="s">
        <v>295</v>
      </c>
      <c r="AK23" s="412" t="s">
        <v>309</v>
      </c>
      <c r="AL23" s="412" t="s">
        <v>440</v>
      </c>
      <c r="AM23" s="412" t="s">
        <v>727</v>
      </c>
      <c r="AN23" s="431" t="s">
        <v>306</v>
      </c>
      <c r="AO23" s="431"/>
      <c r="AP23" s="431"/>
      <c r="AQ23" s="431"/>
      <c r="AR23" s="432"/>
      <c r="AS23" s="400"/>
      <c r="AT23" s="412"/>
      <c r="AU23" s="412"/>
      <c r="AV23" s="412"/>
      <c r="AW23" s="412"/>
      <c r="AX23" s="412"/>
      <c r="AY23" s="413"/>
      <c r="AZ23" s="414"/>
      <c r="BA23" s="369"/>
      <c r="BB23" s="369"/>
      <c r="BC23" s="415">
        <f t="shared" si="2"/>
        <v>1</v>
      </c>
      <c r="BD23" s="416">
        <f t="shared" si="3"/>
        <v>1</v>
      </c>
      <c r="BE23" s="416">
        <f t="shared" si="4"/>
        <v>1</v>
      </c>
      <c r="BF23" s="416">
        <f t="shared" si="5"/>
        <v>1</v>
      </c>
      <c r="BG23" s="416">
        <f t="shared" si="6"/>
        <v>1</v>
      </c>
      <c r="BH23" s="416">
        <f t="shared" si="7"/>
        <v>1</v>
      </c>
      <c r="BI23" s="416">
        <f t="shared" si="8"/>
        <v>1</v>
      </c>
      <c r="BJ23" s="416">
        <f t="shared" si="9"/>
        <v>1</v>
      </c>
      <c r="BK23" s="416">
        <f t="shared" si="10"/>
        <v>1</v>
      </c>
      <c r="BL23" s="416">
        <f t="shared" si="11"/>
        <v>1</v>
      </c>
      <c r="BM23" s="416">
        <f t="shared" si="12"/>
        <v>1</v>
      </c>
      <c r="BN23" s="416">
        <f t="shared" si="13"/>
        <v>1</v>
      </c>
      <c r="BO23" s="416">
        <f t="shared" si="14"/>
        <v>1</v>
      </c>
      <c r="BP23" s="416">
        <f t="shared" si="15"/>
        <v>1</v>
      </c>
      <c r="BQ23" s="416">
        <f t="shared" si="16"/>
        <v>0</v>
      </c>
      <c r="BR23" s="416">
        <f t="shared" si="17"/>
        <v>0</v>
      </c>
      <c r="BS23" s="416">
        <f t="shared" si="54"/>
        <v>0</v>
      </c>
      <c r="BT23" s="416">
        <f t="shared" si="18"/>
        <v>0</v>
      </c>
      <c r="BU23" s="416">
        <f t="shared" si="19"/>
        <v>0</v>
      </c>
      <c r="BV23" s="416">
        <f t="shared" si="20"/>
        <v>0</v>
      </c>
      <c r="BW23" s="416">
        <f t="shared" si="21"/>
        <v>0</v>
      </c>
      <c r="BX23" s="416">
        <f t="shared" si="22"/>
        <v>0</v>
      </c>
      <c r="BY23" s="416">
        <f t="shared" si="23"/>
        <v>0</v>
      </c>
      <c r="BZ23" s="416">
        <f t="shared" si="24"/>
        <v>0</v>
      </c>
      <c r="CA23" s="416">
        <f t="shared" si="25"/>
        <v>0</v>
      </c>
      <c r="CB23" s="416">
        <f t="shared" si="26"/>
        <v>0</v>
      </c>
      <c r="CC23" s="416">
        <f t="shared" si="27"/>
        <v>0</v>
      </c>
      <c r="CD23" s="416">
        <f t="shared" si="28"/>
        <v>0</v>
      </c>
      <c r="CE23" s="416">
        <f t="shared" si="29"/>
        <v>0</v>
      </c>
      <c r="CF23" s="416">
        <f t="shared" si="30"/>
        <v>0</v>
      </c>
      <c r="CG23" s="416">
        <f t="shared" si="31"/>
        <v>0</v>
      </c>
      <c r="CH23" s="416">
        <f t="shared" si="32"/>
        <v>1</v>
      </c>
      <c r="CI23" s="416">
        <f>COUNTIF($C23:$BB23,AI19)</f>
        <v>1</v>
      </c>
      <c r="CJ23" s="416">
        <f t="shared" si="34"/>
        <v>1</v>
      </c>
      <c r="CK23" s="416">
        <f t="shared" si="35"/>
        <v>1</v>
      </c>
      <c r="CL23" s="416">
        <f t="shared" si="36"/>
        <v>1</v>
      </c>
      <c r="CM23" s="416">
        <f t="shared" si="37"/>
        <v>1</v>
      </c>
      <c r="CN23" s="416">
        <f t="shared" si="38"/>
        <v>1</v>
      </c>
      <c r="CO23" s="416">
        <f t="shared" si="39"/>
        <v>0</v>
      </c>
      <c r="CP23" s="416">
        <f t="shared" si="40"/>
        <v>0</v>
      </c>
      <c r="CQ23" s="416">
        <f t="shared" si="41"/>
        <v>0</v>
      </c>
      <c r="CR23" s="416">
        <f t="shared" si="42"/>
        <v>0</v>
      </c>
      <c r="CS23" s="416">
        <f t="shared" si="43"/>
        <v>0</v>
      </c>
      <c r="CT23" s="416">
        <f t="shared" si="44"/>
        <v>0</v>
      </c>
      <c r="CU23" s="416">
        <f t="shared" si="45"/>
        <v>0</v>
      </c>
      <c r="CV23" s="416">
        <f t="shared" si="46"/>
        <v>0</v>
      </c>
      <c r="CW23" s="416">
        <f t="shared" si="47"/>
        <v>0</v>
      </c>
      <c r="CX23" s="416">
        <f t="shared" si="48"/>
        <v>0</v>
      </c>
      <c r="CY23" s="416">
        <f t="shared" si="49"/>
        <v>0</v>
      </c>
      <c r="CZ23" s="417">
        <f t="shared" si="50"/>
        <v>0</v>
      </c>
      <c r="DA23" s="395">
        <f t="shared" si="51"/>
        <v>0</v>
      </c>
      <c r="DB23" s="395">
        <f t="shared" si="52"/>
        <v>0</v>
      </c>
      <c r="DC23" s="395">
        <f t="shared" si="53"/>
        <v>0</v>
      </c>
    </row>
    <row r="24" spans="1:107" ht="15.75" customHeight="1" thickTop="1" thickBot="1" x14ac:dyDescent="0.3">
      <c r="A24" s="464" t="s">
        <v>22</v>
      </c>
      <c r="B24" s="418">
        <v>1</v>
      </c>
      <c r="C24" s="433" t="s">
        <v>698</v>
      </c>
      <c r="D24" s="434" t="s">
        <v>305</v>
      </c>
      <c r="E24" s="434" t="s">
        <v>534</v>
      </c>
      <c r="F24" s="434" t="s">
        <v>496</v>
      </c>
      <c r="G24" s="434" t="s">
        <v>246</v>
      </c>
      <c r="H24" s="434" t="s">
        <v>699</v>
      </c>
      <c r="I24" s="434" t="s">
        <v>511</v>
      </c>
      <c r="J24" s="434" t="s">
        <v>686</v>
      </c>
      <c r="K24" s="434" t="s">
        <v>705</v>
      </c>
      <c r="L24" s="434" t="s">
        <v>436</v>
      </c>
      <c r="M24" s="434" t="s">
        <v>691</v>
      </c>
      <c r="N24" s="434" t="s">
        <v>706</v>
      </c>
      <c r="O24" s="434" t="s">
        <v>690</v>
      </c>
      <c r="P24" s="434" t="s">
        <v>696</v>
      </c>
      <c r="Q24" s="385"/>
      <c r="R24" s="386" t="s">
        <v>508</v>
      </c>
      <c r="S24" s="385" t="s">
        <v>425</v>
      </c>
      <c r="T24" s="385"/>
      <c r="U24" s="385" t="s">
        <v>485</v>
      </c>
      <c r="V24" s="385" t="s">
        <v>717</v>
      </c>
      <c r="W24" s="385"/>
      <c r="X24" s="385" t="s">
        <v>509</v>
      </c>
      <c r="Y24" s="385" t="s">
        <v>289</v>
      </c>
      <c r="Z24" s="385" t="s">
        <v>712</v>
      </c>
      <c r="AA24" s="385" t="s">
        <v>507</v>
      </c>
      <c r="AB24" s="385" t="s">
        <v>711</v>
      </c>
      <c r="AC24" s="385" t="s">
        <v>303</v>
      </c>
      <c r="AD24" s="385"/>
      <c r="AE24" s="385"/>
      <c r="AF24" s="435"/>
      <c r="AG24" s="436"/>
      <c r="AH24" s="389" t="s">
        <v>682</v>
      </c>
      <c r="AI24" s="389" t="s">
        <v>293</v>
      </c>
      <c r="AJ24" s="389" t="s">
        <v>295</v>
      </c>
      <c r="AK24" s="389" t="s">
        <v>309</v>
      </c>
      <c r="AL24" s="389" t="s">
        <v>299</v>
      </c>
      <c r="AM24" s="389" t="s">
        <v>537</v>
      </c>
      <c r="AN24" s="437" t="s">
        <v>687</v>
      </c>
      <c r="AO24" s="437" t="s">
        <v>294</v>
      </c>
      <c r="AP24" s="437"/>
      <c r="AQ24" s="437" t="s">
        <v>297</v>
      </c>
      <c r="AR24" s="389" t="s">
        <v>525</v>
      </c>
      <c r="AS24" s="389"/>
      <c r="AT24" s="389" t="s">
        <v>429</v>
      </c>
      <c r="AU24" s="389" t="s">
        <v>434</v>
      </c>
      <c r="AV24" s="389"/>
      <c r="AW24" s="389"/>
      <c r="AX24" s="389"/>
      <c r="AY24" s="390"/>
      <c r="AZ24" s="391"/>
      <c r="BA24" s="369"/>
      <c r="BB24" s="369"/>
      <c r="BC24" s="392">
        <f t="shared" si="2"/>
        <v>1</v>
      </c>
      <c r="BD24" s="393">
        <f t="shared" si="3"/>
        <v>1</v>
      </c>
      <c r="BE24" s="393">
        <f t="shared" si="4"/>
        <v>1</v>
      </c>
      <c r="BF24" s="393">
        <f t="shared" si="5"/>
        <v>1</v>
      </c>
      <c r="BG24" s="393">
        <f t="shared" si="6"/>
        <v>1</v>
      </c>
      <c r="BH24" s="393">
        <f t="shared" si="7"/>
        <v>1</v>
      </c>
      <c r="BI24" s="393">
        <f t="shared" si="8"/>
        <v>1</v>
      </c>
      <c r="BJ24" s="393">
        <f t="shared" si="9"/>
        <v>1</v>
      </c>
      <c r="BK24" s="393">
        <f t="shared" si="10"/>
        <v>1</v>
      </c>
      <c r="BL24" s="393">
        <f t="shared" si="11"/>
        <v>1</v>
      </c>
      <c r="BM24" s="393">
        <f t="shared" si="12"/>
        <v>1</v>
      </c>
      <c r="BN24" s="393">
        <f t="shared" si="13"/>
        <v>1</v>
      </c>
      <c r="BO24" s="393">
        <f t="shared" si="14"/>
        <v>1</v>
      </c>
      <c r="BP24" s="393">
        <f t="shared" si="15"/>
        <v>1</v>
      </c>
      <c r="BQ24" s="393">
        <f t="shared" si="16"/>
        <v>0</v>
      </c>
      <c r="BR24" s="393">
        <f t="shared" si="17"/>
        <v>1</v>
      </c>
      <c r="BS24" s="393">
        <f t="shared" si="54"/>
        <v>1</v>
      </c>
      <c r="BT24" s="393">
        <f t="shared" si="18"/>
        <v>0</v>
      </c>
      <c r="BU24" s="393">
        <f t="shared" si="19"/>
        <v>1</v>
      </c>
      <c r="BV24" s="393">
        <f t="shared" si="20"/>
        <v>1</v>
      </c>
      <c r="BW24" s="393">
        <f t="shared" si="21"/>
        <v>0</v>
      </c>
      <c r="BX24" s="393">
        <f t="shared" si="22"/>
        <v>1</v>
      </c>
      <c r="BY24" s="393">
        <f t="shared" si="23"/>
        <v>1</v>
      </c>
      <c r="BZ24" s="393">
        <f t="shared" si="24"/>
        <v>1</v>
      </c>
      <c r="CA24" s="393">
        <f t="shared" si="25"/>
        <v>1</v>
      </c>
      <c r="CB24" s="393">
        <f t="shared" si="26"/>
        <v>1</v>
      </c>
      <c r="CC24" s="393">
        <f t="shared" si="27"/>
        <v>1</v>
      </c>
      <c r="CD24" s="393">
        <f t="shared" si="28"/>
        <v>0</v>
      </c>
      <c r="CE24" s="393">
        <f t="shared" si="29"/>
        <v>0</v>
      </c>
      <c r="CF24" s="393">
        <f t="shared" si="30"/>
        <v>0</v>
      </c>
      <c r="CG24" s="393">
        <f t="shared" si="31"/>
        <v>0</v>
      </c>
      <c r="CH24" s="393">
        <f t="shared" si="32"/>
        <v>1</v>
      </c>
      <c r="CI24" s="393">
        <f t="shared" si="33"/>
        <v>1</v>
      </c>
      <c r="CJ24" s="393">
        <f t="shared" si="34"/>
        <v>1</v>
      </c>
      <c r="CK24" s="393">
        <f t="shared" si="35"/>
        <v>1</v>
      </c>
      <c r="CL24" s="393">
        <f t="shared" si="36"/>
        <v>1</v>
      </c>
      <c r="CM24" s="393">
        <f t="shared" si="37"/>
        <v>1</v>
      </c>
      <c r="CN24" s="393">
        <f t="shared" si="38"/>
        <v>1</v>
      </c>
      <c r="CO24" s="393">
        <f t="shared" si="39"/>
        <v>1</v>
      </c>
      <c r="CP24" s="393">
        <f t="shared" si="40"/>
        <v>0</v>
      </c>
      <c r="CQ24" s="393">
        <f t="shared" si="41"/>
        <v>1</v>
      </c>
      <c r="CR24" s="393">
        <f t="shared" si="42"/>
        <v>1</v>
      </c>
      <c r="CS24" s="393">
        <f t="shared" si="43"/>
        <v>0</v>
      </c>
      <c r="CT24" s="393">
        <f t="shared" si="44"/>
        <v>1</v>
      </c>
      <c r="CU24" s="393">
        <f t="shared" si="45"/>
        <v>1</v>
      </c>
      <c r="CV24" s="393">
        <f t="shared" si="46"/>
        <v>0</v>
      </c>
      <c r="CW24" s="393">
        <f t="shared" si="47"/>
        <v>0</v>
      </c>
      <c r="CX24" s="393">
        <f t="shared" si="48"/>
        <v>0</v>
      </c>
      <c r="CY24" s="393">
        <f t="shared" si="49"/>
        <v>0</v>
      </c>
      <c r="CZ24" s="394">
        <f t="shared" si="50"/>
        <v>0</v>
      </c>
      <c r="DA24" s="395">
        <f t="shared" si="51"/>
        <v>0</v>
      </c>
      <c r="DB24" s="395">
        <f t="shared" si="52"/>
        <v>0</v>
      </c>
      <c r="DC24" s="395">
        <f t="shared" si="53"/>
        <v>0</v>
      </c>
    </row>
    <row r="25" spans="1:107" ht="15.75" customHeight="1" thickTop="1" x14ac:dyDescent="0.25">
      <c r="A25" s="462" t="s">
        <v>8</v>
      </c>
      <c r="B25" s="421">
        <v>2</v>
      </c>
      <c r="C25" s="406" t="s">
        <v>696</v>
      </c>
      <c r="D25" s="386" t="s">
        <v>305</v>
      </c>
      <c r="E25" s="386" t="s">
        <v>534</v>
      </c>
      <c r="F25" s="386" t="s">
        <v>511</v>
      </c>
      <c r="G25" s="386" t="s">
        <v>700</v>
      </c>
      <c r="H25" s="386" t="s">
        <v>434</v>
      </c>
      <c r="I25" s="386" t="s">
        <v>425</v>
      </c>
      <c r="J25" s="386" t="s">
        <v>686</v>
      </c>
      <c r="K25" s="386" t="s">
        <v>703</v>
      </c>
      <c r="L25" s="386" t="s">
        <v>436</v>
      </c>
      <c r="M25" s="386" t="s">
        <v>691</v>
      </c>
      <c r="N25" s="386" t="s">
        <v>706</v>
      </c>
      <c r="O25" s="386" t="s">
        <v>309</v>
      </c>
      <c r="P25" s="386" t="s">
        <v>698</v>
      </c>
      <c r="Q25" s="434"/>
      <c r="R25" s="386" t="s">
        <v>485</v>
      </c>
      <c r="S25" s="386" t="s">
        <v>304</v>
      </c>
      <c r="T25" s="386"/>
      <c r="U25" s="386" t="s">
        <v>514</v>
      </c>
      <c r="V25" s="386" t="s">
        <v>717</v>
      </c>
      <c r="W25" s="386"/>
      <c r="X25" s="386" t="s">
        <v>509</v>
      </c>
      <c r="Y25" s="386" t="s">
        <v>289</v>
      </c>
      <c r="Z25" s="386" t="s">
        <v>712</v>
      </c>
      <c r="AA25" s="386" t="s">
        <v>507</v>
      </c>
      <c r="AB25" s="386" t="s">
        <v>711</v>
      </c>
      <c r="AC25" s="385" t="s">
        <v>303</v>
      </c>
      <c r="AD25" s="386"/>
      <c r="AE25" s="386"/>
      <c r="AF25" s="438"/>
      <c r="AG25" s="439"/>
      <c r="AH25" s="400" t="s">
        <v>682</v>
      </c>
      <c r="AI25" s="400" t="s">
        <v>293</v>
      </c>
      <c r="AJ25" s="400" t="s">
        <v>295</v>
      </c>
      <c r="AK25" s="400" t="s">
        <v>508</v>
      </c>
      <c r="AL25" s="400" t="s">
        <v>299</v>
      </c>
      <c r="AM25" s="400" t="s">
        <v>537</v>
      </c>
      <c r="AN25" s="400" t="s">
        <v>687</v>
      </c>
      <c r="AO25" s="400" t="s">
        <v>699</v>
      </c>
      <c r="AP25" s="400"/>
      <c r="AQ25" s="400" t="s">
        <v>297</v>
      </c>
      <c r="AR25" s="400" t="s">
        <v>525</v>
      </c>
      <c r="AS25" s="400"/>
      <c r="AT25" s="400" t="s">
        <v>429</v>
      </c>
      <c r="AU25" s="400" t="s">
        <v>690</v>
      </c>
      <c r="AV25" s="437"/>
      <c r="AW25" s="437"/>
      <c r="AX25" s="389"/>
      <c r="AY25" s="401"/>
      <c r="AZ25" s="402"/>
      <c r="BA25" s="369"/>
      <c r="BB25" s="369"/>
      <c r="BC25" s="403">
        <f t="shared" si="2"/>
        <v>1</v>
      </c>
      <c r="BD25" s="404">
        <f t="shared" si="3"/>
        <v>1</v>
      </c>
      <c r="BE25" s="404">
        <f t="shared" si="4"/>
        <v>1</v>
      </c>
      <c r="BF25" s="404">
        <f t="shared" si="5"/>
        <v>1</v>
      </c>
      <c r="BG25" s="404">
        <f t="shared" si="6"/>
        <v>1</v>
      </c>
      <c r="BH25" s="404">
        <f t="shared" si="7"/>
        <v>1</v>
      </c>
      <c r="BI25" s="404">
        <f t="shared" si="8"/>
        <v>1</v>
      </c>
      <c r="BJ25" s="404">
        <f t="shared" si="9"/>
        <v>1</v>
      </c>
      <c r="BK25" s="404">
        <f t="shared" si="10"/>
        <v>1</v>
      </c>
      <c r="BL25" s="404">
        <f t="shared" si="11"/>
        <v>1</v>
      </c>
      <c r="BM25" s="404">
        <f t="shared" si="12"/>
        <v>1</v>
      </c>
      <c r="BN25" s="404">
        <f t="shared" si="13"/>
        <v>1</v>
      </c>
      <c r="BO25" s="404">
        <f t="shared" si="14"/>
        <v>1</v>
      </c>
      <c r="BP25" s="404">
        <f t="shared" si="15"/>
        <v>1</v>
      </c>
      <c r="BQ25" s="404">
        <f t="shared" si="16"/>
        <v>0</v>
      </c>
      <c r="BR25" s="404">
        <f t="shared" si="17"/>
        <v>1</v>
      </c>
      <c r="BS25" s="404">
        <f t="shared" si="54"/>
        <v>1</v>
      </c>
      <c r="BT25" s="404">
        <f t="shared" si="18"/>
        <v>0</v>
      </c>
      <c r="BU25" s="404">
        <f t="shared" si="19"/>
        <v>1</v>
      </c>
      <c r="BV25" s="404">
        <f t="shared" si="20"/>
        <v>1</v>
      </c>
      <c r="BW25" s="404">
        <f t="shared" si="21"/>
        <v>0</v>
      </c>
      <c r="BX25" s="404">
        <f t="shared" si="22"/>
        <v>1</v>
      </c>
      <c r="BY25" s="404">
        <f t="shared" si="23"/>
        <v>1</v>
      </c>
      <c r="BZ25" s="404">
        <f t="shared" si="24"/>
        <v>1</v>
      </c>
      <c r="CA25" s="404">
        <f t="shared" si="25"/>
        <v>1</v>
      </c>
      <c r="CB25" s="404">
        <f t="shared" si="26"/>
        <v>1</v>
      </c>
      <c r="CC25" s="404">
        <f t="shared" si="27"/>
        <v>1</v>
      </c>
      <c r="CD25" s="404">
        <f t="shared" si="28"/>
        <v>0</v>
      </c>
      <c r="CE25" s="404">
        <f t="shared" si="29"/>
        <v>0</v>
      </c>
      <c r="CF25" s="404">
        <f t="shared" si="30"/>
        <v>0</v>
      </c>
      <c r="CG25" s="404">
        <f t="shared" si="31"/>
        <v>0</v>
      </c>
      <c r="CH25" s="404">
        <f t="shared" si="32"/>
        <v>1</v>
      </c>
      <c r="CI25" s="404">
        <f t="shared" si="33"/>
        <v>1</v>
      </c>
      <c r="CJ25" s="404">
        <f t="shared" si="34"/>
        <v>1</v>
      </c>
      <c r="CK25" s="404">
        <f t="shared" si="35"/>
        <v>1</v>
      </c>
      <c r="CL25" s="404">
        <f t="shared" si="36"/>
        <v>1</v>
      </c>
      <c r="CM25" s="404">
        <f t="shared" si="37"/>
        <v>1</v>
      </c>
      <c r="CN25" s="404">
        <f t="shared" si="38"/>
        <v>1</v>
      </c>
      <c r="CO25" s="404">
        <f t="shared" si="39"/>
        <v>1</v>
      </c>
      <c r="CP25" s="404">
        <f t="shared" si="40"/>
        <v>0</v>
      </c>
      <c r="CQ25" s="404">
        <f t="shared" si="41"/>
        <v>1</v>
      </c>
      <c r="CR25" s="404">
        <f t="shared" si="42"/>
        <v>1</v>
      </c>
      <c r="CS25" s="404">
        <f t="shared" si="43"/>
        <v>0</v>
      </c>
      <c r="CT25" s="404">
        <f t="shared" si="44"/>
        <v>1</v>
      </c>
      <c r="CU25" s="404">
        <f t="shared" si="45"/>
        <v>1</v>
      </c>
      <c r="CV25" s="404">
        <f t="shared" si="46"/>
        <v>0</v>
      </c>
      <c r="CW25" s="404">
        <f t="shared" si="47"/>
        <v>0</v>
      </c>
      <c r="CX25" s="404">
        <f t="shared" si="48"/>
        <v>0</v>
      </c>
      <c r="CY25" s="404">
        <f t="shared" si="49"/>
        <v>0</v>
      </c>
      <c r="CZ25" s="405">
        <f t="shared" si="50"/>
        <v>0</v>
      </c>
      <c r="DA25" s="395">
        <f t="shared" si="51"/>
        <v>0</v>
      </c>
      <c r="DB25" s="395">
        <f t="shared" si="52"/>
        <v>0</v>
      </c>
      <c r="DC25" s="395">
        <f t="shared" si="53"/>
        <v>0</v>
      </c>
    </row>
    <row r="26" spans="1:107" ht="15.75" customHeight="1" x14ac:dyDescent="0.25">
      <c r="A26" s="462" t="s">
        <v>13</v>
      </c>
      <c r="B26" s="421">
        <v>3</v>
      </c>
      <c r="C26" s="406" t="s">
        <v>696</v>
      </c>
      <c r="D26" s="386" t="s">
        <v>295</v>
      </c>
      <c r="E26" s="386" t="s">
        <v>690</v>
      </c>
      <c r="F26" s="386" t="s">
        <v>705</v>
      </c>
      <c r="G26" s="386" t="s">
        <v>434</v>
      </c>
      <c r="H26" s="386" t="s">
        <v>511</v>
      </c>
      <c r="I26" s="386" t="s">
        <v>703</v>
      </c>
      <c r="J26" s="386" t="s">
        <v>691</v>
      </c>
      <c r="K26" s="386" t="s">
        <v>507</v>
      </c>
      <c r="L26" s="386" t="s">
        <v>700</v>
      </c>
      <c r="M26" s="386" t="s">
        <v>711</v>
      </c>
      <c r="N26" s="386" t="s">
        <v>294</v>
      </c>
      <c r="O26" s="386" t="s">
        <v>309</v>
      </c>
      <c r="P26" s="386" t="s">
        <v>293</v>
      </c>
      <c r="Q26" s="386"/>
      <c r="R26" s="386" t="s">
        <v>712</v>
      </c>
      <c r="S26" s="386" t="s">
        <v>304</v>
      </c>
      <c r="T26" s="386"/>
      <c r="U26" s="386" t="s">
        <v>509</v>
      </c>
      <c r="V26" s="386" t="s">
        <v>485</v>
      </c>
      <c r="W26" s="386" t="s">
        <v>425</v>
      </c>
      <c r="X26" s="386"/>
      <c r="Y26" s="386" t="s">
        <v>687</v>
      </c>
      <c r="Z26" s="386" t="s">
        <v>289</v>
      </c>
      <c r="AA26" s="386" t="s">
        <v>706</v>
      </c>
      <c r="AB26" s="386" t="s">
        <v>436</v>
      </c>
      <c r="AC26" s="386" t="s">
        <v>534</v>
      </c>
      <c r="AD26" s="386"/>
      <c r="AE26" s="386"/>
      <c r="AF26" s="438"/>
      <c r="AG26" s="439"/>
      <c r="AH26" s="400" t="s">
        <v>686</v>
      </c>
      <c r="AI26" s="400" t="s">
        <v>303</v>
      </c>
      <c r="AJ26" s="400" t="s">
        <v>305</v>
      </c>
      <c r="AK26" s="400" t="s">
        <v>514</v>
      </c>
      <c r="AL26" s="400" t="s">
        <v>296</v>
      </c>
      <c r="AM26" s="400" t="s">
        <v>298</v>
      </c>
      <c r="AN26" s="400" t="s">
        <v>300</v>
      </c>
      <c r="AO26" s="400" t="s">
        <v>525</v>
      </c>
      <c r="AP26" s="400"/>
      <c r="AQ26" s="400" t="s">
        <v>429</v>
      </c>
      <c r="AR26" s="400" t="s">
        <v>299</v>
      </c>
      <c r="AS26" s="400"/>
      <c r="AT26" s="400" t="s">
        <v>717</v>
      </c>
      <c r="AU26" s="400" t="s">
        <v>508</v>
      </c>
      <c r="AV26" s="400"/>
      <c r="AW26" s="400"/>
      <c r="AX26" s="400"/>
      <c r="AY26" s="401"/>
      <c r="AZ26" s="402"/>
      <c r="BA26" s="369"/>
      <c r="BB26" s="369"/>
      <c r="BC26" s="403">
        <f t="shared" si="2"/>
        <v>1</v>
      </c>
      <c r="BD26" s="404">
        <f t="shared" si="3"/>
        <v>1</v>
      </c>
      <c r="BE26" s="404">
        <f t="shared" si="4"/>
        <v>1</v>
      </c>
      <c r="BF26" s="404">
        <f t="shared" si="5"/>
        <v>1</v>
      </c>
      <c r="BG26" s="404">
        <f t="shared" si="6"/>
        <v>1</v>
      </c>
      <c r="BH26" s="404">
        <f t="shared" si="7"/>
        <v>1</v>
      </c>
      <c r="BI26" s="404">
        <f t="shared" si="8"/>
        <v>1</v>
      </c>
      <c r="BJ26" s="404">
        <f t="shared" si="9"/>
        <v>1</v>
      </c>
      <c r="BK26" s="404">
        <f t="shared" si="10"/>
        <v>1</v>
      </c>
      <c r="BL26" s="404">
        <f t="shared" si="11"/>
        <v>1</v>
      </c>
      <c r="BM26" s="404">
        <f t="shared" si="12"/>
        <v>1</v>
      </c>
      <c r="BN26" s="404">
        <f t="shared" si="13"/>
        <v>1</v>
      </c>
      <c r="BO26" s="404">
        <f t="shared" si="14"/>
        <v>1</v>
      </c>
      <c r="BP26" s="404">
        <f t="shared" si="15"/>
        <v>1</v>
      </c>
      <c r="BQ26" s="404">
        <f t="shared" si="16"/>
        <v>0</v>
      </c>
      <c r="BR26" s="404">
        <f t="shared" si="17"/>
        <v>1</v>
      </c>
      <c r="BS26" s="404">
        <f t="shared" si="54"/>
        <v>1</v>
      </c>
      <c r="BT26" s="404">
        <f t="shared" si="18"/>
        <v>0</v>
      </c>
      <c r="BU26" s="404">
        <f t="shared" si="19"/>
        <v>1</v>
      </c>
      <c r="BV26" s="404">
        <f t="shared" si="20"/>
        <v>1</v>
      </c>
      <c r="BW26" s="404">
        <f t="shared" si="21"/>
        <v>1</v>
      </c>
      <c r="BX26" s="404">
        <f t="shared" si="22"/>
        <v>0</v>
      </c>
      <c r="BY26" s="404">
        <f t="shared" si="23"/>
        <v>1</v>
      </c>
      <c r="BZ26" s="404">
        <f t="shared" si="24"/>
        <v>1</v>
      </c>
      <c r="CA26" s="404">
        <f t="shared" si="25"/>
        <v>1</v>
      </c>
      <c r="CB26" s="404">
        <f t="shared" si="26"/>
        <v>1</v>
      </c>
      <c r="CC26" s="404">
        <f t="shared" si="27"/>
        <v>1</v>
      </c>
      <c r="CD26" s="404">
        <f t="shared" si="28"/>
        <v>0</v>
      </c>
      <c r="CE26" s="404">
        <f t="shared" si="29"/>
        <v>0</v>
      </c>
      <c r="CF26" s="404">
        <f t="shared" si="30"/>
        <v>0</v>
      </c>
      <c r="CG26" s="404">
        <f t="shared" si="31"/>
        <v>0</v>
      </c>
      <c r="CH26" s="404">
        <f t="shared" si="32"/>
        <v>1</v>
      </c>
      <c r="CI26" s="404">
        <f t="shared" si="33"/>
        <v>1</v>
      </c>
      <c r="CJ26" s="404">
        <f t="shared" si="34"/>
        <v>1</v>
      </c>
      <c r="CK26" s="404">
        <f t="shared" si="35"/>
        <v>1</v>
      </c>
      <c r="CL26" s="404">
        <f t="shared" si="36"/>
        <v>1</v>
      </c>
      <c r="CM26" s="404">
        <f t="shared" si="37"/>
        <v>1</v>
      </c>
      <c r="CN26" s="404">
        <f t="shared" si="38"/>
        <v>1</v>
      </c>
      <c r="CO26" s="404">
        <f t="shared" si="39"/>
        <v>1</v>
      </c>
      <c r="CP26" s="404">
        <f t="shared" si="40"/>
        <v>0</v>
      </c>
      <c r="CQ26" s="404">
        <f t="shared" si="41"/>
        <v>1</v>
      </c>
      <c r="CR26" s="404">
        <f t="shared" si="42"/>
        <v>1</v>
      </c>
      <c r="CS26" s="404">
        <f t="shared" si="43"/>
        <v>0</v>
      </c>
      <c r="CT26" s="404">
        <f t="shared" si="44"/>
        <v>1</v>
      </c>
      <c r="CU26" s="404">
        <f t="shared" si="45"/>
        <v>1</v>
      </c>
      <c r="CV26" s="404">
        <f t="shared" si="46"/>
        <v>0</v>
      </c>
      <c r="CW26" s="404">
        <f t="shared" si="47"/>
        <v>0</v>
      </c>
      <c r="CX26" s="404">
        <f t="shared" si="48"/>
        <v>0</v>
      </c>
      <c r="CY26" s="404">
        <f t="shared" si="49"/>
        <v>0</v>
      </c>
      <c r="CZ26" s="405">
        <f t="shared" si="50"/>
        <v>0</v>
      </c>
      <c r="DA26" s="395">
        <f t="shared" si="51"/>
        <v>0</v>
      </c>
      <c r="DB26" s="395">
        <f t="shared" si="52"/>
        <v>0</v>
      </c>
      <c r="DC26" s="395">
        <f t="shared" si="53"/>
        <v>0</v>
      </c>
    </row>
    <row r="27" spans="1:107" ht="15.75" customHeight="1" x14ac:dyDescent="0.25">
      <c r="A27" s="462"/>
      <c r="B27" s="421">
        <v>4</v>
      </c>
      <c r="C27" s="406" t="s">
        <v>309</v>
      </c>
      <c r="D27" s="386" t="s">
        <v>295</v>
      </c>
      <c r="E27" s="386" t="s">
        <v>297</v>
      </c>
      <c r="F27" s="386" t="s">
        <v>296</v>
      </c>
      <c r="G27" s="386" t="s">
        <v>298</v>
      </c>
      <c r="H27" s="386" t="s">
        <v>250</v>
      </c>
      <c r="I27" s="386" t="s">
        <v>294</v>
      </c>
      <c r="J27" s="399" t="s">
        <v>425</v>
      </c>
      <c r="K27" s="386" t="s">
        <v>507</v>
      </c>
      <c r="L27" s="386" t="s">
        <v>305</v>
      </c>
      <c r="M27" s="386" t="s">
        <v>711</v>
      </c>
      <c r="N27" s="386" t="s">
        <v>690</v>
      </c>
      <c r="O27" s="386" t="s">
        <v>706</v>
      </c>
      <c r="P27" s="386" t="s">
        <v>705</v>
      </c>
      <c r="Q27" s="386"/>
      <c r="R27" s="386" t="s">
        <v>712</v>
      </c>
      <c r="S27" s="386" t="s">
        <v>303</v>
      </c>
      <c r="T27" s="386"/>
      <c r="U27" s="386" t="s">
        <v>509</v>
      </c>
      <c r="V27" s="386" t="s">
        <v>698</v>
      </c>
      <c r="W27" s="386" t="s">
        <v>691</v>
      </c>
      <c r="X27" s="386"/>
      <c r="Y27" s="386" t="s">
        <v>687</v>
      </c>
      <c r="Z27" s="386" t="s">
        <v>289</v>
      </c>
      <c r="AA27" s="386" t="s">
        <v>300</v>
      </c>
      <c r="AB27" s="386" t="s">
        <v>436</v>
      </c>
      <c r="AC27" s="386" t="s">
        <v>534</v>
      </c>
      <c r="AD27" s="386"/>
      <c r="AE27" s="386"/>
      <c r="AF27" s="438"/>
      <c r="AG27" s="439"/>
      <c r="AH27" s="400" t="s">
        <v>434</v>
      </c>
      <c r="AI27" s="400" t="s">
        <v>537</v>
      </c>
      <c r="AJ27" s="400" t="s">
        <v>299</v>
      </c>
      <c r="AK27" s="400" t="s">
        <v>699</v>
      </c>
      <c r="AL27" s="400" t="s">
        <v>682</v>
      </c>
      <c r="AM27" s="400" t="s">
        <v>686</v>
      </c>
      <c r="AN27" s="400" t="s">
        <v>304</v>
      </c>
      <c r="AO27" s="400" t="s">
        <v>525</v>
      </c>
      <c r="AP27" s="400"/>
      <c r="AQ27" s="400" t="s">
        <v>429</v>
      </c>
      <c r="AR27" s="400" t="s">
        <v>717</v>
      </c>
      <c r="AS27" s="400"/>
      <c r="AT27" s="400" t="s">
        <v>485</v>
      </c>
      <c r="AU27" s="400" t="s">
        <v>508</v>
      </c>
      <c r="AV27" s="400"/>
      <c r="AW27" s="400"/>
      <c r="AX27" s="400"/>
      <c r="AY27" s="401"/>
      <c r="AZ27" s="402"/>
      <c r="BA27" s="369"/>
      <c r="BB27" s="369"/>
      <c r="BC27" s="403">
        <f t="shared" si="2"/>
        <v>1</v>
      </c>
      <c r="BD27" s="404">
        <f t="shared" si="3"/>
        <v>1</v>
      </c>
      <c r="BE27" s="404">
        <f t="shared" si="4"/>
        <v>1</v>
      </c>
      <c r="BF27" s="404">
        <f t="shared" si="5"/>
        <v>1</v>
      </c>
      <c r="BG27" s="404">
        <f t="shared" si="6"/>
        <v>1</v>
      </c>
      <c r="BH27" s="404">
        <f t="shared" si="7"/>
        <v>1</v>
      </c>
      <c r="BI27" s="404">
        <f t="shared" si="8"/>
        <v>1</v>
      </c>
      <c r="BJ27" s="404">
        <f t="shared" si="9"/>
        <v>1</v>
      </c>
      <c r="BK27" s="404">
        <f t="shared" si="10"/>
        <v>1</v>
      </c>
      <c r="BL27" s="404">
        <f t="shared" si="11"/>
        <v>1</v>
      </c>
      <c r="BM27" s="404">
        <f t="shared" si="12"/>
        <v>1</v>
      </c>
      <c r="BN27" s="404">
        <f t="shared" si="13"/>
        <v>1</v>
      </c>
      <c r="BO27" s="404">
        <f t="shared" si="14"/>
        <v>1</v>
      </c>
      <c r="BP27" s="404">
        <f t="shared" si="15"/>
        <v>1</v>
      </c>
      <c r="BQ27" s="404">
        <f t="shared" si="16"/>
        <v>0</v>
      </c>
      <c r="BR27" s="404">
        <f t="shared" si="17"/>
        <v>1</v>
      </c>
      <c r="BS27" s="404">
        <f t="shared" si="54"/>
        <v>1</v>
      </c>
      <c r="BT27" s="404">
        <f t="shared" si="18"/>
        <v>0</v>
      </c>
      <c r="BU27" s="404">
        <f t="shared" si="19"/>
        <v>1</v>
      </c>
      <c r="BV27" s="404">
        <f t="shared" si="20"/>
        <v>1</v>
      </c>
      <c r="BW27" s="404">
        <f t="shared" si="21"/>
        <v>1</v>
      </c>
      <c r="BX27" s="404">
        <f t="shared" si="22"/>
        <v>0</v>
      </c>
      <c r="BY27" s="404">
        <f t="shared" si="23"/>
        <v>1</v>
      </c>
      <c r="BZ27" s="404">
        <f t="shared" si="24"/>
        <v>1</v>
      </c>
      <c r="CA27" s="404">
        <f t="shared" si="25"/>
        <v>1</v>
      </c>
      <c r="CB27" s="404">
        <f t="shared" si="26"/>
        <v>1</v>
      </c>
      <c r="CC27" s="404">
        <f t="shared" si="27"/>
        <v>1</v>
      </c>
      <c r="CD27" s="404">
        <f t="shared" si="28"/>
        <v>0</v>
      </c>
      <c r="CE27" s="404">
        <f t="shared" si="29"/>
        <v>0</v>
      </c>
      <c r="CF27" s="404">
        <f t="shared" si="30"/>
        <v>0</v>
      </c>
      <c r="CG27" s="404">
        <f t="shared" si="31"/>
        <v>0</v>
      </c>
      <c r="CH27" s="404">
        <f t="shared" si="32"/>
        <v>1</v>
      </c>
      <c r="CI27" s="404">
        <f t="shared" si="33"/>
        <v>1</v>
      </c>
      <c r="CJ27" s="404">
        <f t="shared" si="34"/>
        <v>1</v>
      </c>
      <c r="CK27" s="404">
        <f t="shared" si="35"/>
        <v>1</v>
      </c>
      <c r="CL27" s="404">
        <f t="shared" si="36"/>
        <v>1</v>
      </c>
      <c r="CM27" s="404">
        <f t="shared" si="37"/>
        <v>1</v>
      </c>
      <c r="CN27" s="404">
        <f t="shared" si="38"/>
        <v>1</v>
      </c>
      <c r="CO27" s="404">
        <f t="shared" si="39"/>
        <v>1</v>
      </c>
      <c r="CP27" s="404">
        <f t="shared" si="40"/>
        <v>0</v>
      </c>
      <c r="CQ27" s="404">
        <f t="shared" si="41"/>
        <v>1</v>
      </c>
      <c r="CR27" s="404">
        <f t="shared" si="42"/>
        <v>1</v>
      </c>
      <c r="CS27" s="404">
        <f t="shared" si="43"/>
        <v>0</v>
      </c>
      <c r="CT27" s="404">
        <f t="shared" si="44"/>
        <v>1</v>
      </c>
      <c r="CU27" s="404">
        <f t="shared" si="45"/>
        <v>1</v>
      </c>
      <c r="CV27" s="404">
        <f t="shared" si="46"/>
        <v>0</v>
      </c>
      <c r="CW27" s="404">
        <f t="shared" si="47"/>
        <v>0</v>
      </c>
      <c r="CX27" s="404">
        <f t="shared" si="48"/>
        <v>0</v>
      </c>
      <c r="CY27" s="404">
        <f t="shared" si="49"/>
        <v>0</v>
      </c>
      <c r="CZ27" s="405">
        <f t="shared" si="50"/>
        <v>0</v>
      </c>
      <c r="DA27" s="395">
        <f t="shared" si="51"/>
        <v>0</v>
      </c>
      <c r="DB27" s="395">
        <f t="shared" si="52"/>
        <v>0</v>
      </c>
      <c r="DC27" s="395">
        <f t="shared" si="53"/>
        <v>0</v>
      </c>
    </row>
    <row r="28" spans="1:107" ht="15.75" customHeight="1" thickBot="1" x14ac:dyDescent="0.3">
      <c r="A28" s="463"/>
      <c r="B28" s="422">
        <v>5</v>
      </c>
      <c r="C28" s="408" t="s">
        <v>699</v>
      </c>
      <c r="D28" s="409" t="s">
        <v>700</v>
      </c>
      <c r="E28" s="386" t="s">
        <v>297</v>
      </c>
      <c r="F28" s="409" t="s">
        <v>296</v>
      </c>
      <c r="G28" s="386" t="s">
        <v>436</v>
      </c>
      <c r="H28" s="409" t="s">
        <v>293</v>
      </c>
      <c r="I28" s="409" t="s">
        <v>294</v>
      </c>
      <c r="J28" s="423" t="s">
        <v>295</v>
      </c>
      <c r="K28" s="409" t="s">
        <v>434</v>
      </c>
      <c r="L28" s="409" t="s">
        <v>305</v>
      </c>
      <c r="M28" s="409" t="s">
        <v>534</v>
      </c>
      <c r="N28" s="409" t="s">
        <v>690</v>
      </c>
      <c r="O28" s="409" t="s">
        <v>706</v>
      </c>
      <c r="P28" s="386" t="s">
        <v>507</v>
      </c>
      <c r="Q28" s="409"/>
      <c r="R28" s="409"/>
      <c r="S28" s="409"/>
      <c r="T28" s="409"/>
      <c r="U28" s="409"/>
      <c r="V28" s="409"/>
      <c r="W28" s="409"/>
      <c r="X28" s="409"/>
      <c r="Y28" s="409"/>
      <c r="Z28" s="409"/>
      <c r="AA28" s="409"/>
      <c r="AB28" s="409"/>
      <c r="AC28" s="409"/>
      <c r="AD28" s="409"/>
      <c r="AE28" s="409"/>
      <c r="AF28" s="440"/>
      <c r="AG28" s="441"/>
      <c r="AH28" s="412" t="s">
        <v>300</v>
      </c>
      <c r="AI28" s="412" t="s">
        <v>537</v>
      </c>
      <c r="AJ28" s="412" t="s">
        <v>299</v>
      </c>
      <c r="AK28" s="412" t="s">
        <v>712</v>
      </c>
      <c r="AL28" s="412" t="s">
        <v>682</v>
      </c>
      <c r="AM28" s="412" t="s">
        <v>686</v>
      </c>
      <c r="AN28" s="412" t="s">
        <v>304</v>
      </c>
      <c r="AO28" s="412"/>
      <c r="AP28" s="412"/>
      <c r="AQ28" s="412"/>
      <c r="AR28" s="412"/>
      <c r="AS28" s="412"/>
      <c r="AT28" s="412"/>
      <c r="AU28" s="412"/>
      <c r="AV28" s="412"/>
      <c r="AW28" s="412"/>
      <c r="AX28" s="412"/>
      <c r="AY28" s="413"/>
      <c r="AZ28" s="414"/>
      <c r="BA28" s="369"/>
      <c r="BB28" s="369"/>
      <c r="BC28" s="415">
        <f t="shared" si="2"/>
        <v>1</v>
      </c>
      <c r="BD28" s="416">
        <f t="shared" si="3"/>
        <v>1</v>
      </c>
      <c r="BE28" s="416">
        <f t="shared" si="4"/>
        <v>1</v>
      </c>
      <c r="BF28" s="416">
        <f t="shared" si="5"/>
        <v>1</v>
      </c>
      <c r="BG28" s="416">
        <f t="shared" si="6"/>
        <v>1</v>
      </c>
      <c r="BH28" s="416">
        <f t="shared" si="7"/>
        <v>1</v>
      </c>
      <c r="BI28" s="416">
        <f t="shared" si="8"/>
        <v>1</v>
      </c>
      <c r="BJ28" s="416">
        <f t="shared" si="9"/>
        <v>1</v>
      </c>
      <c r="BK28" s="416">
        <f t="shared" si="10"/>
        <v>1</v>
      </c>
      <c r="BL28" s="416">
        <f t="shared" si="11"/>
        <v>1</v>
      </c>
      <c r="BM28" s="416">
        <f t="shared" si="12"/>
        <v>1</v>
      </c>
      <c r="BN28" s="416">
        <f t="shared" si="13"/>
        <v>1</v>
      </c>
      <c r="BO28" s="416">
        <f t="shared" si="14"/>
        <v>1</v>
      </c>
      <c r="BP28" s="416">
        <f t="shared" si="15"/>
        <v>1</v>
      </c>
      <c r="BQ28" s="416">
        <f t="shared" si="16"/>
        <v>0</v>
      </c>
      <c r="BR28" s="416">
        <f t="shared" si="17"/>
        <v>0</v>
      </c>
      <c r="BS28" s="416">
        <f t="shared" si="54"/>
        <v>0</v>
      </c>
      <c r="BT28" s="416">
        <f t="shared" si="18"/>
        <v>0</v>
      </c>
      <c r="BU28" s="416">
        <f t="shared" si="19"/>
        <v>0</v>
      </c>
      <c r="BV28" s="416">
        <f t="shared" si="20"/>
        <v>0</v>
      </c>
      <c r="BW28" s="416">
        <f t="shared" si="21"/>
        <v>0</v>
      </c>
      <c r="BX28" s="416">
        <f t="shared" si="22"/>
        <v>0</v>
      </c>
      <c r="BY28" s="416">
        <f t="shared" si="23"/>
        <v>0</v>
      </c>
      <c r="BZ28" s="416">
        <f t="shared" si="24"/>
        <v>0</v>
      </c>
      <c r="CA28" s="416">
        <f t="shared" si="25"/>
        <v>0</v>
      </c>
      <c r="CB28" s="416">
        <f t="shared" si="26"/>
        <v>0</v>
      </c>
      <c r="CC28" s="416">
        <f t="shared" si="27"/>
        <v>0</v>
      </c>
      <c r="CD28" s="416">
        <f t="shared" si="28"/>
        <v>0</v>
      </c>
      <c r="CE28" s="416">
        <f t="shared" si="29"/>
        <v>0</v>
      </c>
      <c r="CF28" s="416">
        <f t="shared" si="30"/>
        <v>0</v>
      </c>
      <c r="CG28" s="416">
        <f t="shared" si="31"/>
        <v>0</v>
      </c>
      <c r="CH28" s="416">
        <f t="shared" si="32"/>
        <v>1</v>
      </c>
      <c r="CI28" s="416">
        <f t="shared" si="33"/>
        <v>1</v>
      </c>
      <c r="CJ28" s="416">
        <f t="shared" si="34"/>
        <v>1</v>
      </c>
      <c r="CK28" s="416">
        <f t="shared" si="35"/>
        <v>1</v>
      </c>
      <c r="CL28" s="416">
        <f t="shared" si="36"/>
        <v>1</v>
      </c>
      <c r="CM28" s="416">
        <f t="shared" si="37"/>
        <v>1</v>
      </c>
      <c r="CN28" s="416">
        <f t="shared" si="38"/>
        <v>1</v>
      </c>
      <c r="CO28" s="416">
        <f t="shared" si="39"/>
        <v>0</v>
      </c>
      <c r="CP28" s="416">
        <f t="shared" si="40"/>
        <v>0</v>
      </c>
      <c r="CQ28" s="416">
        <f t="shared" si="41"/>
        <v>0</v>
      </c>
      <c r="CR28" s="416">
        <f t="shared" si="42"/>
        <v>0</v>
      </c>
      <c r="CS28" s="416">
        <f t="shared" si="43"/>
        <v>0</v>
      </c>
      <c r="CT28" s="416">
        <f t="shared" si="44"/>
        <v>0</v>
      </c>
      <c r="CU28" s="416">
        <f t="shared" si="45"/>
        <v>0</v>
      </c>
      <c r="CV28" s="416">
        <f t="shared" si="46"/>
        <v>0</v>
      </c>
      <c r="CW28" s="416">
        <f t="shared" si="47"/>
        <v>0</v>
      </c>
      <c r="CX28" s="416">
        <f t="shared" si="48"/>
        <v>0</v>
      </c>
      <c r="CY28" s="416">
        <f t="shared" si="49"/>
        <v>0</v>
      </c>
      <c r="CZ28" s="417">
        <f t="shared" si="50"/>
        <v>0</v>
      </c>
      <c r="DA28" s="395">
        <f t="shared" si="51"/>
        <v>0</v>
      </c>
      <c r="DB28" s="395">
        <f t="shared" si="52"/>
        <v>0</v>
      </c>
      <c r="DC28" s="395">
        <f t="shared" si="53"/>
        <v>0</v>
      </c>
    </row>
    <row r="29" spans="1:107" ht="15.75" customHeight="1" thickTop="1" x14ac:dyDescent="0.25">
      <c r="A29" s="464" t="s">
        <v>23</v>
      </c>
      <c r="B29" s="418">
        <f>IF(AZ29&gt;0,0,1)</f>
        <v>1</v>
      </c>
      <c r="C29" s="384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  <c r="AC29" s="385"/>
      <c r="AD29" s="385"/>
      <c r="AE29" s="385"/>
      <c r="AF29" s="435"/>
      <c r="AG29" s="387"/>
      <c r="AH29" s="389"/>
      <c r="AI29" s="389"/>
      <c r="AJ29" s="400"/>
      <c r="AK29" s="389"/>
      <c r="AL29" s="389"/>
      <c r="AM29" s="389"/>
      <c r="AN29" s="389"/>
      <c r="AO29" s="389"/>
      <c r="AP29" s="389"/>
      <c r="AQ29" s="389"/>
      <c r="AR29" s="389"/>
      <c r="AS29" s="389"/>
      <c r="AT29" s="389"/>
      <c r="AU29" s="389"/>
      <c r="AV29" s="400"/>
      <c r="AW29" s="400"/>
      <c r="AX29" s="400"/>
      <c r="AY29" s="390"/>
      <c r="AZ29" s="391"/>
      <c r="BA29" s="369"/>
      <c r="BB29" s="369"/>
      <c r="BC29" s="392">
        <f t="shared" si="2"/>
        <v>0</v>
      </c>
      <c r="BD29" s="393">
        <f t="shared" si="3"/>
        <v>0</v>
      </c>
      <c r="BE29" s="393">
        <f t="shared" si="4"/>
        <v>0</v>
      </c>
      <c r="BF29" s="393">
        <f t="shared" si="5"/>
        <v>0</v>
      </c>
      <c r="BG29" s="393">
        <f t="shared" si="6"/>
        <v>0</v>
      </c>
      <c r="BH29" s="393">
        <f t="shared" si="7"/>
        <v>0</v>
      </c>
      <c r="BI29" s="393">
        <f t="shared" si="8"/>
        <v>0</v>
      </c>
      <c r="BJ29" s="393">
        <f t="shared" si="9"/>
        <v>0</v>
      </c>
      <c r="BK29" s="393">
        <f t="shared" si="10"/>
        <v>0</v>
      </c>
      <c r="BL29" s="393">
        <f t="shared" si="11"/>
        <v>0</v>
      </c>
      <c r="BM29" s="393">
        <f t="shared" si="12"/>
        <v>0</v>
      </c>
      <c r="BN29" s="393">
        <f t="shared" si="13"/>
        <v>0</v>
      </c>
      <c r="BO29" s="393">
        <f t="shared" si="14"/>
        <v>0</v>
      </c>
      <c r="BP29" s="393">
        <f t="shared" si="15"/>
        <v>0</v>
      </c>
      <c r="BQ29" s="393">
        <f t="shared" si="16"/>
        <v>0</v>
      </c>
      <c r="BR29" s="393">
        <f t="shared" si="17"/>
        <v>0</v>
      </c>
      <c r="BS29" s="393">
        <f t="shared" si="54"/>
        <v>0</v>
      </c>
      <c r="BT29" s="393">
        <f t="shared" si="18"/>
        <v>0</v>
      </c>
      <c r="BU29" s="393">
        <f t="shared" si="19"/>
        <v>0</v>
      </c>
      <c r="BV29" s="393">
        <f t="shared" si="20"/>
        <v>0</v>
      </c>
      <c r="BW29" s="393">
        <f t="shared" si="21"/>
        <v>0</v>
      </c>
      <c r="BX29" s="393">
        <f t="shared" si="22"/>
        <v>0</v>
      </c>
      <c r="BY29" s="393">
        <f t="shared" si="23"/>
        <v>0</v>
      </c>
      <c r="BZ29" s="393">
        <f t="shared" si="24"/>
        <v>0</v>
      </c>
      <c r="CA29" s="393">
        <f t="shared" si="25"/>
        <v>0</v>
      </c>
      <c r="CB29" s="393">
        <f t="shared" si="26"/>
        <v>0</v>
      </c>
      <c r="CC29" s="393">
        <f t="shared" si="27"/>
        <v>0</v>
      </c>
      <c r="CD29" s="393">
        <f t="shared" si="28"/>
        <v>0</v>
      </c>
      <c r="CE29" s="393">
        <f t="shared" si="29"/>
        <v>0</v>
      </c>
      <c r="CF29" s="393">
        <f t="shared" si="30"/>
        <v>0</v>
      </c>
      <c r="CG29" s="393">
        <f t="shared" si="31"/>
        <v>0</v>
      </c>
      <c r="CH29" s="393">
        <f t="shared" si="32"/>
        <v>0</v>
      </c>
      <c r="CI29" s="393">
        <f t="shared" si="33"/>
        <v>0</v>
      </c>
      <c r="CJ29" s="393">
        <f t="shared" si="34"/>
        <v>0</v>
      </c>
      <c r="CK29" s="393">
        <f t="shared" si="35"/>
        <v>0</v>
      </c>
      <c r="CL29" s="393">
        <f t="shared" si="36"/>
        <v>0</v>
      </c>
      <c r="CM29" s="393">
        <f t="shared" si="37"/>
        <v>0</v>
      </c>
      <c r="CN29" s="393">
        <f t="shared" si="38"/>
        <v>0</v>
      </c>
      <c r="CO29" s="393">
        <f t="shared" si="39"/>
        <v>0</v>
      </c>
      <c r="CP29" s="393">
        <f t="shared" si="40"/>
        <v>0</v>
      </c>
      <c r="CQ29" s="393">
        <f t="shared" si="41"/>
        <v>0</v>
      </c>
      <c r="CR29" s="393">
        <f t="shared" si="42"/>
        <v>0</v>
      </c>
      <c r="CS29" s="393">
        <f t="shared" si="43"/>
        <v>0</v>
      </c>
      <c r="CT29" s="393">
        <f t="shared" si="44"/>
        <v>0</v>
      </c>
      <c r="CU29" s="393">
        <f t="shared" si="45"/>
        <v>0</v>
      </c>
      <c r="CV29" s="393">
        <f t="shared" si="46"/>
        <v>0</v>
      </c>
      <c r="CW29" s="393">
        <f t="shared" si="47"/>
        <v>0</v>
      </c>
      <c r="CX29" s="393">
        <f t="shared" si="48"/>
        <v>0</v>
      </c>
      <c r="CY29" s="393">
        <f t="shared" si="49"/>
        <v>0</v>
      </c>
      <c r="CZ29" s="394">
        <f t="shared" si="50"/>
        <v>0</v>
      </c>
      <c r="DA29" s="395">
        <f t="shared" si="51"/>
        <v>0</v>
      </c>
      <c r="DB29" s="395">
        <f t="shared" si="52"/>
        <v>0</v>
      </c>
      <c r="DC29" s="395">
        <f t="shared" si="53"/>
        <v>0</v>
      </c>
    </row>
    <row r="30" spans="1:107" ht="15.75" customHeight="1" x14ac:dyDescent="0.25">
      <c r="A30" s="462" t="s">
        <v>8</v>
      </c>
      <c r="B30" s="421">
        <f>IF(AZ30&gt;0,0,2)</f>
        <v>2</v>
      </c>
      <c r="C30" s="406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6"/>
      <c r="Y30" s="386"/>
      <c r="Z30" s="386"/>
      <c r="AA30" s="386"/>
      <c r="AB30" s="386"/>
      <c r="AC30" s="386"/>
      <c r="AD30" s="386"/>
      <c r="AE30" s="386"/>
      <c r="AF30" s="438"/>
      <c r="AG30" s="397"/>
      <c r="AH30" s="400"/>
      <c r="AI30" s="400"/>
      <c r="AJ30" s="400"/>
      <c r="AK30" s="400"/>
      <c r="AL30" s="400"/>
      <c r="AM30" s="400"/>
      <c r="AN30" s="400"/>
      <c r="AO30" s="400"/>
      <c r="AP30" s="400"/>
      <c r="AQ30" s="400"/>
      <c r="AR30" s="400"/>
      <c r="AS30" s="400"/>
      <c r="AT30" s="400"/>
      <c r="AU30" s="400"/>
      <c r="AV30" s="400"/>
      <c r="AW30" s="400"/>
      <c r="AX30" s="400"/>
      <c r="AY30" s="401"/>
      <c r="AZ30" s="402"/>
      <c r="BA30" s="369"/>
      <c r="BB30" s="369"/>
      <c r="BC30" s="403">
        <f t="shared" si="2"/>
        <v>0</v>
      </c>
      <c r="BD30" s="404">
        <f t="shared" si="3"/>
        <v>0</v>
      </c>
      <c r="BE30" s="404">
        <f t="shared" si="4"/>
        <v>0</v>
      </c>
      <c r="BF30" s="404">
        <f t="shared" si="5"/>
        <v>0</v>
      </c>
      <c r="BG30" s="404">
        <f t="shared" si="6"/>
        <v>0</v>
      </c>
      <c r="BH30" s="404">
        <f t="shared" si="7"/>
        <v>0</v>
      </c>
      <c r="BI30" s="404">
        <f t="shared" si="8"/>
        <v>0</v>
      </c>
      <c r="BJ30" s="404">
        <f t="shared" si="9"/>
        <v>0</v>
      </c>
      <c r="BK30" s="404">
        <f t="shared" si="10"/>
        <v>0</v>
      </c>
      <c r="BL30" s="404">
        <f t="shared" si="11"/>
        <v>0</v>
      </c>
      <c r="BM30" s="404">
        <f t="shared" si="12"/>
        <v>0</v>
      </c>
      <c r="BN30" s="404">
        <f t="shared" si="13"/>
        <v>0</v>
      </c>
      <c r="BO30" s="404">
        <f t="shared" si="14"/>
        <v>0</v>
      </c>
      <c r="BP30" s="404">
        <f t="shared" si="15"/>
        <v>0</v>
      </c>
      <c r="BQ30" s="404">
        <f t="shared" si="16"/>
        <v>0</v>
      </c>
      <c r="BR30" s="404">
        <f t="shared" si="17"/>
        <v>0</v>
      </c>
      <c r="BS30" s="404">
        <f t="shared" si="54"/>
        <v>0</v>
      </c>
      <c r="BT30" s="404">
        <f t="shared" si="18"/>
        <v>0</v>
      </c>
      <c r="BU30" s="404">
        <f t="shared" si="19"/>
        <v>0</v>
      </c>
      <c r="BV30" s="404">
        <f t="shared" si="20"/>
        <v>0</v>
      </c>
      <c r="BW30" s="404">
        <f t="shared" si="21"/>
        <v>0</v>
      </c>
      <c r="BX30" s="404">
        <f t="shared" si="22"/>
        <v>0</v>
      </c>
      <c r="BY30" s="404">
        <f t="shared" si="23"/>
        <v>0</v>
      </c>
      <c r="BZ30" s="404">
        <f t="shared" si="24"/>
        <v>0</v>
      </c>
      <c r="CA30" s="404">
        <f t="shared" si="25"/>
        <v>0</v>
      </c>
      <c r="CB30" s="404">
        <f t="shared" si="26"/>
        <v>0</v>
      </c>
      <c r="CC30" s="404">
        <f t="shared" si="27"/>
        <v>0</v>
      </c>
      <c r="CD30" s="404">
        <f t="shared" si="28"/>
        <v>0</v>
      </c>
      <c r="CE30" s="404">
        <f t="shared" si="29"/>
        <v>0</v>
      </c>
      <c r="CF30" s="404">
        <f t="shared" si="30"/>
        <v>0</v>
      </c>
      <c r="CG30" s="404">
        <f t="shared" si="31"/>
        <v>0</v>
      </c>
      <c r="CH30" s="404">
        <f t="shared" si="32"/>
        <v>0</v>
      </c>
      <c r="CI30" s="404">
        <f t="shared" si="33"/>
        <v>0</v>
      </c>
      <c r="CJ30" s="404">
        <f t="shared" si="34"/>
        <v>0</v>
      </c>
      <c r="CK30" s="404">
        <f t="shared" si="35"/>
        <v>0</v>
      </c>
      <c r="CL30" s="404">
        <f t="shared" si="36"/>
        <v>0</v>
      </c>
      <c r="CM30" s="404">
        <f t="shared" si="37"/>
        <v>0</v>
      </c>
      <c r="CN30" s="404">
        <f t="shared" si="38"/>
        <v>0</v>
      </c>
      <c r="CO30" s="404">
        <f t="shared" si="39"/>
        <v>0</v>
      </c>
      <c r="CP30" s="404">
        <f t="shared" si="40"/>
        <v>0</v>
      </c>
      <c r="CQ30" s="404">
        <f t="shared" si="41"/>
        <v>0</v>
      </c>
      <c r="CR30" s="404">
        <f t="shared" si="42"/>
        <v>0</v>
      </c>
      <c r="CS30" s="404">
        <f t="shared" si="43"/>
        <v>0</v>
      </c>
      <c r="CT30" s="404">
        <f t="shared" si="44"/>
        <v>0</v>
      </c>
      <c r="CU30" s="404">
        <f t="shared" si="45"/>
        <v>0</v>
      </c>
      <c r="CV30" s="404">
        <f t="shared" si="46"/>
        <v>0</v>
      </c>
      <c r="CW30" s="404">
        <f t="shared" si="47"/>
        <v>0</v>
      </c>
      <c r="CX30" s="404">
        <f t="shared" si="48"/>
        <v>0</v>
      </c>
      <c r="CY30" s="404">
        <f t="shared" si="49"/>
        <v>0</v>
      </c>
      <c r="CZ30" s="405">
        <f t="shared" si="50"/>
        <v>0</v>
      </c>
      <c r="DA30" s="395">
        <f t="shared" si="51"/>
        <v>0</v>
      </c>
      <c r="DB30" s="395">
        <f t="shared" si="52"/>
        <v>0</v>
      </c>
      <c r="DC30" s="395">
        <f t="shared" si="53"/>
        <v>0</v>
      </c>
    </row>
    <row r="31" spans="1:107" ht="15.75" customHeight="1" x14ac:dyDescent="0.25">
      <c r="A31" s="462" t="s">
        <v>14</v>
      </c>
      <c r="B31" s="421">
        <f>IF(AZ31&gt;0,0,3)</f>
        <v>3</v>
      </c>
      <c r="C31" s="406"/>
      <c r="D31" s="386"/>
      <c r="E31" s="386"/>
      <c r="F31" s="386"/>
      <c r="G31" s="386"/>
      <c r="H31" s="386"/>
      <c r="I31" s="386"/>
      <c r="J31" s="386"/>
      <c r="K31" s="386"/>
      <c r="L31" s="386"/>
      <c r="M31" s="386"/>
      <c r="N31" s="386"/>
      <c r="O31" s="386"/>
      <c r="P31" s="386"/>
      <c r="Q31" s="386"/>
      <c r="R31" s="386"/>
      <c r="S31" s="386"/>
      <c r="T31" s="386"/>
      <c r="U31" s="386"/>
      <c r="V31" s="386"/>
      <c r="W31" s="386"/>
      <c r="X31" s="386"/>
      <c r="Y31" s="386"/>
      <c r="Z31" s="386"/>
      <c r="AA31" s="386"/>
      <c r="AB31" s="386"/>
      <c r="AC31" s="386"/>
      <c r="AD31" s="386"/>
      <c r="AE31" s="386"/>
      <c r="AF31" s="438"/>
      <c r="AG31" s="397"/>
      <c r="AH31" s="400"/>
      <c r="AI31" s="400"/>
      <c r="AJ31" s="400"/>
      <c r="AK31" s="400"/>
      <c r="AL31" s="400"/>
      <c r="AM31" s="400"/>
      <c r="AN31" s="400"/>
      <c r="AO31" s="400"/>
      <c r="AP31" s="400"/>
      <c r="AQ31" s="400"/>
      <c r="AR31" s="400"/>
      <c r="AS31" s="400"/>
      <c r="AT31" s="400"/>
      <c r="AU31" s="400"/>
      <c r="AV31" s="400"/>
      <c r="AW31" s="400"/>
      <c r="AX31" s="400"/>
      <c r="AY31" s="401"/>
      <c r="AZ31" s="402"/>
      <c r="BA31" s="369"/>
      <c r="BB31" s="369"/>
      <c r="BC31" s="403">
        <f t="shared" si="2"/>
        <v>0</v>
      </c>
      <c r="BD31" s="404">
        <f t="shared" si="3"/>
        <v>0</v>
      </c>
      <c r="BE31" s="404">
        <f t="shared" si="4"/>
        <v>0</v>
      </c>
      <c r="BF31" s="404">
        <f t="shared" si="5"/>
        <v>0</v>
      </c>
      <c r="BG31" s="404">
        <f t="shared" si="6"/>
        <v>0</v>
      </c>
      <c r="BH31" s="404">
        <f t="shared" si="7"/>
        <v>0</v>
      </c>
      <c r="BI31" s="404">
        <f t="shared" si="8"/>
        <v>0</v>
      </c>
      <c r="BJ31" s="404">
        <f t="shared" si="9"/>
        <v>0</v>
      </c>
      <c r="BK31" s="404">
        <f t="shared" si="10"/>
        <v>0</v>
      </c>
      <c r="BL31" s="404">
        <f t="shared" si="11"/>
        <v>0</v>
      </c>
      <c r="BM31" s="404">
        <f t="shared" si="12"/>
        <v>0</v>
      </c>
      <c r="BN31" s="404">
        <f t="shared" si="13"/>
        <v>0</v>
      </c>
      <c r="BO31" s="404">
        <f t="shared" si="14"/>
        <v>0</v>
      </c>
      <c r="BP31" s="404">
        <f t="shared" si="15"/>
        <v>0</v>
      </c>
      <c r="BQ31" s="404">
        <f t="shared" si="16"/>
        <v>0</v>
      </c>
      <c r="BR31" s="404">
        <f t="shared" si="17"/>
        <v>0</v>
      </c>
      <c r="BS31" s="404">
        <f t="shared" si="54"/>
        <v>0</v>
      </c>
      <c r="BT31" s="404">
        <f t="shared" si="18"/>
        <v>0</v>
      </c>
      <c r="BU31" s="404">
        <f t="shared" si="19"/>
        <v>0</v>
      </c>
      <c r="BV31" s="404">
        <f t="shared" si="20"/>
        <v>0</v>
      </c>
      <c r="BW31" s="404">
        <f t="shared" si="21"/>
        <v>0</v>
      </c>
      <c r="BX31" s="404">
        <f t="shared" si="22"/>
        <v>0</v>
      </c>
      <c r="BY31" s="404">
        <f t="shared" si="23"/>
        <v>0</v>
      </c>
      <c r="BZ31" s="404">
        <f t="shared" si="24"/>
        <v>0</v>
      </c>
      <c r="CA31" s="404">
        <f t="shared" si="25"/>
        <v>0</v>
      </c>
      <c r="CB31" s="404">
        <f t="shared" si="26"/>
        <v>0</v>
      </c>
      <c r="CC31" s="404">
        <f t="shared" si="27"/>
        <v>0</v>
      </c>
      <c r="CD31" s="404">
        <f t="shared" si="28"/>
        <v>0</v>
      </c>
      <c r="CE31" s="404">
        <f t="shared" si="29"/>
        <v>0</v>
      </c>
      <c r="CF31" s="404">
        <f t="shared" si="30"/>
        <v>0</v>
      </c>
      <c r="CG31" s="404">
        <f t="shared" si="31"/>
        <v>0</v>
      </c>
      <c r="CH31" s="404">
        <f t="shared" si="32"/>
        <v>0</v>
      </c>
      <c r="CI31" s="404">
        <f t="shared" si="33"/>
        <v>0</v>
      </c>
      <c r="CJ31" s="404">
        <f t="shared" si="34"/>
        <v>0</v>
      </c>
      <c r="CK31" s="404">
        <f t="shared" si="35"/>
        <v>0</v>
      </c>
      <c r="CL31" s="404">
        <f t="shared" si="36"/>
        <v>0</v>
      </c>
      <c r="CM31" s="404">
        <f t="shared" si="37"/>
        <v>0</v>
      </c>
      <c r="CN31" s="404">
        <f t="shared" si="38"/>
        <v>0</v>
      </c>
      <c r="CO31" s="404">
        <f t="shared" si="39"/>
        <v>0</v>
      </c>
      <c r="CP31" s="404">
        <f t="shared" si="40"/>
        <v>0</v>
      </c>
      <c r="CQ31" s="404">
        <f t="shared" si="41"/>
        <v>0</v>
      </c>
      <c r="CR31" s="404">
        <f t="shared" si="42"/>
        <v>0</v>
      </c>
      <c r="CS31" s="404">
        <f t="shared" si="43"/>
        <v>0</v>
      </c>
      <c r="CT31" s="404">
        <f t="shared" si="44"/>
        <v>0</v>
      </c>
      <c r="CU31" s="404">
        <f t="shared" si="45"/>
        <v>0</v>
      </c>
      <c r="CV31" s="404">
        <f t="shared" si="46"/>
        <v>0</v>
      </c>
      <c r="CW31" s="404">
        <f t="shared" si="47"/>
        <v>0</v>
      </c>
      <c r="CX31" s="404">
        <f t="shared" si="48"/>
        <v>0</v>
      </c>
      <c r="CY31" s="404">
        <f t="shared" si="49"/>
        <v>0</v>
      </c>
      <c r="CZ31" s="405">
        <f t="shared" si="50"/>
        <v>0</v>
      </c>
      <c r="DA31" s="395">
        <f t="shared" si="51"/>
        <v>0</v>
      </c>
      <c r="DB31" s="395">
        <f t="shared" si="52"/>
        <v>0</v>
      </c>
      <c r="DC31" s="395">
        <f t="shared" si="53"/>
        <v>0</v>
      </c>
    </row>
    <row r="32" spans="1:107" ht="15.75" customHeight="1" x14ac:dyDescent="0.25">
      <c r="A32" s="462"/>
      <c r="B32" s="421">
        <f>IF(AZ32&gt;0,0,4)</f>
        <v>4</v>
      </c>
      <c r="C32" s="406"/>
      <c r="D32" s="386"/>
      <c r="E32" s="386"/>
      <c r="F32" s="386"/>
      <c r="G32" s="386"/>
      <c r="H32" s="386"/>
      <c r="I32" s="386"/>
      <c r="J32" s="386"/>
      <c r="K32" s="386"/>
      <c r="L32" s="386"/>
      <c r="M32" s="386"/>
      <c r="N32" s="386"/>
      <c r="O32" s="386"/>
      <c r="P32" s="386"/>
      <c r="Q32" s="386"/>
      <c r="R32" s="386"/>
      <c r="S32" s="386"/>
      <c r="T32" s="386"/>
      <c r="U32" s="386"/>
      <c r="V32" s="386"/>
      <c r="W32" s="386"/>
      <c r="X32" s="386"/>
      <c r="Y32" s="386"/>
      <c r="Z32" s="386"/>
      <c r="AA32" s="386"/>
      <c r="AB32" s="386"/>
      <c r="AC32" s="386"/>
      <c r="AD32" s="386"/>
      <c r="AE32" s="386"/>
      <c r="AF32" s="438"/>
      <c r="AG32" s="397"/>
      <c r="AH32" s="400"/>
      <c r="AI32" s="400"/>
      <c r="AJ32" s="400"/>
      <c r="AK32" s="400"/>
      <c r="AL32" s="400"/>
      <c r="AM32" s="400"/>
      <c r="AN32" s="400"/>
      <c r="AO32" s="400"/>
      <c r="AP32" s="400"/>
      <c r="AQ32" s="400"/>
      <c r="AR32" s="400"/>
      <c r="AS32" s="400"/>
      <c r="AT32" s="400"/>
      <c r="AU32" s="400"/>
      <c r="AV32" s="400"/>
      <c r="AW32" s="400"/>
      <c r="AX32" s="400"/>
      <c r="AY32" s="401"/>
      <c r="AZ32" s="402"/>
      <c r="BA32" s="369"/>
      <c r="BB32" s="369"/>
      <c r="BC32" s="403">
        <f t="shared" si="2"/>
        <v>0</v>
      </c>
      <c r="BD32" s="404">
        <f t="shared" si="3"/>
        <v>0</v>
      </c>
      <c r="BE32" s="404">
        <f t="shared" si="4"/>
        <v>0</v>
      </c>
      <c r="BF32" s="404">
        <f t="shared" si="5"/>
        <v>0</v>
      </c>
      <c r="BG32" s="404">
        <f t="shared" si="6"/>
        <v>0</v>
      </c>
      <c r="BH32" s="404">
        <f t="shared" si="7"/>
        <v>0</v>
      </c>
      <c r="BI32" s="404">
        <f t="shared" si="8"/>
        <v>0</v>
      </c>
      <c r="BJ32" s="404">
        <f t="shared" si="9"/>
        <v>0</v>
      </c>
      <c r="BK32" s="404">
        <f t="shared" si="10"/>
        <v>0</v>
      </c>
      <c r="BL32" s="404">
        <f t="shared" si="11"/>
        <v>0</v>
      </c>
      <c r="BM32" s="404">
        <f t="shared" si="12"/>
        <v>0</v>
      </c>
      <c r="BN32" s="404">
        <f t="shared" si="13"/>
        <v>0</v>
      </c>
      <c r="BO32" s="404">
        <f t="shared" si="14"/>
        <v>0</v>
      </c>
      <c r="BP32" s="404">
        <f t="shared" si="15"/>
        <v>0</v>
      </c>
      <c r="BQ32" s="404">
        <f t="shared" si="16"/>
        <v>0</v>
      </c>
      <c r="BR32" s="404">
        <f t="shared" si="17"/>
        <v>0</v>
      </c>
      <c r="BS32" s="404">
        <f t="shared" si="54"/>
        <v>0</v>
      </c>
      <c r="BT32" s="404">
        <f t="shared" si="18"/>
        <v>0</v>
      </c>
      <c r="BU32" s="404">
        <f t="shared" si="19"/>
        <v>0</v>
      </c>
      <c r="BV32" s="404">
        <f t="shared" si="20"/>
        <v>0</v>
      </c>
      <c r="BW32" s="404">
        <f t="shared" si="21"/>
        <v>0</v>
      </c>
      <c r="BX32" s="404">
        <f t="shared" si="22"/>
        <v>0</v>
      </c>
      <c r="BY32" s="404">
        <f t="shared" si="23"/>
        <v>0</v>
      </c>
      <c r="BZ32" s="404">
        <f t="shared" si="24"/>
        <v>0</v>
      </c>
      <c r="CA32" s="404">
        <f t="shared" si="25"/>
        <v>0</v>
      </c>
      <c r="CB32" s="404">
        <f t="shared" si="26"/>
        <v>0</v>
      </c>
      <c r="CC32" s="404">
        <f t="shared" si="27"/>
        <v>0</v>
      </c>
      <c r="CD32" s="404">
        <f t="shared" si="28"/>
        <v>0</v>
      </c>
      <c r="CE32" s="404">
        <f t="shared" si="29"/>
        <v>0</v>
      </c>
      <c r="CF32" s="404">
        <f t="shared" si="30"/>
        <v>0</v>
      </c>
      <c r="CG32" s="404">
        <f t="shared" si="31"/>
        <v>0</v>
      </c>
      <c r="CH32" s="404">
        <f t="shared" si="32"/>
        <v>0</v>
      </c>
      <c r="CI32" s="404">
        <f t="shared" si="33"/>
        <v>0</v>
      </c>
      <c r="CJ32" s="404">
        <f t="shared" si="34"/>
        <v>0</v>
      </c>
      <c r="CK32" s="404">
        <f t="shared" si="35"/>
        <v>0</v>
      </c>
      <c r="CL32" s="404">
        <f t="shared" si="36"/>
        <v>0</v>
      </c>
      <c r="CM32" s="404">
        <f t="shared" si="37"/>
        <v>0</v>
      </c>
      <c r="CN32" s="404">
        <f t="shared" si="38"/>
        <v>0</v>
      </c>
      <c r="CO32" s="404">
        <f t="shared" si="39"/>
        <v>0</v>
      </c>
      <c r="CP32" s="404">
        <f t="shared" si="40"/>
        <v>0</v>
      </c>
      <c r="CQ32" s="404">
        <f t="shared" si="41"/>
        <v>0</v>
      </c>
      <c r="CR32" s="404">
        <f t="shared" si="42"/>
        <v>0</v>
      </c>
      <c r="CS32" s="404">
        <f t="shared" si="43"/>
        <v>0</v>
      </c>
      <c r="CT32" s="404">
        <f t="shared" si="44"/>
        <v>0</v>
      </c>
      <c r="CU32" s="404">
        <f t="shared" si="45"/>
        <v>0</v>
      </c>
      <c r="CV32" s="404">
        <f t="shared" si="46"/>
        <v>0</v>
      </c>
      <c r="CW32" s="404">
        <f t="shared" si="47"/>
        <v>0</v>
      </c>
      <c r="CX32" s="404">
        <f t="shared" si="48"/>
        <v>0</v>
      </c>
      <c r="CY32" s="404">
        <f t="shared" si="49"/>
        <v>0</v>
      </c>
      <c r="CZ32" s="405">
        <f t="shared" si="50"/>
        <v>0</v>
      </c>
      <c r="DA32" s="395">
        <f t="shared" si="51"/>
        <v>0</v>
      </c>
      <c r="DB32" s="395">
        <f t="shared" si="52"/>
        <v>0</v>
      </c>
      <c r="DC32" s="395">
        <f t="shared" si="53"/>
        <v>0</v>
      </c>
    </row>
    <row r="33" spans="1:107" ht="15.75" customHeight="1" thickBot="1" x14ac:dyDescent="0.3">
      <c r="A33" s="463"/>
      <c r="B33" s="422">
        <f>IF(AZ33&gt;0,0,5)</f>
        <v>5</v>
      </c>
      <c r="C33" s="408"/>
      <c r="D33" s="409"/>
      <c r="E33" s="409"/>
      <c r="F33" s="409"/>
      <c r="G33" s="409"/>
      <c r="H33" s="409"/>
      <c r="I33" s="409"/>
      <c r="J33" s="409"/>
      <c r="K33" s="409"/>
      <c r="L33" s="409"/>
      <c r="M33" s="409"/>
      <c r="N33" s="409"/>
      <c r="O33" s="409"/>
      <c r="P33" s="409"/>
      <c r="Q33" s="409"/>
      <c r="R33" s="409"/>
      <c r="S33" s="409"/>
      <c r="T33" s="409"/>
      <c r="U33" s="409"/>
      <c r="V33" s="409"/>
      <c r="W33" s="409"/>
      <c r="X33" s="409"/>
      <c r="Y33" s="409"/>
      <c r="Z33" s="409"/>
      <c r="AA33" s="409"/>
      <c r="AB33" s="409"/>
      <c r="AC33" s="409"/>
      <c r="AD33" s="409"/>
      <c r="AE33" s="409"/>
      <c r="AF33" s="440"/>
      <c r="AG33" s="410"/>
      <c r="AH33" s="412"/>
      <c r="AI33" s="412"/>
      <c r="AJ33" s="412"/>
      <c r="AK33" s="412"/>
      <c r="AL33" s="412"/>
      <c r="AM33" s="412"/>
      <c r="AN33" s="412"/>
      <c r="AO33" s="412"/>
      <c r="AP33" s="412"/>
      <c r="AQ33" s="412"/>
      <c r="AR33" s="412"/>
      <c r="AS33" s="412"/>
      <c r="AT33" s="412"/>
      <c r="AU33" s="412"/>
      <c r="AV33" s="412"/>
      <c r="AW33" s="412"/>
      <c r="AX33" s="412"/>
      <c r="AY33" s="413"/>
      <c r="AZ33" s="414"/>
      <c r="BA33" s="369"/>
      <c r="BB33" s="369"/>
      <c r="BC33" s="415">
        <f t="shared" si="2"/>
        <v>0</v>
      </c>
      <c r="BD33" s="416">
        <f t="shared" si="3"/>
        <v>0</v>
      </c>
      <c r="BE33" s="416">
        <f t="shared" si="4"/>
        <v>0</v>
      </c>
      <c r="BF33" s="416">
        <f t="shared" si="5"/>
        <v>0</v>
      </c>
      <c r="BG33" s="416">
        <f t="shared" si="6"/>
        <v>0</v>
      </c>
      <c r="BH33" s="416">
        <f t="shared" si="7"/>
        <v>0</v>
      </c>
      <c r="BI33" s="416">
        <f t="shared" si="8"/>
        <v>0</v>
      </c>
      <c r="BJ33" s="416">
        <f t="shared" si="9"/>
        <v>0</v>
      </c>
      <c r="BK33" s="416">
        <f t="shared" si="10"/>
        <v>0</v>
      </c>
      <c r="BL33" s="416">
        <f t="shared" si="11"/>
        <v>0</v>
      </c>
      <c r="BM33" s="416">
        <f t="shared" si="12"/>
        <v>0</v>
      </c>
      <c r="BN33" s="416">
        <f t="shared" si="13"/>
        <v>0</v>
      </c>
      <c r="BO33" s="416">
        <f t="shared" si="14"/>
        <v>0</v>
      </c>
      <c r="BP33" s="416">
        <f t="shared" si="15"/>
        <v>0</v>
      </c>
      <c r="BQ33" s="416">
        <f t="shared" si="16"/>
        <v>0</v>
      </c>
      <c r="BR33" s="416">
        <f t="shared" si="17"/>
        <v>0</v>
      </c>
      <c r="BS33" s="416">
        <f t="shared" si="54"/>
        <v>0</v>
      </c>
      <c r="BT33" s="416">
        <f t="shared" si="18"/>
        <v>0</v>
      </c>
      <c r="BU33" s="416">
        <f t="shared" si="19"/>
        <v>0</v>
      </c>
      <c r="BV33" s="416">
        <f t="shared" si="20"/>
        <v>0</v>
      </c>
      <c r="BW33" s="416">
        <f t="shared" si="21"/>
        <v>0</v>
      </c>
      <c r="BX33" s="416">
        <f t="shared" si="22"/>
        <v>0</v>
      </c>
      <c r="BY33" s="416">
        <f t="shared" si="23"/>
        <v>0</v>
      </c>
      <c r="BZ33" s="416">
        <f t="shared" si="24"/>
        <v>0</v>
      </c>
      <c r="CA33" s="416">
        <f t="shared" si="25"/>
        <v>0</v>
      </c>
      <c r="CB33" s="416">
        <f t="shared" si="26"/>
        <v>0</v>
      </c>
      <c r="CC33" s="416">
        <f t="shared" si="27"/>
        <v>0</v>
      </c>
      <c r="CD33" s="416">
        <f t="shared" si="28"/>
        <v>0</v>
      </c>
      <c r="CE33" s="416">
        <f t="shared" si="29"/>
        <v>0</v>
      </c>
      <c r="CF33" s="416">
        <f t="shared" si="30"/>
        <v>0</v>
      </c>
      <c r="CG33" s="416">
        <f t="shared" si="31"/>
        <v>0</v>
      </c>
      <c r="CH33" s="416">
        <f t="shared" si="32"/>
        <v>0</v>
      </c>
      <c r="CI33" s="416">
        <f t="shared" si="33"/>
        <v>0</v>
      </c>
      <c r="CJ33" s="416">
        <f t="shared" si="34"/>
        <v>0</v>
      </c>
      <c r="CK33" s="416">
        <f t="shared" si="35"/>
        <v>0</v>
      </c>
      <c r="CL33" s="416">
        <f t="shared" si="36"/>
        <v>0</v>
      </c>
      <c r="CM33" s="416">
        <f t="shared" si="37"/>
        <v>0</v>
      </c>
      <c r="CN33" s="416">
        <f t="shared" si="38"/>
        <v>0</v>
      </c>
      <c r="CO33" s="416">
        <f t="shared" si="39"/>
        <v>0</v>
      </c>
      <c r="CP33" s="416">
        <f t="shared" si="40"/>
        <v>0</v>
      </c>
      <c r="CQ33" s="416">
        <f t="shared" si="41"/>
        <v>0</v>
      </c>
      <c r="CR33" s="416">
        <f t="shared" si="42"/>
        <v>0</v>
      </c>
      <c r="CS33" s="416">
        <f t="shared" si="43"/>
        <v>0</v>
      </c>
      <c r="CT33" s="416">
        <f t="shared" si="44"/>
        <v>0</v>
      </c>
      <c r="CU33" s="416">
        <f t="shared" si="45"/>
        <v>0</v>
      </c>
      <c r="CV33" s="416">
        <f t="shared" si="46"/>
        <v>0</v>
      </c>
      <c r="CW33" s="416">
        <f t="shared" si="47"/>
        <v>0</v>
      </c>
      <c r="CX33" s="416">
        <f t="shared" si="48"/>
        <v>0</v>
      </c>
      <c r="CY33" s="416">
        <f t="shared" si="49"/>
        <v>0</v>
      </c>
      <c r="CZ33" s="417">
        <f t="shared" si="50"/>
        <v>0</v>
      </c>
      <c r="DA33" s="395">
        <f t="shared" si="51"/>
        <v>0</v>
      </c>
      <c r="DB33" s="395">
        <f t="shared" si="52"/>
        <v>0</v>
      </c>
      <c r="DC33" s="395">
        <f t="shared" si="53"/>
        <v>0</v>
      </c>
    </row>
    <row r="34" spans="1:107" ht="15.75" customHeight="1" x14ac:dyDescent="0.25">
      <c r="R34" s="332"/>
      <c r="S34" s="332"/>
      <c r="T34" s="332"/>
      <c r="U34" s="332"/>
      <c r="V34" s="332"/>
      <c r="W34" s="332"/>
      <c r="X34" s="332"/>
      <c r="Y34" s="332"/>
      <c r="Z34" s="332"/>
      <c r="AA34" s="332"/>
      <c r="AB34" s="332"/>
      <c r="AC34" s="332"/>
      <c r="AD34" s="332"/>
      <c r="AE34" s="332"/>
      <c r="AF34" s="332"/>
      <c r="AG34" s="332"/>
      <c r="AH34" s="332"/>
      <c r="AI34" s="332"/>
      <c r="AJ34" s="332"/>
      <c r="AK34" s="332"/>
      <c r="AL34" s="332"/>
      <c r="AM34" s="332"/>
      <c r="AN34" s="332"/>
      <c r="AO34" s="332"/>
      <c r="AP34" s="332"/>
      <c r="AQ34" s="332"/>
      <c r="AR34" s="332"/>
      <c r="AS34" s="332"/>
      <c r="AT34" s="332"/>
      <c r="AU34" s="332"/>
      <c r="AV34" s="332"/>
      <c r="AW34" s="332"/>
      <c r="AX34" s="332"/>
      <c r="AY34" s="332"/>
      <c r="AZ34" s="332"/>
      <c r="BC34" s="346"/>
      <c r="BD34" s="346"/>
      <c r="BE34" s="346"/>
      <c r="BF34" s="346"/>
      <c r="BG34" s="346"/>
      <c r="BH34" s="346"/>
      <c r="BI34" s="346"/>
      <c r="BJ34" s="346"/>
      <c r="BK34" s="346"/>
      <c r="BL34" s="346"/>
      <c r="BM34" s="346"/>
      <c r="BN34" s="346"/>
      <c r="BO34" s="346"/>
      <c r="BP34" s="346"/>
      <c r="BQ34" s="346"/>
      <c r="BR34" s="346"/>
      <c r="BS34" s="346"/>
      <c r="BT34" s="346"/>
      <c r="BU34" s="346"/>
      <c r="BV34" s="346"/>
      <c r="BW34" s="346"/>
      <c r="BX34" s="346"/>
      <c r="BY34" s="346"/>
      <c r="BZ34" s="346"/>
      <c r="CA34" s="346"/>
      <c r="CB34" s="346"/>
      <c r="CC34" s="346"/>
      <c r="CD34" s="346"/>
      <c r="CE34" s="346"/>
      <c r="CF34" s="346"/>
      <c r="CG34" s="346"/>
      <c r="CH34" s="346"/>
      <c r="CI34" s="346"/>
      <c r="CJ34" s="346"/>
      <c r="CK34" s="346"/>
      <c r="CL34" s="346"/>
      <c r="CM34" s="346"/>
      <c r="CN34" s="346"/>
      <c r="CO34" s="346"/>
      <c r="CP34" s="346"/>
      <c r="CQ34" s="346"/>
      <c r="CR34" s="346"/>
      <c r="CS34" s="346"/>
      <c r="CT34" s="346"/>
      <c r="CU34" s="346"/>
      <c r="CV34" s="346"/>
      <c r="CW34" s="346"/>
      <c r="CX34" s="346"/>
      <c r="CY34" s="346"/>
      <c r="CZ34" s="346"/>
      <c r="DA34" s="346"/>
      <c r="DB34" s="346"/>
      <c r="DC34" s="346"/>
    </row>
    <row r="35" spans="1:107" ht="15.75" customHeight="1" x14ac:dyDescent="0.25">
      <c r="A35" s="358" t="s">
        <v>70</v>
      </c>
      <c r="I35" s="359"/>
      <c r="J35" s="359"/>
      <c r="AR35" s="349"/>
      <c r="AX35" s="339"/>
      <c r="BC35" s="346"/>
      <c r="BD35" s="346"/>
      <c r="BE35" s="346"/>
      <c r="BF35" s="346"/>
      <c r="BG35" s="346"/>
      <c r="BH35" s="346"/>
      <c r="BI35" s="346"/>
      <c r="BJ35" s="346"/>
      <c r="BK35" s="346"/>
      <c r="BL35" s="346"/>
      <c r="BM35" s="346"/>
      <c r="BN35" s="346"/>
      <c r="BO35" s="346"/>
      <c r="BP35" s="346"/>
      <c r="BQ35" s="346"/>
      <c r="BR35" s="346"/>
      <c r="BS35" s="346"/>
      <c r="BT35" s="346"/>
      <c r="BU35" s="346"/>
      <c r="BV35" s="346"/>
      <c r="BW35" s="346"/>
      <c r="BX35" s="346"/>
      <c r="BY35" s="346"/>
      <c r="BZ35" s="346"/>
      <c r="CA35" s="346"/>
      <c r="CB35" s="346"/>
      <c r="CC35" s="346"/>
      <c r="CD35" s="346"/>
      <c r="CE35" s="346"/>
      <c r="CF35" s="346"/>
      <c r="CG35" s="346"/>
      <c r="CH35" s="346"/>
      <c r="CI35" s="346"/>
      <c r="CJ35" s="346"/>
      <c r="CK35" s="346"/>
      <c r="CL35" s="346"/>
      <c r="CM35" s="346"/>
      <c r="CN35" s="346"/>
      <c r="CO35" s="346"/>
      <c r="CP35" s="346"/>
      <c r="CQ35" s="346"/>
      <c r="CR35" s="346"/>
      <c r="CS35" s="346"/>
      <c r="CT35" s="346"/>
      <c r="CU35" s="346"/>
      <c r="CV35" s="346"/>
      <c r="CW35" s="346"/>
      <c r="CX35" s="346"/>
      <c r="CY35" s="346"/>
      <c r="CZ35" s="346"/>
      <c r="DA35" s="346"/>
      <c r="DB35" s="346"/>
      <c r="DC35" s="346"/>
    </row>
    <row r="36" spans="1:107" ht="15.75" customHeight="1" x14ac:dyDescent="0.25">
      <c r="BC36" s="346"/>
      <c r="BD36" s="346"/>
      <c r="BE36" s="346"/>
      <c r="BF36" s="346"/>
      <c r="BG36" s="346"/>
      <c r="BH36" s="346"/>
      <c r="BI36" s="346"/>
      <c r="BJ36" s="346"/>
      <c r="BK36" s="346"/>
      <c r="BL36" s="346"/>
      <c r="BM36" s="346"/>
      <c r="BN36" s="346"/>
      <c r="BO36" s="346"/>
      <c r="BP36" s="346"/>
      <c r="BQ36" s="346"/>
      <c r="BR36" s="346"/>
      <c r="BS36" s="346"/>
      <c r="BT36" s="346"/>
      <c r="BU36" s="346"/>
      <c r="BV36" s="346"/>
      <c r="BW36" s="346"/>
      <c r="BX36" s="346"/>
      <c r="BY36" s="346"/>
      <c r="BZ36" s="346"/>
      <c r="CA36" s="346"/>
      <c r="CB36" s="346"/>
      <c r="CC36" s="346"/>
      <c r="CD36" s="346"/>
      <c r="CE36" s="346"/>
      <c r="CF36" s="346"/>
      <c r="CG36" s="346"/>
      <c r="CH36" s="346"/>
      <c r="CI36" s="346"/>
      <c r="CJ36" s="346"/>
      <c r="CK36" s="346"/>
      <c r="CL36" s="346"/>
      <c r="CM36" s="346"/>
      <c r="CN36" s="346"/>
      <c r="CO36" s="346"/>
      <c r="CP36" s="346"/>
      <c r="CQ36" s="346"/>
      <c r="CR36" s="346"/>
      <c r="CS36" s="346"/>
      <c r="CT36" s="346"/>
      <c r="CU36" s="346"/>
      <c r="CV36" s="346"/>
      <c r="CW36" s="346"/>
      <c r="CX36" s="346"/>
      <c r="CY36" s="346"/>
      <c r="CZ36" s="346"/>
      <c r="DA36" s="346"/>
      <c r="DB36" s="346"/>
      <c r="DC36" s="346"/>
    </row>
    <row r="37" spans="1:107" ht="15.75" customHeight="1" thickBot="1" x14ac:dyDescent="0.3">
      <c r="A37" s="376" t="s">
        <v>42</v>
      </c>
      <c r="B37" s="377" t="s">
        <v>43</v>
      </c>
      <c r="C37" s="378" t="s">
        <v>27</v>
      </c>
      <c r="D37" s="378" t="s">
        <v>0</v>
      </c>
      <c r="E37" s="378" t="s">
        <v>1</v>
      </c>
      <c r="F37" s="378" t="s">
        <v>2</v>
      </c>
      <c r="G37" s="378" t="s">
        <v>3</v>
      </c>
      <c r="H37" s="378" t="s">
        <v>4</v>
      </c>
      <c r="I37" s="378" t="s">
        <v>19</v>
      </c>
      <c r="J37" s="378" t="s">
        <v>5</v>
      </c>
      <c r="K37" s="378" t="s">
        <v>6</v>
      </c>
      <c r="L37" s="378" t="s">
        <v>7</v>
      </c>
      <c r="M37" s="378" t="s">
        <v>18</v>
      </c>
      <c r="N37" s="378" t="s">
        <v>26</v>
      </c>
      <c r="O37" s="378" t="s">
        <v>28</v>
      </c>
      <c r="P37" s="378" t="s">
        <v>159</v>
      </c>
      <c r="Q37" s="379" t="s">
        <v>45</v>
      </c>
      <c r="R37" s="379" t="s">
        <v>46</v>
      </c>
      <c r="S37" s="379" t="s">
        <v>47</v>
      </c>
      <c r="T37" s="379" t="s">
        <v>48</v>
      </c>
      <c r="U37" s="379" t="s">
        <v>49</v>
      </c>
      <c r="V37" s="379" t="s">
        <v>50</v>
      </c>
      <c r="W37" s="379" t="s">
        <v>52</v>
      </c>
      <c r="X37" s="379" t="s">
        <v>53</v>
      </c>
      <c r="Y37" s="379" t="s">
        <v>61</v>
      </c>
      <c r="Z37" s="379" t="s">
        <v>62</v>
      </c>
      <c r="AA37" s="379" t="s">
        <v>63</v>
      </c>
      <c r="AB37" s="379" t="s">
        <v>64</v>
      </c>
      <c r="AC37" s="379" t="s">
        <v>65</v>
      </c>
      <c r="AD37" s="379" t="s">
        <v>66</v>
      </c>
      <c r="AE37" s="379" t="s">
        <v>67</v>
      </c>
      <c r="AF37" s="379" t="s">
        <v>68</v>
      </c>
      <c r="AG37" s="379" t="s">
        <v>291</v>
      </c>
      <c r="AH37" s="379" t="s">
        <v>29</v>
      </c>
      <c r="AI37" s="379" t="s">
        <v>32</v>
      </c>
      <c r="AJ37" s="379" t="s">
        <v>30</v>
      </c>
      <c r="AK37" s="379" t="s">
        <v>51</v>
      </c>
      <c r="AL37" s="379" t="s">
        <v>31</v>
      </c>
      <c r="AM37" s="379" t="s">
        <v>36</v>
      </c>
      <c r="AN37" s="379" t="s">
        <v>33</v>
      </c>
      <c r="AO37" s="379" t="s">
        <v>163</v>
      </c>
      <c r="AP37" s="379" t="s">
        <v>54</v>
      </c>
      <c r="AQ37" s="379" t="s">
        <v>34</v>
      </c>
      <c r="AR37" s="379" t="s">
        <v>35</v>
      </c>
      <c r="AS37" s="379" t="s">
        <v>55</v>
      </c>
      <c r="AT37" s="379" t="s">
        <v>56</v>
      </c>
      <c r="AU37" s="379" t="s">
        <v>57</v>
      </c>
      <c r="AV37" s="379" t="s">
        <v>58</v>
      </c>
      <c r="AW37" s="379" t="s">
        <v>59</v>
      </c>
      <c r="AX37" s="379" t="s">
        <v>60</v>
      </c>
      <c r="AY37" s="340"/>
      <c r="AZ37" s="340"/>
      <c r="BA37" s="333" t="s">
        <v>121</v>
      </c>
      <c r="BB37" s="333" t="s">
        <v>122</v>
      </c>
      <c r="BC37" s="360" t="str">
        <f>BC3</f>
        <v>A1</v>
      </c>
      <c r="BD37" s="360" t="str">
        <f t="shared" ref="BD37:CZ37" si="55">BD3</f>
        <v>A2</v>
      </c>
      <c r="BE37" s="360" t="str">
        <f t="shared" si="55"/>
        <v>A3</v>
      </c>
      <c r="BF37" s="360" t="str">
        <f t="shared" si="55"/>
        <v>A4</v>
      </c>
      <c r="BG37" s="360" t="str">
        <f t="shared" si="55"/>
        <v>A5</v>
      </c>
      <c r="BH37" s="360" t="str">
        <f t="shared" si="55"/>
        <v>A6</v>
      </c>
      <c r="BI37" s="360" t="str">
        <f t="shared" si="55"/>
        <v>A7</v>
      </c>
      <c r="BJ37" s="360" t="str">
        <f t="shared" si="55"/>
        <v>A8</v>
      </c>
      <c r="BK37" s="360" t="str">
        <f t="shared" si="55"/>
        <v>A9</v>
      </c>
      <c r="BL37" s="360" t="str">
        <f t="shared" si="55"/>
        <v>A10</v>
      </c>
      <c r="BM37" s="360" t="str">
        <f t="shared" si="55"/>
        <v>A11</v>
      </c>
      <c r="BN37" s="360" t="str">
        <f t="shared" si="55"/>
        <v>A12</v>
      </c>
      <c r="BO37" s="360" t="str">
        <f t="shared" si="55"/>
        <v>A13</v>
      </c>
      <c r="BP37" s="360" t="str">
        <f t="shared" si="55"/>
        <v>A14</v>
      </c>
      <c r="BQ37" s="360" t="str">
        <f t="shared" si="55"/>
        <v>B1</v>
      </c>
      <c r="BR37" s="360" t="str">
        <f t="shared" si="55"/>
        <v>B2</v>
      </c>
      <c r="BS37" s="360" t="str">
        <f t="shared" si="55"/>
        <v>B3</v>
      </c>
      <c r="BT37" s="360" t="str">
        <f t="shared" si="55"/>
        <v>B4</v>
      </c>
      <c r="BU37" s="360" t="str">
        <f t="shared" si="55"/>
        <v>B5</v>
      </c>
      <c r="BV37" s="360" t="str">
        <f t="shared" si="55"/>
        <v>B6</v>
      </c>
      <c r="BW37" s="360" t="str">
        <f t="shared" si="55"/>
        <v>B7</v>
      </c>
      <c r="BX37" s="360" t="str">
        <f t="shared" si="55"/>
        <v>B8</v>
      </c>
      <c r="BY37" s="360" t="str">
        <f t="shared" si="55"/>
        <v>B9</v>
      </c>
      <c r="BZ37" s="360" t="str">
        <f t="shared" si="55"/>
        <v>B10</v>
      </c>
      <c r="CA37" s="360" t="str">
        <f t="shared" si="55"/>
        <v>B11</v>
      </c>
      <c r="CB37" s="360" t="str">
        <f t="shared" si="55"/>
        <v>B12</v>
      </c>
      <c r="CC37" s="360" t="str">
        <f t="shared" si="55"/>
        <v>B13</v>
      </c>
      <c r="CD37" s="360" t="str">
        <f t="shared" si="55"/>
        <v>B14</v>
      </c>
      <c r="CE37" s="360" t="str">
        <f t="shared" si="55"/>
        <v>B15</v>
      </c>
      <c r="CF37" s="360" t="str">
        <f t="shared" si="55"/>
        <v>B16</v>
      </c>
      <c r="CG37" s="360" t="str">
        <f t="shared" si="55"/>
        <v>B17</v>
      </c>
      <c r="CH37" s="360" t="str">
        <f t="shared" si="55"/>
        <v>C1</v>
      </c>
      <c r="CI37" s="360" t="str">
        <f t="shared" si="55"/>
        <v>C2</v>
      </c>
      <c r="CJ37" s="360" t="str">
        <f t="shared" si="55"/>
        <v>C3</v>
      </c>
      <c r="CK37" s="360" t="str">
        <f t="shared" si="55"/>
        <v>C4</v>
      </c>
      <c r="CL37" s="360" t="str">
        <f t="shared" si="55"/>
        <v>C5</v>
      </c>
      <c r="CM37" s="360" t="str">
        <f t="shared" si="55"/>
        <v>C6</v>
      </c>
      <c r="CN37" s="360" t="str">
        <f t="shared" si="55"/>
        <v>C7</v>
      </c>
      <c r="CO37" s="360" t="str">
        <f t="shared" si="55"/>
        <v>C8</v>
      </c>
      <c r="CP37" s="360" t="str">
        <f t="shared" si="55"/>
        <v>C9</v>
      </c>
      <c r="CQ37" s="360" t="str">
        <f t="shared" si="55"/>
        <v>C10</v>
      </c>
      <c r="CR37" s="360" t="str">
        <f t="shared" si="55"/>
        <v>C11</v>
      </c>
      <c r="CS37" s="360" t="str">
        <f t="shared" si="55"/>
        <v>C12</v>
      </c>
      <c r="CT37" s="360" t="str">
        <f t="shared" si="55"/>
        <v>C13</v>
      </c>
      <c r="CU37" s="360" t="str">
        <f t="shared" si="55"/>
        <v>C14</v>
      </c>
      <c r="CV37" s="360" t="str">
        <f t="shared" si="55"/>
        <v>C15</v>
      </c>
      <c r="CW37" s="360" t="str">
        <f t="shared" si="55"/>
        <v>C16</v>
      </c>
      <c r="CX37" s="360" t="str">
        <f t="shared" si="55"/>
        <v>C17</v>
      </c>
      <c r="CY37" s="360">
        <f t="shared" si="55"/>
        <v>0</v>
      </c>
      <c r="CZ37" s="360">
        <f t="shared" si="55"/>
        <v>0</v>
      </c>
      <c r="DA37" s="346">
        <f t="shared" ref="DA37:DA67" si="56">COUNTIF($C37:$BB37,BA37)</f>
        <v>1</v>
      </c>
      <c r="DB37" s="346">
        <f t="shared" ref="DB37:DB67" si="57">COUNTIF($C37:$BB37,BB37)</f>
        <v>1</v>
      </c>
      <c r="DC37" s="346">
        <f t="shared" ref="DC37:DC67" si="58">COUNTIF($C37:$BB37,BC37)</f>
        <v>1</v>
      </c>
    </row>
    <row r="38" spans="1:107" ht="15.75" customHeight="1" thickTop="1" x14ac:dyDescent="0.25">
      <c r="A38" s="462" t="s">
        <v>9</v>
      </c>
      <c r="B38" s="418">
        <v>1</v>
      </c>
      <c r="C38" s="442"/>
      <c r="D38" s="387"/>
      <c r="E38" s="387"/>
      <c r="F38" s="387"/>
      <c r="G38" s="387"/>
      <c r="H38" s="387"/>
      <c r="I38" s="387"/>
      <c r="J38" s="387"/>
      <c r="K38" s="387"/>
      <c r="L38" s="387"/>
      <c r="M38" s="387"/>
      <c r="N38" s="387"/>
      <c r="O38" s="387"/>
      <c r="P38" s="387"/>
      <c r="Q38" s="385" t="s">
        <v>528</v>
      </c>
      <c r="R38" s="443" t="s">
        <v>508</v>
      </c>
      <c r="S38" s="385" t="s">
        <v>514</v>
      </c>
      <c r="T38" s="385" t="s">
        <v>307</v>
      </c>
      <c r="U38" s="385" t="s">
        <v>306</v>
      </c>
      <c r="V38" s="385" t="s">
        <v>510</v>
      </c>
      <c r="W38" s="385" t="s">
        <v>512</v>
      </c>
      <c r="X38" s="385" t="s">
        <v>693</v>
      </c>
      <c r="Y38" s="397" t="s">
        <v>535</v>
      </c>
      <c r="Z38" s="385" t="s">
        <v>302</v>
      </c>
      <c r="AA38" s="385" t="s">
        <v>507</v>
      </c>
      <c r="AB38" s="385" t="s">
        <v>299</v>
      </c>
      <c r="AC38" s="385" t="s">
        <v>194</v>
      </c>
      <c r="AD38" s="385"/>
      <c r="AE38" s="385"/>
      <c r="AF38" s="435"/>
      <c r="AG38" s="435"/>
      <c r="AH38" s="385"/>
      <c r="AI38" s="385"/>
      <c r="AJ38" s="385"/>
      <c r="AK38" s="385"/>
      <c r="AL38" s="385"/>
      <c r="AM38" s="385"/>
      <c r="AN38" s="385"/>
      <c r="AO38" s="385" t="s">
        <v>520</v>
      </c>
      <c r="AP38" s="419" t="s">
        <v>300</v>
      </c>
      <c r="AQ38" s="419" t="s">
        <v>513</v>
      </c>
      <c r="AR38" s="419" t="s">
        <v>511</v>
      </c>
      <c r="AS38" s="419" t="s">
        <v>537</v>
      </c>
      <c r="AT38" s="419" t="s">
        <v>301</v>
      </c>
      <c r="AU38" s="419" t="s">
        <v>509</v>
      </c>
      <c r="AV38" s="419" t="s">
        <v>692</v>
      </c>
      <c r="AW38" s="419"/>
      <c r="AX38" s="419"/>
      <c r="AY38" s="341"/>
      <c r="AZ38" s="342"/>
      <c r="BC38" s="343">
        <f t="shared" ref="BC38:BC67" si="59">COUNTIF($C38:$BB38,C38)</f>
        <v>0</v>
      </c>
      <c r="BD38" s="344">
        <f t="shared" ref="BD38:BD67" si="60">COUNTIF($C38:$BB38,D38)</f>
        <v>0</v>
      </c>
      <c r="BE38" s="344">
        <f t="shared" ref="BE38:BE67" si="61">COUNTIF($C38:$BB38,E38)</f>
        <v>0</v>
      </c>
      <c r="BF38" s="344">
        <f t="shared" ref="BF38:BF67" si="62">COUNTIF($C38:$BB38,F38)</f>
        <v>0</v>
      </c>
      <c r="BG38" s="344">
        <f t="shared" ref="BG38:BG67" si="63">COUNTIF($C38:$BB38,G38)</f>
        <v>0</v>
      </c>
      <c r="BH38" s="344">
        <f t="shared" ref="BH38:BH67" si="64">COUNTIF($C38:$BB38,H38)</f>
        <v>0</v>
      </c>
      <c r="BI38" s="344">
        <f t="shared" ref="BI38:BI67" si="65">COUNTIF($C38:$BB38,I38)</f>
        <v>0</v>
      </c>
      <c r="BJ38" s="344">
        <f t="shared" ref="BJ38:BJ67" si="66">COUNTIF($C38:$BB38,J38)</f>
        <v>0</v>
      </c>
      <c r="BK38" s="344">
        <f t="shared" ref="BK38:BK67" si="67">COUNTIF($C38:$BB38,K38)</f>
        <v>0</v>
      </c>
      <c r="BL38" s="344">
        <f t="shared" ref="BL38:BL67" si="68">COUNTIF($C38:$BB38,L38)</f>
        <v>0</v>
      </c>
      <c r="BM38" s="344">
        <f t="shared" ref="BM38:BM67" si="69">COUNTIF($C38:$BB38,M38)</f>
        <v>0</v>
      </c>
      <c r="BN38" s="344">
        <f t="shared" ref="BN38:BN67" si="70">COUNTIF($C38:$BB38,N38)</f>
        <v>0</v>
      </c>
      <c r="BO38" s="344">
        <f t="shared" ref="BO38:BO67" si="71">COUNTIF($C38:$BB38,O38)</f>
        <v>0</v>
      </c>
      <c r="BP38" s="344">
        <f t="shared" ref="BP38:BP67" si="72">COUNTIF($C38:$BB38,P38)</f>
        <v>0</v>
      </c>
      <c r="BQ38" s="344">
        <f t="shared" ref="BQ38:BQ67" si="73">COUNTIF($C38:$BB38,Q38)</f>
        <v>1</v>
      </c>
      <c r="BR38" s="344">
        <f t="shared" ref="BR38:BR67" si="74">COUNTIF($C38:$BB38,R38)</f>
        <v>1</v>
      </c>
      <c r="BS38" s="344">
        <f t="shared" ref="BS38:BS67" si="75">COUNTIF($C38:$BB38,S38)</f>
        <v>1</v>
      </c>
      <c r="BT38" s="344">
        <f t="shared" ref="BT38:BT67" si="76">COUNTIF($C38:$BB38,T38)</f>
        <v>1</v>
      </c>
      <c r="BU38" s="344">
        <f t="shared" ref="BU38:BU67" si="77">COUNTIF($C38:$BB38,U38)</f>
        <v>1</v>
      </c>
      <c r="BV38" s="344">
        <f t="shared" ref="BV38:BV67" si="78">COUNTIF($C38:$BB38,V38)</f>
        <v>1</v>
      </c>
      <c r="BW38" s="344">
        <f t="shared" ref="BW38:BW67" si="79">COUNTIF($C38:$BB38,W38)</f>
        <v>1</v>
      </c>
      <c r="BX38" s="344">
        <f t="shared" ref="BW38:BX67" si="80">COUNTIF($C38:$BB38,X38)</f>
        <v>1</v>
      </c>
      <c r="BY38" s="344">
        <f t="shared" ref="BY38:BY67" si="81">COUNTIF($C38:$BB38,Y38)</f>
        <v>1</v>
      </c>
      <c r="BZ38" s="344">
        <f t="shared" ref="BZ38:BZ67" si="82">COUNTIF($C38:$BB38,Z38)</f>
        <v>1</v>
      </c>
      <c r="CA38" s="344">
        <f t="shared" ref="CA38:CA67" si="83">COUNTIF($C38:$BB38,AA38)</f>
        <v>1</v>
      </c>
      <c r="CB38" s="344">
        <f t="shared" ref="CB38:CB67" si="84">COUNTIF($C38:$BB38,AB38)</f>
        <v>1</v>
      </c>
      <c r="CC38" s="344">
        <f t="shared" ref="CC38:CC67" si="85">COUNTIF($C38:$BB38,AC38)</f>
        <v>1</v>
      </c>
      <c r="CD38" s="344">
        <f t="shared" ref="CD38:CD67" si="86">COUNTIF($C38:$BB38,AD38)</f>
        <v>0</v>
      </c>
      <c r="CE38" s="344">
        <f t="shared" ref="CE38:CE67" si="87">COUNTIF($C38:$BB38,AE38)</f>
        <v>0</v>
      </c>
      <c r="CF38" s="344">
        <f t="shared" ref="CF38:CF67" si="88">COUNTIF($C38:$BB38,AF38)</f>
        <v>0</v>
      </c>
      <c r="CG38" s="344">
        <f t="shared" ref="CG38:CG67" si="89">COUNTIF($C38:$BB38,AG38)</f>
        <v>0</v>
      </c>
      <c r="CH38" s="344">
        <f t="shared" ref="CH38:CH67" si="90">COUNTIF($C38:$BB38,AH38)</f>
        <v>0</v>
      </c>
      <c r="CI38" s="344">
        <f t="shared" ref="CI38:CI67" si="91">COUNTIF($C38:$BB38,AI38)</f>
        <v>0</v>
      </c>
      <c r="CJ38" s="344">
        <f t="shared" ref="CJ38:CJ67" si="92">COUNTIF($C38:$BB38,AJ38)</f>
        <v>0</v>
      </c>
      <c r="CK38" s="344">
        <f t="shared" ref="CK38:CK67" si="93">COUNTIF($C38:$BB38,AK38)</f>
        <v>0</v>
      </c>
      <c r="CL38" s="344">
        <f t="shared" ref="CL38:CL67" si="94">COUNTIF($C38:$BB38,AL38)</f>
        <v>0</v>
      </c>
      <c r="CM38" s="344">
        <f t="shared" ref="CM38:CM67" si="95">COUNTIF($C38:$BB38,AM38)</f>
        <v>0</v>
      </c>
      <c r="CN38" s="344">
        <f t="shared" ref="CN38:CN67" si="96">COUNTIF($C38:$BB38,AN38)</f>
        <v>0</v>
      </c>
      <c r="CO38" s="344">
        <f t="shared" ref="CO38:CO67" si="97">COUNTIF($C38:$BB38,AO38)</f>
        <v>1</v>
      </c>
      <c r="CP38" s="344">
        <f t="shared" ref="CP38:CP67" si="98">COUNTIF($C38:$BB38,AP38)</f>
        <v>1</v>
      </c>
      <c r="CQ38" s="344">
        <f t="shared" ref="CQ38:CQ67" si="99">COUNTIF($C38:$BB38,AQ38)</f>
        <v>1</v>
      </c>
      <c r="CR38" s="344">
        <f t="shared" ref="CR38:CR67" si="100">COUNTIF($C38:$BB38,AR38)</f>
        <v>1</v>
      </c>
      <c r="CS38" s="344">
        <f t="shared" ref="CS38:CS67" si="101">COUNTIF($C38:$BB38,AS38)</f>
        <v>1</v>
      </c>
      <c r="CT38" s="344">
        <f t="shared" ref="CT38:CT67" si="102">COUNTIF($C38:$BB38,AT38)</f>
        <v>1</v>
      </c>
      <c r="CU38" s="344">
        <f t="shared" ref="CU38:CU67" si="103">COUNTIF($C38:$BB38,AU38)</f>
        <v>1</v>
      </c>
      <c r="CV38" s="344">
        <f t="shared" ref="CV38:CV67" si="104">COUNTIF($C38:$BB38,AV38)</f>
        <v>1</v>
      </c>
      <c r="CW38" s="344">
        <f t="shared" ref="CW38:CW67" si="105">COUNTIF($C38:$BB38,AW38)</f>
        <v>0</v>
      </c>
      <c r="CX38" s="344">
        <f t="shared" ref="CX38:CX67" si="106">COUNTIF($C38:$BB38,AX38)</f>
        <v>0</v>
      </c>
      <c r="CY38" s="344">
        <f t="shared" ref="CY38:CY67" si="107">COUNTIF($C38:$BB38,AY38)</f>
        <v>0</v>
      </c>
      <c r="CZ38" s="345">
        <f t="shared" ref="CZ38:CZ67" si="108">COUNTIF($C38:$BB38,AZ38)</f>
        <v>0</v>
      </c>
      <c r="DA38" s="346">
        <f t="shared" si="56"/>
        <v>0</v>
      </c>
      <c r="DB38" s="346">
        <f t="shared" si="57"/>
        <v>0</v>
      </c>
      <c r="DC38" s="346">
        <f t="shared" si="58"/>
        <v>0</v>
      </c>
    </row>
    <row r="39" spans="1:107" ht="15.75" customHeight="1" x14ac:dyDescent="0.25">
      <c r="A39" s="462"/>
      <c r="B39" s="421">
        <v>2</v>
      </c>
      <c r="C39" s="444"/>
      <c r="D39" s="397"/>
      <c r="E39" s="397"/>
      <c r="F39" s="397"/>
      <c r="G39" s="397"/>
      <c r="H39" s="397"/>
      <c r="I39" s="397"/>
      <c r="J39" s="397"/>
      <c r="K39" s="397"/>
      <c r="L39" s="397"/>
      <c r="M39" s="397"/>
      <c r="N39" s="397"/>
      <c r="O39" s="397"/>
      <c r="P39" s="397"/>
      <c r="Q39" s="386" t="s">
        <v>302</v>
      </c>
      <c r="R39" s="386" t="s">
        <v>299</v>
      </c>
      <c r="S39" s="386" t="s">
        <v>691</v>
      </c>
      <c r="T39" s="386" t="s">
        <v>194</v>
      </c>
      <c r="U39" s="386" t="s">
        <v>509</v>
      </c>
      <c r="V39" s="386" t="s">
        <v>510</v>
      </c>
      <c r="W39" s="386" t="s">
        <v>512</v>
      </c>
      <c r="X39" s="386" t="s">
        <v>693</v>
      </c>
      <c r="Y39" s="397" t="s">
        <v>307</v>
      </c>
      <c r="Z39" s="386" t="s">
        <v>514</v>
      </c>
      <c r="AA39" s="386" t="s">
        <v>507</v>
      </c>
      <c r="AB39" s="386" t="s">
        <v>506</v>
      </c>
      <c r="AC39" s="386" t="s">
        <v>303</v>
      </c>
      <c r="AD39" s="386"/>
      <c r="AE39" s="386"/>
      <c r="AF39" s="438"/>
      <c r="AG39" s="438"/>
      <c r="AH39" s="386"/>
      <c r="AI39" s="386" t="s">
        <v>677</v>
      </c>
      <c r="AJ39" s="386" t="s">
        <v>306</v>
      </c>
      <c r="AK39" s="386" t="s">
        <v>309</v>
      </c>
      <c r="AL39" s="386" t="s">
        <v>680</v>
      </c>
      <c r="AM39" s="386" t="s">
        <v>537</v>
      </c>
      <c r="AN39" s="386" t="s">
        <v>304</v>
      </c>
      <c r="AO39" s="386" t="s">
        <v>294</v>
      </c>
      <c r="AP39" s="399" t="s">
        <v>520</v>
      </c>
      <c r="AQ39" s="399" t="s">
        <v>301</v>
      </c>
      <c r="AR39" s="399" t="s">
        <v>297</v>
      </c>
      <c r="AS39" s="399" t="s">
        <v>513</v>
      </c>
      <c r="AT39" s="399" t="s">
        <v>528</v>
      </c>
      <c r="AU39" s="399" t="s">
        <v>508</v>
      </c>
      <c r="AV39" s="399" t="s">
        <v>511</v>
      </c>
      <c r="AW39" s="399"/>
      <c r="AX39" s="399"/>
      <c r="AY39" s="347"/>
      <c r="AZ39" s="348"/>
      <c r="BC39" s="350">
        <f t="shared" si="59"/>
        <v>0</v>
      </c>
      <c r="BD39" s="351">
        <f t="shared" si="60"/>
        <v>0</v>
      </c>
      <c r="BE39" s="351">
        <f t="shared" si="61"/>
        <v>0</v>
      </c>
      <c r="BF39" s="351">
        <f t="shared" si="62"/>
        <v>0</v>
      </c>
      <c r="BG39" s="351">
        <f t="shared" si="63"/>
        <v>0</v>
      </c>
      <c r="BH39" s="351">
        <f t="shared" si="64"/>
        <v>0</v>
      </c>
      <c r="BI39" s="351">
        <f t="shared" si="65"/>
        <v>0</v>
      </c>
      <c r="BJ39" s="351">
        <f t="shared" si="66"/>
        <v>0</v>
      </c>
      <c r="BK39" s="351">
        <f t="shared" si="67"/>
        <v>0</v>
      </c>
      <c r="BL39" s="351">
        <f t="shared" si="68"/>
        <v>0</v>
      </c>
      <c r="BM39" s="351">
        <f t="shared" si="69"/>
        <v>0</v>
      </c>
      <c r="BN39" s="351">
        <f t="shared" si="70"/>
        <v>0</v>
      </c>
      <c r="BO39" s="351">
        <f t="shared" si="71"/>
        <v>0</v>
      </c>
      <c r="BP39" s="351">
        <f t="shared" si="72"/>
        <v>0</v>
      </c>
      <c r="BQ39" s="351">
        <f t="shared" si="73"/>
        <v>1</v>
      </c>
      <c r="BR39" s="351">
        <f t="shared" si="74"/>
        <v>1</v>
      </c>
      <c r="BS39" s="351">
        <f t="shared" si="75"/>
        <v>1</v>
      </c>
      <c r="BT39" s="351">
        <f t="shared" si="76"/>
        <v>1</v>
      </c>
      <c r="BU39" s="351">
        <f t="shared" si="77"/>
        <v>1</v>
      </c>
      <c r="BV39" s="351">
        <f t="shared" si="78"/>
        <v>1</v>
      </c>
      <c r="BW39" s="351">
        <f t="shared" si="79"/>
        <v>1</v>
      </c>
      <c r="BX39" s="351">
        <f t="shared" si="80"/>
        <v>1</v>
      </c>
      <c r="BY39" s="351">
        <f t="shared" si="81"/>
        <v>1</v>
      </c>
      <c r="BZ39" s="351">
        <f t="shared" si="82"/>
        <v>1</v>
      </c>
      <c r="CA39" s="351">
        <f t="shared" si="83"/>
        <v>1</v>
      </c>
      <c r="CB39" s="351">
        <f t="shared" si="84"/>
        <v>1</v>
      </c>
      <c r="CC39" s="351">
        <f t="shared" si="85"/>
        <v>1</v>
      </c>
      <c r="CD39" s="351">
        <f t="shared" si="86"/>
        <v>0</v>
      </c>
      <c r="CE39" s="351">
        <f t="shared" si="87"/>
        <v>0</v>
      </c>
      <c r="CF39" s="351">
        <f t="shared" si="88"/>
        <v>0</v>
      </c>
      <c r="CG39" s="351">
        <f t="shared" si="89"/>
        <v>0</v>
      </c>
      <c r="CH39" s="351">
        <f t="shared" si="90"/>
        <v>0</v>
      </c>
      <c r="CI39" s="351">
        <f t="shared" si="91"/>
        <v>1</v>
      </c>
      <c r="CJ39" s="351">
        <f t="shared" si="92"/>
        <v>1</v>
      </c>
      <c r="CK39" s="351">
        <f t="shared" si="93"/>
        <v>1</v>
      </c>
      <c r="CL39" s="351">
        <f t="shared" si="94"/>
        <v>1</v>
      </c>
      <c r="CM39" s="351">
        <f t="shared" si="95"/>
        <v>1</v>
      </c>
      <c r="CN39" s="351">
        <f t="shared" si="96"/>
        <v>1</v>
      </c>
      <c r="CO39" s="351">
        <f t="shared" si="97"/>
        <v>1</v>
      </c>
      <c r="CP39" s="351">
        <f t="shared" si="98"/>
        <v>1</v>
      </c>
      <c r="CQ39" s="351">
        <f t="shared" si="99"/>
        <v>1</v>
      </c>
      <c r="CR39" s="351">
        <f t="shared" si="100"/>
        <v>1</v>
      </c>
      <c r="CS39" s="351">
        <f t="shared" si="101"/>
        <v>1</v>
      </c>
      <c r="CT39" s="351">
        <f t="shared" si="102"/>
        <v>1</v>
      </c>
      <c r="CU39" s="351">
        <f t="shared" si="103"/>
        <v>1</v>
      </c>
      <c r="CV39" s="351">
        <f t="shared" si="104"/>
        <v>1</v>
      </c>
      <c r="CW39" s="351">
        <f t="shared" si="105"/>
        <v>0</v>
      </c>
      <c r="CX39" s="351">
        <f t="shared" si="106"/>
        <v>0</v>
      </c>
      <c r="CY39" s="351">
        <f t="shared" si="107"/>
        <v>0</v>
      </c>
      <c r="CZ39" s="352">
        <f t="shared" si="108"/>
        <v>0</v>
      </c>
      <c r="DA39" s="346">
        <f t="shared" si="56"/>
        <v>0</v>
      </c>
      <c r="DB39" s="346">
        <f t="shared" si="57"/>
        <v>0</v>
      </c>
      <c r="DC39" s="346">
        <f t="shared" si="58"/>
        <v>0</v>
      </c>
    </row>
    <row r="40" spans="1:107" ht="15.75" customHeight="1" x14ac:dyDescent="0.25">
      <c r="A40" s="462"/>
      <c r="B40" s="421">
        <v>3</v>
      </c>
      <c r="C40" s="406"/>
      <c r="D40" s="397"/>
      <c r="E40" s="397"/>
      <c r="F40" s="397"/>
      <c r="G40" s="397"/>
      <c r="H40" s="397"/>
      <c r="I40" s="397"/>
      <c r="J40" s="397"/>
      <c r="K40" s="397"/>
      <c r="L40" s="397"/>
      <c r="M40" s="397"/>
      <c r="N40" s="397"/>
      <c r="O40" s="397"/>
      <c r="P40" s="397"/>
      <c r="Q40" s="386" t="s">
        <v>302</v>
      </c>
      <c r="R40" s="386" t="s">
        <v>510</v>
      </c>
      <c r="S40" s="386" t="s">
        <v>303</v>
      </c>
      <c r="T40" s="386" t="s">
        <v>535</v>
      </c>
      <c r="U40" s="386" t="s">
        <v>509</v>
      </c>
      <c r="V40" s="386" t="s">
        <v>512</v>
      </c>
      <c r="W40" s="386" t="s">
        <v>691</v>
      </c>
      <c r="X40" s="386" t="s">
        <v>300</v>
      </c>
      <c r="Y40" s="386" t="s">
        <v>307</v>
      </c>
      <c r="Z40" s="386" t="s">
        <v>301</v>
      </c>
      <c r="AA40" s="386" t="s">
        <v>194</v>
      </c>
      <c r="AB40" s="386" t="s">
        <v>506</v>
      </c>
      <c r="AC40" s="386" t="s">
        <v>528</v>
      </c>
      <c r="AD40" s="386"/>
      <c r="AE40" s="386"/>
      <c r="AF40" s="438"/>
      <c r="AG40" s="438"/>
      <c r="AH40" s="386"/>
      <c r="AI40" s="386" t="s">
        <v>677</v>
      </c>
      <c r="AJ40" s="386" t="s">
        <v>306</v>
      </c>
      <c r="AK40" s="386" t="s">
        <v>309</v>
      </c>
      <c r="AL40" s="386" t="s">
        <v>680</v>
      </c>
      <c r="AM40" s="386" t="s">
        <v>537</v>
      </c>
      <c r="AN40" s="386" t="s">
        <v>304</v>
      </c>
      <c r="AO40" s="386" t="s">
        <v>294</v>
      </c>
      <c r="AP40" s="399" t="s">
        <v>689</v>
      </c>
      <c r="AQ40" s="399" t="s">
        <v>297</v>
      </c>
      <c r="AR40" s="399" t="s">
        <v>299</v>
      </c>
      <c r="AS40" s="399" t="s">
        <v>513</v>
      </c>
      <c r="AT40" s="445" t="s">
        <v>514</v>
      </c>
      <c r="AU40" s="399" t="s">
        <v>508</v>
      </c>
      <c r="AV40" s="399" t="s">
        <v>193</v>
      </c>
      <c r="AW40" s="399"/>
      <c r="AX40" s="399"/>
      <c r="AY40" s="347"/>
      <c r="AZ40" s="348"/>
      <c r="BC40" s="350">
        <f t="shared" si="59"/>
        <v>0</v>
      </c>
      <c r="BD40" s="351">
        <f t="shared" si="60"/>
        <v>0</v>
      </c>
      <c r="BE40" s="351">
        <f t="shared" si="61"/>
        <v>0</v>
      </c>
      <c r="BF40" s="351">
        <f t="shared" si="62"/>
        <v>0</v>
      </c>
      <c r="BG40" s="351">
        <f t="shared" si="63"/>
        <v>0</v>
      </c>
      <c r="BH40" s="351">
        <f t="shared" si="64"/>
        <v>0</v>
      </c>
      <c r="BI40" s="351">
        <f t="shared" si="65"/>
        <v>0</v>
      </c>
      <c r="BJ40" s="351">
        <f t="shared" si="66"/>
        <v>0</v>
      </c>
      <c r="BK40" s="351">
        <f t="shared" si="67"/>
        <v>0</v>
      </c>
      <c r="BL40" s="351">
        <f t="shared" si="68"/>
        <v>0</v>
      </c>
      <c r="BM40" s="351">
        <f t="shared" si="69"/>
        <v>0</v>
      </c>
      <c r="BN40" s="351">
        <f t="shared" si="70"/>
        <v>0</v>
      </c>
      <c r="BO40" s="351">
        <f t="shared" si="71"/>
        <v>0</v>
      </c>
      <c r="BP40" s="351">
        <f t="shared" si="72"/>
        <v>0</v>
      </c>
      <c r="BQ40" s="351">
        <f t="shared" si="73"/>
        <v>1</v>
      </c>
      <c r="BR40" s="351">
        <f t="shared" si="74"/>
        <v>1</v>
      </c>
      <c r="BS40" s="351">
        <f t="shared" si="75"/>
        <v>1</v>
      </c>
      <c r="BT40" s="351">
        <f t="shared" si="76"/>
        <v>1</v>
      </c>
      <c r="BU40" s="351">
        <f t="shared" si="77"/>
        <v>1</v>
      </c>
      <c r="BV40" s="351">
        <f t="shared" si="78"/>
        <v>1</v>
      </c>
      <c r="BW40" s="351">
        <f t="shared" si="79"/>
        <v>1</v>
      </c>
      <c r="BX40" s="351">
        <f t="shared" si="80"/>
        <v>1</v>
      </c>
      <c r="BY40" s="351">
        <f t="shared" si="81"/>
        <v>1</v>
      </c>
      <c r="BZ40" s="351">
        <f t="shared" si="82"/>
        <v>1</v>
      </c>
      <c r="CA40" s="351">
        <f t="shared" si="83"/>
        <v>1</v>
      </c>
      <c r="CB40" s="351">
        <f t="shared" si="84"/>
        <v>1</v>
      </c>
      <c r="CC40" s="351">
        <f t="shared" si="85"/>
        <v>1</v>
      </c>
      <c r="CD40" s="351">
        <f t="shared" si="86"/>
        <v>0</v>
      </c>
      <c r="CE40" s="351">
        <f t="shared" si="87"/>
        <v>0</v>
      </c>
      <c r="CF40" s="351">
        <f t="shared" si="88"/>
        <v>0</v>
      </c>
      <c r="CG40" s="351">
        <f t="shared" si="89"/>
        <v>0</v>
      </c>
      <c r="CH40" s="351">
        <f t="shared" si="90"/>
        <v>0</v>
      </c>
      <c r="CI40" s="351">
        <f t="shared" si="91"/>
        <v>1</v>
      </c>
      <c r="CJ40" s="351">
        <f t="shared" si="92"/>
        <v>1</v>
      </c>
      <c r="CK40" s="351">
        <f t="shared" si="93"/>
        <v>1</v>
      </c>
      <c r="CL40" s="351">
        <f t="shared" si="94"/>
        <v>1</v>
      </c>
      <c r="CM40" s="351">
        <f t="shared" si="95"/>
        <v>1</v>
      </c>
      <c r="CN40" s="351">
        <f t="shared" si="96"/>
        <v>1</v>
      </c>
      <c r="CO40" s="351">
        <f t="shared" si="97"/>
        <v>1</v>
      </c>
      <c r="CP40" s="351">
        <f t="shared" si="98"/>
        <v>1</v>
      </c>
      <c r="CQ40" s="351">
        <f t="shared" si="99"/>
        <v>1</v>
      </c>
      <c r="CR40" s="351">
        <f t="shared" si="100"/>
        <v>1</v>
      </c>
      <c r="CS40" s="351">
        <f t="shared" si="101"/>
        <v>1</v>
      </c>
      <c r="CT40" s="351">
        <f t="shared" si="102"/>
        <v>1</v>
      </c>
      <c r="CU40" s="351">
        <f t="shared" si="103"/>
        <v>1</v>
      </c>
      <c r="CV40" s="351">
        <f t="shared" si="104"/>
        <v>1</v>
      </c>
      <c r="CW40" s="351">
        <f t="shared" si="105"/>
        <v>0</v>
      </c>
      <c r="CX40" s="351">
        <f t="shared" si="106"/>
        <v>0</v>
      </c>
      <c r="CY40" s="351">
        <f t="shared" si="107"/>
        <v>0</v>
      </c>
      <c r="CZ40" s="352">
        <f t="shared" si="108"/>
        <v>0</v>
      </c>
      <c r="DA40" s="346">
        <f t="shared" si="56"/>
        <v>0</v>
      </c>
      <c r="DB40" s="346">
        <f t="shared" si="57"/>
        <v>0</v>
      </c>
      <c r="DC40" s="346">
        <f t="shared" si="58"/>
        <v>0</v>
      </c>
    </row>
    <row r="41" spans="1:107" ht="15.75" customHeight="1" x14ac:dyDescent="0.25">
      <c r="A41" s="462"/>
      <c r="B41" s="421">
        <v>4</v>
      </c>
      <c r="C41" s="406"/>
      <c r="D41" s="397"/>
      <c r="E41" s="397"/>
      <c r="F41" s="397"/>
      <c r="G41" s="397"/>
      <c r="H41" s="397"/>
      <c r="I41" s="397"/>
      <c r="J41" s="397"/>
      <c r="K41" s="397"/>
      <c r="L41" s="397"/>
      <c r="M41" s="397"/>
      <c r="N41" s="397"/>
      <c r="O41" s="397"/>
      <c r="P41" s="397"/>
      <c r="Q41" s="386" t="s">
        <v>304</v>
      </c>
      <c r="R41" s="386" t="s">
        <v>508</v>
      </c>
      <c r="S41" s="386" t="s">
        <v>303</v>
      </c>
      <c r="T41" s="386" t="s">
        <v>307</v>
      </c>
      <c r="U41" s="386" t="s">
        <v>306</v>
      </c>
      <c r="V41" s="386" t="s">
        <v>512</v>
      </c>
      <c r="W41" s="386" t="s">
        <v>691</v>
      </c>
      <c r="X41" s="386" t="s">
        <v>300</v>
      </c>
      <c r="Y41" s="386" t="s">
        <v>535</v>
      </c>
      <c r="Z41" s="386" t="s">
        <v>301</v>
      </c>
      <c r="AA41" s="386" t="s">
        <v>194</v>
      </c>
      <c r="AB41" s="386" t="s">
        <v>299</v>
      </c>
      <c r="AC41" s="386" t="s">
        <v>528</v>
      </c>
      <c r="AD41" s="386"/>
      <c r="AE41" s="386"/>
      <c r="AF41" s="438"/>
      <c r="AG41" s="438"/>
      <c r="AH41" s="386"/>
      <c r="AI41" s="386" t="s">
        <v>695</v>
      </c>
      <c r="AJ41" s="386" t="s">
        <v>693</v>
      </c>
      <c r="AK41" s="386" t="s">
        <v>677</v>
      </c>
      <c r="AL41" s="386" t="s">
        <v>689</v>
      </c>
      <c r="AM41" s="386" t="s">
        <v>680</v>
      </c>
      <c r="AN41" s="386" t="s">
        <v>462</v>
      </c>
      <c r="AO41" s="386" t="s">
        <v>193</v>
      </c>
      <c r="AP41" s="399" t="s">
        <v>520</v>
      </c>
      <c r="AQ41" s="399" t="s">
        <v>297</v>
      </c>
      <c r="AR41" s="399" t="s">
        <v>511</v>
      </c>
      <c r="AS41" s="399" t="s">
        <v>537</v>
      </c>
      <c r="AT41" s="445" t="s">
        <v>514</v>
      </c>
      <c r="AU41" s="399" t="s">
        <v>509</v>
      </c>
      <c r="AV41" s="399" t="s">
        <v>510</v>
      </c>
      <c r="AW41" s="399"/>
      <c r="AX41" s="399"/>
      <c r="AY41" s="347"/>
      <c r="AZ41" s="348"/>
      <c r="BC41" s="350">
        <f t="shared" si="59"/>
        <v>0</v>
      </c>
      <c r="BD41" s="351">
        <f t="shared" si="60"/>
        <v>0</v>
      </c>
      <c r="BE41" s="351">
        <f t="shared" si="61"/>
        <v>0</v>
      </c>
      <c r="BF41" s="351">
        <f t="shared" si="62"/>
        <v>0</v>
      </c>
      <c r="BG41" s="351">
        <f t="shared" si="63"/>
        <v>0</v>
      </c>
      <c r="BH41" s="351">
        <f t="shared" si="64"/>
        <v>0</v>
      </c>
      <c r="BI41" s="351">
        <f t="shared" si="65"/>
        <v>0</v>
      </c>
      <c r="BJ41" s="351">
        <f t="shared" si="66"/>
        <v>0</v>
      </c>
      <c r="BK41" s="351">
        <f t="shared" si="67"/>
        <v>0</v>
      </c>
      <c r="BL41" s="351">
        <f t="shared" si="68"/>
        <v>0</v>
      </c>
      <c r="BM41" s="351">
        <f t="shared" si="69"/>
        <v>0</v>
      </c>
      <c r="BN41" s="351">
        <f t="shared" si="70"/>
        <v>0</v>
      </c>
      <c r="BO41" s="351">
        <f t="shared" si="71"/>
        <v>0</v>
      </c>
      <c r="BP41" s="351">
        <f t="shared" si="72"/>
        <v>0</v>
      </c>
      <c r="BQ41" s="351">
        <f t="shared" si="73"/>
        <v>1</v>
      </c>
      <c r="BR41" s="351">
        <f t="shared" si="74"/>
        <v>1</v>
      </c>
      <c r="BS41" s="351">
        <f t="shared" si="75"/>
        <v>1</v>
      </c>
      <c r="BT41" s="351">
        <f t="shared" si="76"/>
        <v>1</v>
      </c>
      <c r="BU41" s="351">
        <f t="shared" si="77"/>
        <v>1</v>
      </c>
      <c r="BV41" s="351">
        <f t="shared" si="78"/>
        <v>1</v>
      </c>
      <c r="BW41" s="351">
        <f t="shared" si="79"/>
        <v>1</v>
      </c>
      <c r="BX41" s="351">
        <f t="shared" si="80"/>
        <v>1</v>
      </c>
      <c r="BY41" s="351">
        <f t="shared" si="81"/>
        <v>1</v>
      </c>
      <c r="BZ41" s="351">
        <f t="shared" si="82"/>
        <v>1</v>
      </c>
      <c r="CA41" s="351">
        <f t="shared" si="83"/>
        <v>1</v>
      </c>
      <c r="CB41" s="351">
        <f t="shared" si="84"/>
        <v>1</v>
      </c>
      <c r="CC41" s="351">
        <f t="shared" si="85"/>
        <v>1</v>
      </c>
      <c r="CD41" s="351">
        <f t="shared" si="86"/>
        <v>0</v>
      </c>
      <c r="CE41" s="351">
        <f t="shared" si="87"/>
        <v>0</v>
      </c>
      <c r="CF41" s="351">
        <f t="shared" si="88"/>
        <v>0</v>
      </c>
      <c r="CG41" s="351">
        <f t="shared" si="89"/>
        <v>0</v>
      </c>
      <c r="CH41" s="351">
        <f t="shared" si="90"/>
        <v>0</v>
      </c>
      <c r="CI41" s="351">
        <f t="shared" si="91"/>
        <v>1</v>
      </c>
      <c r="CJ41" s="351">
        <f t="shared" si="92"/>
        <v>1</v>
      </c>
      <c r="CK41" s="351">
        <f t="shared" si="93"/>
        <v>1</v>
      </c>
      <c r="CL41" s="351">
        <f t="shared" si="94"/>
        <v>1</v>
      </c>
      <c r="CM41" s="351">
        <f t="shared" si="95"/>
        <v>1</v>
      </c>
      <c r="CN41" s="351">
        <f t="shared" si="96"/>
        <v>1</v>
      </c>
      <c r="CO41" s="351">
        <f t="shared" si="97"/>
        <v>1</v>
      </c>
      <c r="CP41" s="351">
        <f t="shared" si="98"/>
        <v>1</v>
      </c>
      <c r="CQ41" s="351">
        <f t="shared" si="99"/>
        <v>1</v>
      </c>
      <c r="CR41" s="351">
        <f t="shared" si="100"/>
        <v>1</v>
      </c>
      <c r="CS41" s="351">
        <f t="shared" si="101"/>
        <v>1</v>
      </c>
      <c r="CT41" s="351">
        <f t="shared" si="102"/>
        <v>1</v>
      </c>
      <c r="CU41" s="351">
        <f t="shared" si="103"/>
        <v>1</v>
      </c>
      <c r="CV41" s="351">
        <f t="shared" si="104"/>
        <v>1</v>
      </c>
      <c r="CW41" s="351">
        <f t="shared" si="105"/>
        <v>0</v>
      </c>
      <c r="CX41" s="351">
        <f t="shared" si="106"/>
        <v>0</v>
      </c>
      <c r="CY41" s="351">
        <f t="shared" si="107"/>
        <v>0</v>
      </c>
      <c r="CZ41" s="352">
        <f t="shared" si="108"/>
        <v>0</v>
      </c>
      <c r="DA41" s="346">
        <f t="shared" si="56"/>
        <v>0</v>
      </c>
      <c r="DB41" s="346">
        <f t="shared" si="57"/>
        <v>0</v>
      </c>
      <c r="DC41" s="346">
        <f t="shared" si="58"/>
        <v>0</v>
      </c>
    </row>
    <row r="42" spans="1:107" ht="15.75" customHeight="1" thickBot="1" x14ac:dyDescent="0.3">
      <c r="A42" s="463"/>
      <c r="B42" s="422">
        <v>5</v>
      </c>
      <c r="C42" s="408"/>
      <c r="D42" s="410"/>
      <c r="E42" s="410"/>
      <c r="F42" s="410"/>
      <c r="G42" s="410"/>
      <c r="H42" s="410"/>
      <c r="I42" s="410"/>
      <c r="J42" s="410"/>
      <c r="K42" s="410"/>
      <c r="L42" s="410"/>
      <c r="M42" s="410"/>
      <c r="N42" s="410"/>
      <c r="O42" s="410"/>
      <c r="P42" s="410"/>
      <c r="Q42" s="386" t="s">
        <v>304</v>
      </c>
      <c r="R42" s="409" t="s">
        <v>508</v>
      </c>
      <c r="S42" s="409" t="s">
        <v>303</v>
      </c>
      <c r="T42" s="409" t="s">
        <v>307</v>
      </c>
      <c r="U42" s="409" t="s">
        <v>306</v>
      </c>
      <c r="V42" s="409" t="s">
        <v>512</v>
      </c>
      <c r="W42" s="386" t="s">
        <v>691</v>
      </c>
      <c r="X42" s="409" t="s">
        <v>300</v>
      </c>
      <c r="Y42" s="409" t="s">
        <v>535</v>
      </c>
      <c r="Z42" s="409" t="s">
        <v>301</v>
      </c>
      <c r="AA42" s="409" t="s">
        <v>194</v>
      </c>
      <c r="AB42" s="409" t="s">
        <v>299</v>
      </c>
      <c r="AC42" s="409" t="s">
        <v>528</v>
      </c>
      <c r="AD42" s="409"/>
      <c r="AE42" s="446"/>
      <c r="AF42" s="440"/>
      <c r="AG42" s="440"/>
      <c r="AH42" s="409"/>
      <c r="AI42" s="409" t="s">
        <v>695</v>
      </c>
      <c r="AJ42" s="409" t="s">
        <v>693</v>
      </c>
      <c r="AK42" s="409" t="s">
        <v>677</v>
      </c>
      <c r="AL42" s="409" t="s">
        <v>689</v>
      </c>
      <c r="AM42" s="409" t="s">
        <v>680</v>
      </c>
      <c r="AN42" s="409" t="s">
        <v>462</v>
      </c>
      <c r="AO42" s="409" t="s">
        <v>193</v>
      </c>
      <c r="AP42" s="423" t="s">
        <v>520</v>
      </c>
      <c r="AQ42" s="399" t="s">
        <v>297</v>
      </c>
      <c r="AR42" s="423" t="s">
        <v>511</v>
      </c>
      <c r="AS42" s="423" t="s">
        <v>537</v>
      </c>
      <c r="AT42" s="447" t="s">
        <v>514</v>
      </c>
      <c r="AU42" s="423" t="s">
        <v>509</v>
      </c>
      <c r="AV42" s="399" t="s">
        <v>510</v>
      </c>
      <c r="AW42" s="423"/>
      <c r="AX42" s="423"/>
      <c r="AY42" s="353"/>
      <c r="AZ42" s="348"/>
      <c r="BC42" s="355">
        <f t="shared" si="59"/>
        <v>0</v>
      </c>
      <c r="BD42" s="356">
        <f t="shared" si="60"/>
        <v>0</v>
      </c>
      <c r="BE42" s="356">
        <f t="shared" si="61"/>
        <v>0</v>
      </c>
      <c r="BF42" s="356">
        <f t="shared" si="62"/>
        <v>0</v>
      </c>
      <c r="BG42" s="356">
        <f t="shared" si="63"/>
        <v>0</v>
      </c>
      <c r="BH42" s="356">
        <f t="shared" si="64"/>
        <v>0</v>
      </c>
      <c r="BI42" s="356">
        <f t="shared" si="65"/>
        <v>0</v>
      </c>
      <c r="BJ42" s="356">
        <f t="shared" si="66"/>
        <v>0</v>
      </c>
      <c r="BK42" s="356">
        <f t="shared" si="67"/>
        <v>0</v>
      </c>
      <c r="BL42" s="356">
        <f t="shared" si="68"/>
        <v>0</v>
      </c>
      <c r="BM42" s="356">
        <f t="shared" si="69"/>
        <v>0</v>
      </c>
      <c r="BN42" s="356">
        <f t="shared" si="70"/>
        <v>0</v>
      </c>
      <c r="BO42" s="356">
        <f t="shared" si="71"/>
        <v>0</v>
      </c>
      <c r="BP42" s="356">
        <f t="shared" si="72"/>
        <v>0</v>
      </c>
      <c r="BQ42" s="356">
        <f t="shared" si="73"/>
        <v>1</v>
      </c>
      <c r="BR42" s="356">
        <f t="shared" si="74"/>
        <v>1</v>
      </c>
      <c r="BS42" s="356">
        <f t="shared" si="75"/>
        <v>1</v>
      </c>
      <c r="BT42" s="356">
        <f t="shared" si="76"/>
        <v>1</v>
      </c>
      <c r="BU42" s="356">
        <f t="shared" si="77"/>
        <v>1</v>
      </c>
      <c r="BV42" s="356">
        <f t="shared" si="78"/>
        <v>1</v>
      </c>
      <c r="BW42" s="356">
        <f t="shared" si="79"/>
        <v>1</v>
      </c>
      <c r="BX42" s="356">
        <f t="shared" si="80"/>
        <v>1</v>
      </c>
      <c r="BY42" s="356">
        <f t="shared" si="81"/>
        <v>1</v>
      </c>
      <c r="BZ42" s="356">
        <f t="shared" si="82"/>
        <v>1</v>
      </c>
      <c r="CA42" s="356">
        <f t="shared" si="83"/>
        <v>1</v>
      </c>
      <c r="CB42" s="356">
        <f t="shared" si="84"/>
        <v>1</v>
      </c>
      <c r="CC42" s="356">
        <f t="shared" si="85"/>
        <v>1</v>
      </c>
      <c r="CD42" s="356">
        <f t="shared" si="86"/>
        <v>0</v>
      </c>
      <c r="CE42" s="356">
        <f t="shared" si="87"/>
        <v>0</v>
      </c>
      <c r="CF42" s="356">
        <f t="shared" si="88"/>
        <v>0</v>
      </c>
      <c r="CG42" s="356">
        <f t="shared" si="89"/>
        <v>0</v>
      </c>
      <c r="CH42" s="356">
        <f t="shared" si="90"/>
        <v>0</v>
      </c>
      <c r="CI42" s="356">
        <f t="shared" si="91"/>
        <v>1</v>
      </c>
      <c r="CJ42" s="356">
        <f t="shared" si="92"/>
        <v>1</v>
      </c>
      <c r="CK42" s="356">
        <f t="shared" si="93"/>
        <v>1</v>
      </c>
      <c r="CL42" s="356">
        <f t="shared" si="94"/>
        <v>1</v>
      </c>
      <c r="CM42" s="356">
        <f t="shared" si="95"/>
        <v>1</v>
      </c>
      <c r="CN42" s="356">
        <f t="shared" si="96"/>
        <v>1</v>
      </c>
      <c r="CO42" s="356">
        <f t="shared" si="97"/>
        <v>1</v>
      </c>
      <c r="CP42" s="356">
        <f t="shared" si="98"/>
        <v>1</v>
      </c>
      <c r="CQ42" s="356">
        <f t="shared" si="99"/>
        <v>1</v>
      </c>
      <c r="CR42" s="356">
        <f t="shared" si="100"/>
        <v>1</v>
      </c>
      <c r="CS42" s="356">
        <f t="shared" si="101"/>
        <v>1</v>
      </c>
      <c r="CT42" s="356">
        <f t="shared" si="102"/>
        <v>1</v>
      </c>
      <c r="CU42" s="356">
        <f t="shared" si="103"/>
        <v>1</v>
      </c>
      <c r="CV42" s="356">
        <f t="shared" si="104"/>
        <v>1</v>
      </c>
      <c r="CW42" s="356">
        <f t="shared" si="105"/>
        <v>0</v>
      </c>
      <c r="CX42" s="356">
        <f t="shared" si="106"/>
        <v>0</v>
      </c>
      <c r="CY42" s="356">
        <f t="shared" si="107"/>
        <v>0</v>
      </c>
      <c r="CZ42" s="357">
        <f t="shared" si="108"/>
        <v>0</v>
      </c>
      <c r="DA42" s="346">
        <f t="shared" si="56"/>
        <v>0</v>
      </c>
      <c r="DB42" s="346">
        <f t="shared" si="57"/>
        <v>0</v>
      </c>
      <c r="DC42" s="346">
        <f t="shared" si="58"/>
        <v>0</v>
      </c>
    </row>
    <row r="43" spans="1:107" ht="15.75" customHeight="1" thickTop="1" x14ac:dyDescent="0.25">
      <c r="A43" s="464" t="s">
        <v>10</v>
      </c>
      <c r="B43" s="418">
        <v>1</v>
      </c>
      <c r="C43" s="442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7"/>
      <c r="Q43" s="385" t="s">
        <v>715</v>
      </c>
      <c r="R43" s="385" t="s">
        <v>306</v>
      </c>
      <c r="S43" s="385" t="s">
        <v>303</v>
      </c>
      <c r="T43" s="385" t="s">
        <v>718</v>
      </c>
      <c r="U43" s="385" t="s">
        <v>439</v>
      </c>
      <c r="V43" s="385" t="s">
        <v>512</v>
      </c>
      <c r="W43" s="385" t="s">
        <v>691</v>
      </c>
      <c r="X43" s="385" t="s">
        <v>300</v>
      </c>
      <c r="Y43" s="386" t="s">
        <v>441</v>
      </c>
      <c r="Z43" s="385" t="s">
        <v>506</v>
      </c>
      <c r="AA43" s="385" t="s">
        <v>693</v>
      </c>
      <c r="AB43" s="385" t="s">
        <v>685</v>
      </c>
      <c r="AC43" s="385" t="s">
        <v>712</v>
      </c>
      <c r="AD43" s="385"/>
      <c r="AE43" s="386"/>
      <c r="AF43" s="435"/>
      <c r="AG43" s="435"/>
      <c r="AH43" s="385"/>
      <c r="AI43" s="385"/>
      <c r="AJ43" s="385"/>
      <c r="AK43" s="385"/>
      <c r="AL43" s="385"/>
      <c r="AM43" s="385"/>
      <c r="AN43" s="420"/>
      <c r="AO43" s="385" t="s">
        <v>695</v>
      </c>
      <c r="AP43" s="419" t="s">
        <v>426</v>
      </c>
      <c r="AQ43" s="419" t="s">
        <v>440</v>
      </c>
      <c r="AR43" s="419" t="s">
        <v>286</v>
      </c>
      <c r="AS43" s="419" t="s">
        <v>528</v>
      </c>
      <c r="AT43" s="419" t="s">
        <v>699</v>
      </c>
      <c r="AU43" s="419" t="s">
        <v>298</v>
      </c>
      <c r="AV43" s="419" t="s">
        <v>201</v>
      </c>
      <c r="AW43" s="419"/>
      <c r="AX43" s="419"/>
      <c r="AY43" s="341"/>
      <c r="AZ43" s="342"/>
      <c r="BC43" s="343">
        <f t="shared" si="59"/>
        <v>0</v>
      </c>
      <c r="BD43" s="344">
        <f t="shared" si="60"/>
        <v>0</v>
      </c>
      <c r="BE43" s="344">
        <f t="shared" si="61"/>
        <v>0</v>
      </c>
      <c r="BF43" s="344">
        <f t="shared" si="62"/>
        <v>0</v>
      </c>
      <c r="BG43" s="344">
        <f t="shared" si="63"/>
        <v>0</v>
      </c>
      <c r="BH43" s="344">
        <f t="shared" si="64"/>
        <v>0</v>
      </c>
      <c r="BI43" s="344">
        <f t="shared" si="65"/>
        <v>0</v>
      </c>
      <c r="BJ43" s="344">
        <f t="shared" si="66"/>
        <v>0</v>
      </c>
      <c r="BK43" s="344">
        <f t="shared" si="67"/>
        <v>0</v>
      </c>
      <c r="BL43" s="344">
        <f t="shared" si="68"/>
        <v>0</v>
      </c>
      <c r="BM43" s="344">
        <f t="shared" si="69"/>
        <v>0</v>
      </c>
      <c r="BN43" s="344">
        <f t="shared" si="70"/>
        <v>0</v>
      </c>
      <c r="BO43" s="344">
        <f t="shared" si="71"/>
        <v>0</v>
      </c>
      <c r="BP43" s="344">
        <f t="shared" si="72"/>
        <v>0</v>
      </c>
      <c r="BQ43" s="344">
        <f t="shared" si="73"/>
        <v>1</v>
      </c>
      <c r="BR43" s="344">
        <f t="shared" si="74"/>
        <v>1</v>
      </c>
      <c r="BS43" s="344">
        <f t="shared" si="75"/>
        <v>1</v>
      </c>
      <c r="BT43" s="344">
        <f t="shared" si="76"/>
        <v>1</v>
      </c>
      <c r="BU43" s="344">
        <f t="shared" si="77"/>
        <v>1</v>
      </c>
      <c r="BV43" s="344">
        <f t="shared" si="78"/>
        <v>1</v>
      </c>
      <c r="BW43" s="344">
        <f t="shared" si="79"/>
        <v>1</v>
      </c>
      <c r="BX43" s="344">
        <f t="shared" si="80"/>
        <v>1</v>
      </c>
      <c r="BY43" s="344">
        <f t="shared" si="81"/>
        <v>1</v>
      </c>
      <c r="BZ43" s="344">
        <f t="shared" si="82"/>
        <v>1</v>
      </c>
      <c r="CA43" s="344">
        <f t="shared" si="83"/>
        <v>1</v>
      </c>
      <c r="CB43" s="344">
        <f t="shared" si="84"/>
        <v>1</v>
      </c>
      <c r="CC43" s="344">
        <f t="shared" si="85"/>
        <v>1</v>
      </c>
      <c r="CD43" s="344">
        <f t="shared" si="86"/>
        <v>0</v>
      </c>
      <c r="CE43" s="344">
        <f t="shared" si="87"/>
        <v>0</v>
      </c>
      <c r="CF43" s="344">
        <f t="shared" si="88"/>
        <v>0</v>
      </c>
      <c r="CG43" s="344">
        <f t="shared" si="89"/>
        <v>0</v>
      </c>
      <c r="CH43" s="344">
        <f t="shared" si="90"/>
        <v>0</v>
      </c>
      <c r="CI43" s="344">
        <f t="shared" si="91"/>
        <v>0</v>
      </c>
      <c r="CJ43" s="344">
        <f t="shared" si="92"/>
        <v>0</v>
      </c>
      <c r="CK43" s="344">
        <f t="shared" si="93"/>
        <v>0</v>
      </c>
      <c r="CL43" s="344">
        <f t="shared" si="94"/>
        <v>0</v>
      </c>
      <c r="CM43" s="344">
        <f t="shared" si="95"/>
        <v>0</v>
      </c>
      <c r="CN43" s="344">
        <f t="shared" si="96"/>
        <v>0</v>
      </c>
      <c r="CO43" s="344">
        <f t="shared" si="97"/>
        <v>1</v>
      </c>
      <c r="CP43" s="344">
        <f t="shared" si="98"/>
        <v>1</v>
      </c>
      <c r="CQ43" s="344">
        <f t="shared" si="99"/>
        <v>1</v>
      </c>
      <c r="CR43" s="344">
        <f t="shared" si="100"/>
        <v>1</v>
      </c>
      <c r="CS43" s="344">
        <f t="shared" si="101"/>
        <v>1</v>
      </c>
      <c r="CT43" s="344">
        <f t="shared" si="102"/>
        <v>1</v>
      </c>
      <c r="CU43" s="344">
        <f t="shared" si="103"/>
        <v>1</v>
      </c>
      <c r="CV43" s="344">
        <f t="shared" si="104"/>
        <v>1</v>
      </c>
      <c r="CW43" s="344">
        <f t="shared" si="105"/>
        <v>0</v>
      </c>
      <c r="CX43" s="344">
        <f t="shared" si="106"/>
        <v>0</v>
      </c>
      <c r="CY43" s="344">
        <f t="shared" si="107"/>
        <v>0</v>
      </c>
      <c r="CZ43" s="345">
        <f t="shared" si="108"/>
        <v>0</v>
      </c>
      <c r="DA43" s="346">
        <f t="shared" si="56"/>
        <v>0</v>
      </c>
      <c r="DB43" s="346">
        <f t="shared" si="57"/>
        <v>0</v>
      </c>
      <c r="DC43" s="346">
        <f t="shared" si="58"/>
        <v>0</v>
      </c>
    </row>
    <row r="44" spans="1:107" ht="15.75" customHeight="1" x14ac:dyDescent="0.25">
      <c r="A44" s="462" t="s">
        <v>8</v>
      </c>
      <c r="B44" s="421">
        <v>2</v>
      </c>
      <c r="C44" s="444"/>
      <c r="D44" s="397" t="s">
        <v>305</v>
      </c>
      <c r="E44" s="397" t="s">
        <v>251</v>
      </c>
      <c r="F44" s="397" t="s">
        <v>513</v>
      </c>
      <c r="G44" s="397" t="s">
        <v>268</v>
      </c>
      <c r="H44" s="397" t="s">
        <v>697</v>
      </c>
      <c r="I44" s="397" t="s">
        <v>704</v>
      </c>
      <c r="J44" s="397" t="s">
        <v>691</v>
      </c>
      <c r="K44" s="397" t="s">
        <v>201</v>
      </c>
      <c r="L44" s="397"/>
      <c r="M44" s="397" t="s">
        <v>473</v>
      </c>
      <c r="N44" s="397" t="s">
        <v>699</v>
      </c>
      <c r="O44" s="397" t="s">
        <v>286</v>
      </c>
      <c r="P44" s="397"/>
      <c r="Q44" s="386" t="s">
        <v>302</v>
      </c>
      <c r="R44" s="386" t="s">
        <v>685</v>
      </c>
      <c r="S44" s="386" t="s">
        <v>715</v>
      </c>
      <c r="T44" s="386" t="s">
        <v>712</v>
      </c>
      <c r="U44" s="386" t="s">
        <v>306</v>
      </c>
      <c r="V44" s="386" t="s">
        <v>441</v>
      </c>
      <c r="W44" s="386" t="s">
        <v>439</v>
      </c>
      <c r="X44" s="386" t="s">
        <v>300</v>
      </c>
      <c r="Y44" s="386" t="s">
        <v>696</v>
      </c>
      <c r="Z44" s="386" t="s">
        <v>718</v>
      </c>
      <c r="AA44" s="386" t="s">
        <v>693</v>
      </c>
      <c r="AB44" s="386" t="s">
        <v>700</v>
      </c>
      <c r="AC44" s="386" t="s">
        <v>539</v>
      </c>
      <c r="AD44" s="386"/>
      <c r="AE44" s="386"/>
      <c r="AF44" s="448"/>
      <c r="AG44" s="438"/>
      <c r="AH44" s="386" t="s">
        <v>677</v>
      </c>
      <c r="AI44" s="386" t="s">
        <v>303</v>
      </c>
      <c r="AJ44" s="386" t="s">
        <v>680</v>
      </c>
      <c r="AK44" s="386"/>
      <c r="AL44" s="386"/>
      <c r="AM44" s="386"/>
      <c r="AN44" s="449" t="s">
        <v>304</v>
      </c>
      <c r="AO44" s="434" t="s">
        <v>695</v>
      </c>
      <c r="AP44" s="399" t="s">
        <v>501</v>
      </c>
      <c r="AQ44" s="399" t="s">
        <v>703</v>
      </c>
      <c r="AR44" s="399" t="s">
        <v>462</v>
      </c>
      <c r="AS44" s="399" t="s">
        <v>440</v>
      </c>
      <c r="AT44" s="399" t="s">
        <v>301</v>
      </c>
      <c r="AU44" s="399" t="s">
        <v>298</v>
      </c>
      <c r="AV44" s="399" t="s">
        <v>692</v>
      </c>
      <c r="AW44" s="399"/>
      <c r="AX44" s="399"/>
      <c r="AY44" s="347"/>
      <c r="AZ44" s="348"/>
      <c r="BC44" s="350">
        <f t="shared" si="59"/>
        <v>0</v>
      </c>
      <c r="BD44" s="351">
        <f t="shared" si="60"/>
        <v>1</v>
      </c>
      <c r="BE44" s="351">
        <f t="shared" si="61"/>
        <v>1</v>
      </c>
      <c r="BF44" s="351">
        <f t="shared" si="62"/>
        <v>1</v>
      </c>
      <c r="BG44" s="351">
        <f t="shared" si="63"/>
        <v>1</v>
      </c>
      <c r="BH44" s="351">
        <f t="shared" si="64"/>
        <v>1</v>
      </c>
      <c r="BI44" s="351">
        <f t="shared" si="65"/>
        <v>1</v>
      </c>
      <c r="BJ44" s="351">
        <f t="shared" si="66"/>
        <v>1</v>
      </c>
      <c r="BK44" s="351">
        <f t="shared" si="67"/>
        <v>1</v>
      </c>
      <c r="BL44" s="351">
        <f t="shared" si="68"/>
        <v>0</v>
      </c>
      <c r="BM44" s="351">
        <f t="shared" si="69"/>
        <v>1</v>
      </c>
      <c r="BN44" s="351">
        <f t="shared" si="70"/>
        <v>1</v>
      </c>
      <c r="BO44" s="351">
        <f t="shared" si="71"/>
        <v>1</v>
      </c>
      <c r="BP44" s="351">
        <f t="shared" si="72"/>
        <v>0</v>
      </c>
      <c r="BQ44" s="351">
        <f t="shared" si="73"/>
        <v>1</v>
      </c>
      <c r="BR44" s="351">
        <f t="shared" si="74"/>
        <v>1</v>
      </c>
      <c r="BS44" s="351">
        <f t="shared" si="75"/>
        <v>1</v>
      </c>
      <c r="BT44" s="351">
        <f t="shared" si="76"/>
        <v>1</v>
      </c>
      <c r="BU44" s="351">
        <f t="shared" si="77"/>
        <v>1</v>
      </c>
      <c r="BV44" s="351">
        <f t="shared" si="78"/>
        <v>1</v>
      </c>
      <c r="BW44" s="351">
        <f t="shared" si="79"/>
        <v>1</v>
      </c>
      <c r="BX44" s="351">
        <f t="shared" si="80"/>
        <v>1</v>
      </c>
      <c r="BY44" s="351">
        <f t="shared" si="81"/>
        <v>1</v>
      </c>
      <c r="BZ44" s="351">
        <f t="shared" si="82"/>
        <v>1</v>
      </c>
      <c r="CA44" s="351">
        <f t="shared" si="83"/>
        <v>1</v>
      </c>
      <c r="CB44" s="351">
        <f t="shared" si="84"/>
        <v>1</v>
      </c>
      <c r="CC44" s="351">
        <f t="shared" si="85"/>
        <v>1</v>
      </c>
      <c r="CD44" s="351">
        <f t="shared" si="86"/>
        <v>0</v>
      </c>
      <c r="CE44" s="351">
        <f t="shared" si="87"/>
        <v>0</v>
      </c>
      <c r="CF44" s="351">
        <f t="shared" si="88"/>
        <v>0</v>
      </c>
      <c r="CG44" s="351">
        <f t="shared" si="89"/>
        <v>0</v>
      </c>
      <c r="CH44" s="351">
        <f t="shared" si="90"/>
        <v>1</v>
      </c>
      <c r="CI44" s="351">
        <f t="shared" si="91"/>
        <v>1</v>
      </c>
      <c r="CJ44" s="351">
        <f t="shared" si="92"/>
        <v>1</v>
      </c>
      <c r="CK44" s="351">
        <f t="shared" si="93"/>
        <v>0</v>
      </c>
      <c r="CL44" s="351">
        <f t="shared" si="94"/>
        <v>0</v>
      </c>
      <c r="CM44" s="351">
        <f t="shared" si="95"/>
        <v>0</v>
      </c>
      <c r="CN44" s="351">
        <f t="shared" si="96"/>
        <v>1</v>
      </c>
      <c r="CO44" s="351">
        <f t="shared" si="97"/>
        <v>1</v>
      </c>
      <c r="CP44" s="351">
        <f t="shared" si="98"/>
        <v>1</v>
      </c>
      <c r="CQ44" s="351">
        <f t="shared" si="99"/>
        <v>1</v>
      </c>
      <c r="CR44" s="351">
        <f t="shared" si="100"/>
        <v>1</v>
      </c>
      <c r="CS44" s="351">
        <f t="shared" si="101"/>
        <v>1</v>
      </c>
      <c r="CT44" s="351">
        <f t="shared" si="102"/>
        <v>1</v>
      </c>
      <c r="CU44" s="351">
        <f t="shared" si="103"/>
        <v>1</v>
      </c>
      <c r="CV44" s="351">
        <f t="shared" si="104"/>
        <v>1</v>
      </c>
      <c r="CW44" s="351">
        <f t="shared" si="105"/>
        <v>0</v>
      </c>
      <c r="CX44" s="351">
        <f t="shared" si="106"/>
        <v>0</v>
      </c>
      <c r="CY44" s="351">
        <f t="shared" si="107"/>
        <v>0</v>
      </c>
      <c r="CZ44" s="352">
        <f t="shared" si="108"/>
        <v>0</v>
      </c>
      <c r="DA44" s="346">
        <f t="shared" si="56"/>
        <v>0</v>
      </c>
      <c r="DB44" s="346">
        <f t="shared" si="57"/>
        <v>0</v>
      </c>
      <c r="DC44" s="346">
        <f t="shared" si="58"/>
        <v>0</v>
      </c>
    </row>
    <row r="45" spans="1:107" ht="15.75" customHeight="1" x14ac:dyDescent="0.25">
      <c r="A45" s="462" t="s">
        <v>10</v>
      </c>
      <c r="B45" s="421">
        <v>3</v>
      </c>
      <c r="C45" s="444"/>
      <c r="D45" s="397" t="s">
        <v>305</v>
      </c>
      <c r="E45" s="397" t="s">
        <v>512</v>
      </c>
      <c r="F45" s="397" t="s">
        <v>513</v>
      </c>
      <c r="G45" s="397" t="s">
        <v>268</v>
      </c>
      <c r="H45" s="397" t="s">
        <v>697</v>
      </c>
      <c r="I45" s="397" t="s">
        <v>704</v>
      </c>
      <c r="J45" s="397" t="s">
        <v>249</v>
      </c>
      <c r="K45" s="397" t="s">
        <v>701</v>
      </c>
      <c r="L45" s="397"/>
      <c r="M45" s="397" t="s">
        <v>473</v>
      </c>
      <c r="N45" s="397" t="s">
        <v>251</v>
      </c>
      <c r="O45" s="397" t="s">
        <v>695</v>
      </c>
      <c r="P45" s="397"/>
      <c r="Q45" s="386" t="s">
        <v>441</v>
      </c>
      <c r="R45" s="386" t="s">
        <v>439</v>
      </c>
      <c r="S45" s="386" t="s">
        <v>304</v>
      </c>
      <c r="T45" s="449" t="s">
        <v>712</v>
      </c>
      <c r="U45" s="386" t="s">
        <v>306</v>
      </c>
      <c r="V45" s="386" t="s">
        <v>685</v>
      </c>
      <c r="W45" s="386" t="s">
        <v>718</v>
      </c>
      <c r="X45" s="386" t="s">
        <v>713</v>
      </c>
      <c r="Y45" s="386" t="s">
        <v>696</v>
      </c>
      <c r="Z45" s="386" t="s">
        <v>302</v>
      </c>
      <c r="AA45" s="386" t="s">
        <v>539</v>
      </c>
      <c r="AB45" s="386" t="s">
        <v>700</v>
      </c>
      <c r="AC45" s="386" t="s">
        <v>715</v>
      </c>
      <c r="AD45" s="386"/>
      <c r="AE45" s="386"/>
      <c r="AF45" s="438"/>
      <c r="AG45" s="438"/>
      <c r="AH45" s="386" t="s">
        <v>677</v>
      </c>
      <c r="AI45" s="386" t="s">
        <v>303</v>
      </c>
      <c r="AJ45" s="386" t="s">
        <v>680</v>
      </c>
      <c r="AK45" s="386"/>
      <c r="AL45" s="386"/>
      <c r="AM45" s="386"/>
      <c r="AN45" s="386" t="s">
        <v>528</v>
      </c>
      <c r="AO45" s="386" t="s">
        <v>286</v>
      </c>
      <c r="AP45" s="399" t="s">
        <v>300</v>
      </c>
      <c r="AQ45" s="399" t="s">
        <v>703</v>
      </c>
      <c r="AR45" s="399" t="s">
        <v>462</v>
      </c>
      <c r="AS45" s="399" t="s">
        <v>440</v>
      </c>
      <c r="AT45" s="399" t="s">
        <v>301</v>
      </c>
      <c r="AU45" s="399" t="s">
        <v>201</v>
      </c>
      <c r="AV45" s="399" t="s">
        <v>692</v>
      </c>
      <c r="AW45" s="399"/>
      <c r="AX45" s="399"/>
      <c r="AY45" s="347"/>
      <c r="AZ45" s="348"/>
      <c r="BC45" s="350">
        <f t="shared" si="59"/>
        <v>0</v>
      </c>
      <c r="BD45" s="351">
        <f t="shared" si="60"/>
        <v>1</v>
      </c>
      <c r="BE45" s="351">
        <f t="shared" si="61"/>
        <v>1</v>
      </c>
      <c r="BF45" s="351">
        <f t="shared" si="62"/>
        <v>1</v>
      </c>
      <c r="BG45" s="351">
        <f t="shared" si="63"/>
        <v>1</v>
      </c>
      <c r="BH45" s="351">
        <f t="shared" si="64"/>
        <v>1</v>
      </c>
      <c r="BI45" s="351">
        <f t="shared" si="65"/>
        <v>1</v>
      </c>
      <c r="BJ45" s="351">
        <f t="shared" si="66"/>
        <v>1</v>
      </c>
      <c r="BK45" s="351">
        <f t="shared" si="67"/>
        <v>1</v>
      </c>
      <c r="BL45" s="351">
        <f t="shared" si="68"/>
        <v>0</v>
      </c>
      <c r="BM45" s="351">
        <f t="shared" si="69"/>
        <v>1</v>
      </c>
      <c r="BN45" s="351">
        <f t="shared" si="70"/>
        <v>1</v>
      </c>
      <c r="BO45" s="351">
        <f t="shared" si="71"/>
        <v>1</v>
      </c>
      <c r="BP45" s="351">
        <f t="shared" si="72"/>
        <v>0</v>
      </c>
      <c r="BQ45" s="351">
        <f t="shared" si="73"/>
        <v>1</v>
      </c>
      <c r="BR45" s="351">
        <f t="shared" si="74"/>
        <v>1</v>
      </c>
      <c r="BS45" s="351">
        <f t="shared" si="75"/>
        <v>1</v>
      </c>
      <c r="BT45" s="351">
        <f t="shared" si="76"/>
        <v>1</v>
      </c>
      <c r="BU45" s="351">
        <f t="shared" si="77"/>
        <v>1</v>
      </c>
      <c r="BV45" s="351">
        <f t="shared" si="78"/>
        <v>1</v>
      </c>
      <c r="BW45" s="351">
        <f t="shared" si="79"/>
        <v>1</v>
      </c>
      <c r="BX45" s="351">
        <f t="shared" si="80"/>
        <v>1</v>
      </c>
      <c r="BY45" s="351">
        <f t="shared" si="81"/>
        <v>1</v>
      </c>
      <c r="BZ45" s="351">
        <f t="shared" si="82"/>
        <v>1</v>
      </c>
      <c r="CA45" s="351">
        <f t="shared" si="83"/>
        <v>1</v>
      </c>
      <c r="CB45" s="351">
        <f t="shared" si="84"/>
        <v>1</v>
      </c>
      <c r="CC45" s="351">
        <f t="shared" si="85"/>
        <v>1</v>
      </c>
      <c r="CD45" s="351">
        <f t="shared" si="86"/>
        <v>0</v>
      </c>
      <c r="CE45" s="351">
        <f t="shared" si="87"/>
        <v>0</v>
      </c>
      <c r="CF45" s="351">
        <f t="shared" si="88"/>
        <v>0</v>
      </c>
      <c r="CG45" s="351">
        <f t="shared" si="89"/>
        <v>0</v>
      </c>
      <c r="CH45" s="351">
        <f t="shared" si="90"/>
        <v>1</v>
      </c>
      <c r="CI45" s="351">
        <f t="shared" si="91"/>
        <v>1</v>
      </c>
      <c r="CJ45" s="351">
        <f t="shared" si="92"/>
        <v>1</v>
      </c>
      <c r="CK45" s="351">
        <f t="shared" si="93"/>
        <v>0</v>
      </c>
      <c r="CL45" s="351">
        <f t="shared" si="94"/>
        <v>0</v>
      </c>
      <c r="CM45" s="351">
        <f t="shared" si="95"/>
        <v>0</v>
      </c>
      <c r="CN45" s="351">
        <f t="shared" si="96"/>
        <v>1</v>
      </c>
      <c r="CO45" s="351">
        <f t="shared" si="97"/>
        <v>1</v>
      </c>
      <c r="CP45" s="351">
        <f t="shared" si="98"/>
        <v>1</v>
      </c>
      <c r="CQ45" s="351">
        <f t="shared" si="99"/>
        <v>1</v>
      </c>
      <c r="CR45" s="351">
        <f t="shared" si="100"/>
        <v>1</v>
      </c>
      <c r="CS45" s="351">
        <f t="shared" si="101"/>
        <v>1</v>
      </c>
      <c r="CT45" s="351">
        <f t="shared" si="102"/>
        <v>1</v>
      </c>
      <c r="CU45" s="351">
        <f t="shared" si="103"/>
        <v>1</v>
      </c>
      <c r="CV45" s="351">
        <f t="shared" si="104"/>
        <v>1</v>
      </c>
      <c r="CW45" s="351">
        <f t="shared" si="105"/>
        <v>0</v>
      </c>
      <c r="CX45" s="351">
        <f t="shared" si="106"/>
        <v>0</v>
      </c>
      <c r="CY45" s="351">
        <f t="shared" si="107"/>
        <v>0</v>
      </c>
      <c r="CZ45" s="352">
        <f t="shared" si="108"/>
        <v>0</v>
      </c>
      <c r="DA45" s="346">
        <f t="shared" si="56"/>
        <v>0</v>
      </c>
      <c r="DB45" s="346">
        <f t="shared" si="57"/>
        <v>0</v>
      </c>
      <c r="DC45" s="346">
        <f t="shared" si="58"/>
        <v>0</v>
      </c>
    </row>
    <row r="46" spans="1:107" ht="15.75" customHeight="1" x14ac:dyDescent="0.25">
      <c r="A46" s="462"/>
      <c r="B46" s="421">
        <v>4</v>
      </c>
      <c r="C46" s="444"/>
      <c r="D46" s="397" t="s">
        <v>700</v>
      </c>
      <c r="E46" s="397" t="s">
        <v>268</v>
      </c>
      <c r="F46" s="397" t="s">
        <v>704</v>
      </c>
      <c r="G46" s="397" t="s">
        <v>298</v>
      </c>
      <c r="H46" s="397" t="s">
        <v>289</v>
      </c>
      <c r="I46" s="397" t="s">
        <v>473</v>
      </c>
      <c r="J46" s="397" t="s">
        <v>692</v>
      </c>
      <c r="K46" s="397" t="s">
        <v>512</v>
      </c>
      <c r="L46" s="397"/>
      <c r="M46" s="397" t="s">
        <v>201</v>
      </c>
      <c r="N46" s="397" t="s">
        <v>302</v>
      </c>
      <c r="O46" s="397" t="s">
        <v>251</v>
      </c>
      <c r="P46" s="397"/>
      <c r="Q46" s="386" t="s">
        <v>304</v>
      </c>
      <c r="R46" s="386" t="s">
        <v>712</v>
      </c>
      <c r="S46" s="386" t="s">
        <v>691</v>
      </c>
      <c r="T46" s="386" t="s">
        <v>439</v>
      </c>
      <c r="U46" s="386" t="s">
        <v>272</v>
      </c>
      <c r="V46" s="386" t="s">
        <v>300</v>
      </c>
      <c r="W46" s="386" t="s">
        <v>702</v>
      </c>
      <c r="X46" s="386" t="s">
        <v>713</v>
      </c>
      <c r="Y46" s="386" t="s">
        <v>724</v>
      </c>
      <c r="Z46" s="386" t="s">
        <v>301</v>
      </c>
      <c r="AA46" s="386" t="s">
        <v>539</v>
      </c>
      <c r="AB46" s="386" t="s">
        <v>436</v>
      </c>
      <c r="AC46" s="386" t="s">
        <v>718</v>
      </c>
      <c r="AD46" s="386"/>
      <c r="AE46" s="386"/>
      <c r="AF46" s="438"/>
      <c r="AG46" s="438"/>
      <c r="AH46" s="386" t="s">
        <v>715</v>
      </c>
      <c r="AI46" s="386" t="s">
        <v>695</v>
      </c>
      <c r="AJ46" s="386" t="s">
        <v>295</v>
      </c>
      <c r="AK46" s="386"/>
      <c r="AL46" s="386"/>
      <c r="AM46" s="386"/>
      <c r="AN46" s="386" t="s">
        <v>677</v>
      </c>
      <c r="AO46" s="386" t="s">
        <v>501</v>
      </c>
      <c r="AP46" s="399" t="s">
        <v>699</v>
      </c>
      <c r="AQ46" s="399" t="s">
        <v>513</v>
      </c>
      <c r="AR46" s="399" t="s">
        <v>697</v>
      </c>
      <c r="AS46" s="399" t="s">
        <v>462</v>
      </c>
      <c r="AT46" s="399" t="s">
        <v>286</v>
      </c>
      <c r="AU46" s="399" t="s">
        <v>440</v>
      </c>
      <c r="AV46" s="399" t="s">
        <v>528</v>
      </c>
      <c r="AW46" s="399"/>
      <c r="AX46" s="399"/>
      <c r="AY46" s="347"/>
      <c r="AZ46" s="348"/>
      <c r="BC46" s="350">
        <f t="shared" si="59"/>
        <v>0</v>
      </c>
      <c r="BD46" s="351">
        <f t="shared" si="60"/>
        <v>1</v>
      </c>
      <c r="BE46" s="351">
        <f t="shared" si="61"/>
        <v>1</v>
      </c>
      <c r="BF46" s="351">
        <f t="shared" si="62"/>
        <v>1</v>
      </c>
      <c r="BG46" s="351">
        <f t="shared" si="63"/>
        <v>1</v>
      </c>
      <c r="BH46" s="351">
        <f t="shared" si="64"/>
        <v>1</v>
      </c>
      <c r="BI46" s="351">
        <f t="shared" si="65"/>
        <v>1</v>
      </c>
      <c r="BJ46" s="351">
        <f t="shared" si="66"/>
        <v>1</v>
      </c>
      <c r="BK46" s="351">
        <f t="shared" si="67"/>
        <v>1</v>
      </c>
      <c r="BL46" s="351">
        <f t="shared" si="68"/>
        <v>0</v>
      </c>
      <c r="BM46" s="351">
        <f t="shared" si="69"/>
        <v>1</v>
      </c>
      <c r="BN46" s="351">
        <f t="shared" si="70"/>
        <v>1</v>
      </c>
      <c r="BO46" s="351">
        <f t="shared" si="71"/>
        <v>1</v>
      </c>
      <c r="BP46" s="351">
        <f t="shared" si="72"/>
        <v>0</v>
      </c>
      <c r="BQ46" s="351">
        <f t="shared" si="73"/>
        <v>1</v>
      </c>
      <c r="BR46" s="351">
        <f t="shared" si="74"/>
        <v>1</v>
      </c>
      <c r="BS46" s="351">
        <f t="shared" si="75"/>
        <v>1</v>
      </c>
      <c r="BT46" s="351">
        <f t="shared" si="76"/>
        <v>1</v>
      </c>
      <c r="BU46" s="351">
        <f t="shared" si="77"/>
        <v>1</v>
      </c>
      <c r="BV46" s="351">
        <f t="shared" si="78"/>
        <v>1</v>
      </c>
      <c r="BW46" s="351">
        <f t="shared" si="79"/>
        <v>1</v>
      </c>
      <c r="BX46" s="351">
        <f t="shared" si="80"/>
        <v>1</v>
      </c>
      <c r="BY46" s="351">
        <f t="shared" si="81"/>
        <v>1</v>
      </c>
      <c r="BZ46" s="351">
        <f t="shared" si="82"/>
        <v>1</v>
      </c>
      <c r="CA46" s="351">
        <f t="shared" si="83"/>
        <v>1</v>
      </c>
      <c r="CB46" s="351">
        <f t="shared" si="84"/>
        <v>1</v>
      </c>
      <c r="CC46" s="351">
        <f t="shared" si="85"/>
        <v>1</v>
      </c>
      <c r="CD46" s="351">
        <f t="shared" si="86"/>
        <v>0</v>
      </c>
      <c r="CE46" s="351">
        <f t="shared" si="87"/>
        <v>0</v>
      </c>
      <c r="CF46" s="351">
        <f t="shared" si="88"/>
        <v>0</v>
      </c>
      <c r="CG46" s="351">
        <f t="shared" si="89"/>
        <v>0</v>
      </c>
      <c r="CH46" s="351">
        <f t="shared" si="90"/>
        <v>1</v>
      </c>
      <c r="CI46" s="351">
        <f t="shared" si="91"/>
        <v>1</v>
      </c>
      <c r="CJ46" s="351">
        <f t="shared" si="92"/>
        <v>1</v>
      </c>
      <c r="CK46" s="351">
        <f t="shared" si="93"/>
        <v>0</v>
      </c>
      <c r="CL46" s="351">
        <f t="shared" si="94"/>
        <v>0</v>
      </c>
      <c r="CM46" s="351">
        <f t="shared" si="95"/>
        <v>0</v>
      </c>
      <c r="CN46" s="351">
        <f t="shared" si="96"/>
        <v>1</v>
      </c>
      <c r="CO46" s="351">
        <f t="shared" si="97"/>
        <v>1</v>
      </c>
      <c r="CP46" s="351">
        <f t="shared" si="98"/>
        <v>1</v>
      </c>
      <c r="CQ46" s="351">
        <f t="shared" si="99"/>
        <v>1</v>
      </c>
      <c r="CR46" s="351">
        <f t="shared" si="100"/>
        <v>1</v>
      </c>
      <c r="CS46" s="351">
        <f t="shared" si="101"/>
        <v>1</v>
      </c>
      <c r="CT46" s="351">
        <f t="shared" si="102"/>
        <v>1</v>
      </c>
      <c r="CU46" s="351">
        <f t="shared" si="103"/>
        <v>1</v>
      </c>
      <c r="CV46" s="351">
        <f t="shared" si="104"/>
        <v>1</v>
      </c>
      <c r="CW46" s="351">
        <f t="shared" si="105"/>
        <v>0</v>
      </c>
      <c r="CX46" s="351">
        <f t="shared" si="106"/>
        <v>0</v>
      </c>
      <c r="CY46" s="351">
        <f t="shared" si="107"/>
        <v>0</v>
      </c>
      <c r="CZ46" s="352">
        <f t="shared" si="108"/>
        <v>0</v>
      </c>
      <c r="DA46" s="346">
        <f t="shared" si="56"/>
        <v>0</v>
      </c>
      <c r="DB46" s="346">
        <f t="shared" si="57"/>
        <v>0</v>
      </c>
      <c r="DC46" s="346">
        <f t="shared" si="58"/>
        <v>0</v>
      </c>
    </row>
    <row r="47" spans="1:107" ht="15.75" customHeight="1" thickBot="1" x14ac:dyDescent="0.3">
      <c r="A47" s="463"/>
      <c r="B47" s="422">
        <v>5</v>
      </c>
      <c r="C47" s="450"/>
      <c r="D47" s="410" t="s">
        <v>246</v>
      </c>
      <c r="E47" s="410" t="s">
        <v>268</v>
      </c>
      <c r="F47" s="410" t="s">
        <v>704</v>
      </c>
      <c r="G47" s="410" t="s">
        <v>298</v>
      </c>
      <c r="H47" s="410" t="s">
        <v>289</v>
      </c>
      <c r="I47" s="410" t="s">
        <v>473</v>
      </c>
      <c r="J47" s="410" t="s">
        <v>513</v>
      </c>
      <c r="K47" s="410" t="s">
        <v>512</v>
      </c>
      <c r="L47" s="410"/>
      <c r="M47" s="410" t="s">
        <v>249</v>
      </c>
      <c r="N47" s="410" t="s">
        <v>302</v>
      </c>
      <c r="O47" s="410" t="s">
        <v>699</v>
      </c>
      <c r="P47" s="410"/>
      <c r="Q47" s="386" t="s">
        <v>286</v>
      </c>
      <c r="R47" s="451" t="s">
        <v>685</v>
      </c>
      <c r="S47" s="451" t="s">
        <v>439</v>
      </c>
      <c r="T47" s="451" t="s">
        <v>696</v>
      </c>
      <c r="U47" s="451" t="s">
        <v>272</v>
      </c>
      <c r="V47" s="451" t="s">
        <v>300</v>
      </c>
      <c r="W47" s="451" t="s">
        <v>441</v>
      </c>
      <c r="X47" s="451" t="s">
        <v>528</v>
      </c>
      <c r="Y47" s="451" t="s">
        <v>724</v>
      </c>
      <c r="Z47" s="451" t="s">
        <v>301</v>
      </c>
      <c r="AA47" s="451" t="s">
        <v>713</v>
      </c>
      <c r="AB47" s="451" t="s">
        <v>436</v>
      </c>
      <c r="AC47" s="451" t="s">
        <v>702</v>
      </c>
      <c r="AD47" s="409"/>
      <c r="AE47" s="409"/>
      <c r="AF47" s="440"/>
      <c r="AG47" s="440"/>
      <c r="AH47" s="409" t="s">
        <v>712</v>
      </c>
      <c r="AI47" s="409" t="s">
        <v>715</v>
      </c>
      <c r="AJ47" s="409" t="s">
        <v>295</v>
      </c>
      <c r="AK47" s="409"/>
      <c r="AL47" s="409"/>
      <c r="AM47" s="409"/>
      <c r="AN47" s="409" t="s">
        <v>677</v>
      </c>
      <c r="AO47" s="409" t="s">
        <v>501</v>
      </c>
      <c r="AP47" s="423" t="s">
        <v>690</v>
      </c>
      <c r="AQ47" s="423" t="s">
        <v>201</v>
      </c>
      <c r="AR47" s="423" t="s">
        <v>697</v>
      </c>
      <c r="AS47" s="423" t="s">
        <v>718</v>
      </c>
      <c r="AT47" s="423" t="s">
        <v>426</v>
      </c>
      <c r="AU47" s="423" t="s">
        <v>440</v>
      </c>
      <c r="AV47" s="423" t="s">
        <v>695</v>
      </c>
      <c r="AW47" s="399"/>
      <c r="AX47" s="423"/>
      <c r="AY47" s="353"/>
      <c r="AZ47" s="354"/>
      <c r="BC47" s="355">
        <f t="shared" si="59"/>
        <v>0</v>
      </c>
      <c r="BD47" s="356">
        <f t="shared" si="60"/>
        <v>1</v>
      </c>
      <c r="BE47" s="356">
        <f t="shared" si="61"/>
        <v>1</v>
      </c>
      <c r="BF47" s="356">
        <f t="shared" si="62"/>
        <v>1</v>
      </c>
      <c r="BG47" s="356">
        <f t="shared" si="63"/>
        <v>1</v>
      </c>
      <c r="BH47" s="356">
        <f t="shared" si="64"/>
        <v>1</v>
      </c>
      <c r="BI47" s="356">
        <f t="shared" si="65"/>
        <v>1</v>
      </c>
      <c r="BJ47" s="356">
        <f t="shared" si="66"/>
        <v>1</v>
      </c>
      <c r="BK47" s="356">
        <f t="shared" si="67"/>
        <v>1</v>
      </c>
      <c r="BL47" s="356">
        <f t="shared" si="68"/>
        <v>0</v>
      </c>
      <c r="BM47" s="356">
        <f t="shared" si="69"/>
        <v>1</v>
      </c>
      <c r="BN47" s="356">
        <f t="shared" si="70"/>
        <v>1</v>
      </c>
      <c r="BO47" s="356">
        <f t="shared" si="71"/>
        <v>1</v>
      </c>
      <c r="BP47" s="356">
        <f t="shared" si="72"/>
        <v>0</v>
      </c>
      <c r="BQ47" s="356">
        <f t="shared" si="73"/>
        <v>1</v>
      </c>
      <c r="BR47" s="356">
        <f t="shared" si="74"/>
        <v>1</v>
      </c>
      <c r="BS47" s="356">
        <f t="shared" si="75"/>
        <v>1</v>
      </c>
      <c r="BT47" s="356">
        <f t="shared" si="76"/>
        <v>1</v>
      </c>
      <c r="BU47" s="356">
        <f t="shared" si="77"/>
        <v>1</v>
      </c>
      <c r="BV47" s="356">
        <f t="shared" si="78"/>
        <v>1</v>
      </c>
      <c r="BW47" s="356">
        <f t="shared" si="79"/>
        <v>1</v>
      </c>
      <c r="BX47" s="356">
        <f t="shared" si="80"/>
        <v>1</v>
      </c>
      <c r="BY47" s="356">
        <f t="shared" si="81"/>
        <v>1</v>
      </c>
      <c r="BZ47" s="356">
        <f t="shared" si="82"/>
        <v>1</v>
      </c>
      <c r="CA47" s="356">
        <f t="shared" si="83"/>
        <v>1</v>
      </c>
      <c r="CB47" s="356">
        <f t="shared" si="84"/>
        <v>1</v>
      </c>
      <c r="CC47" s="356">
        <f t="shared" si="85"/>
        <v>1</v>
      </c>
      <c r="CD47" s="356">
        <f t="shared" si="86"/>
        <v>0</v>
      </c>
      <c r="CE47" s="356">
        <f t="shared" si="87"/>
        <v>0</v>
      </c>
      <c r="CF47" s="356">
        <f t="shared" si="88"/>
        <v>0</v>
      </c>
      <c r="CG47" s="356">
        <f t="shared" si="89"/>
        <v>0</v>
      </c>
      <c r="CH47" s="356">
        <f t="shared" si="90"/>
        <v>1</v>
      </c>
      <c r="CI47" s="356">
        <f t="shared" si="91"/>
        <v>1</v>
      </c>
      <c r="CJ47" s="356">
        <f t="shared" si="92"/>
        <v>1</v>
      </c>
      <c r="CK47" s="356">
        <f t="shared" si="93"/>
        <v>0</v>
      </c>
      <c r="CL47" s="356">
        <f t="shared" si="94"/>
        <v>0</v>
      </c>
      <c r="CM47" s="356">
        <f t="shared" si="95"/>
        <v>0</v>
      </c>
      <c r="CN47" s="356">
        <f t="shared" si="96"/>
        <v>1</v>
      </c>
      <c r="CO47" s="356">
        <f t="shared" si="97"/>
        <v>1</v>
      </c>
      <c r="CP47" s="356">
        <f t="shared" si="98"/>
        <v>1</v>
      </c>
      <c r="CQ47" s="356">
        <f t="shared" si="99"/>
        <v>1</v>
      </c>
      <c r="CR47" s="356">
        <f t="shared" si="100"/>
        <v>1</v>
      </c>
      <c r="CS47" s="356">
        <f t="shared" si="101"/>
        <v>1</v>
      </c>
      <c r="CT47" s="356">
        <f t="shared" si="102"/>
        <v>1</v>
      </c>
      <c r="CU47" s="356">
        <f t="shared" si="103"/>
        <v>1</v>
      </c>
      <c r="CV47" s="356">
        <f t="shared" si="104"/>
        <v>1</v>
      </c>
      <c r="CW47" s="356">
        <f t="shared" si="105"/>
        <v>0</v>
      </c>
      <c r="CX47" s="356">
        <f t="shared" si="106"/>
        <v>0</v>
      </c>
      <c r="CY47" s="356">
        <f t="shared" si="107"/>
        <v>0</v>
      </c>
      <c r="CZ47" s="357">
        <f t="shared" si="108"/>
        <v>0</v>
      </c>
      <c r="DA47" s="346">
        <f t="shared" si="56"/>
        <v>0</v>
      </c>
      <c r="DB47" s="346">
        <f t="shared" si="57"/>
        <v>0</v>
      </c>
      <c r="DC47" s="346">
        <f t="shared" si="58"/>
        <v>0</v>
      </c>
    </row>
    <row r="48" spans="1:107" ht="15.75" customHeight="1" thickTop="1" x14ac:dyDescent="0.25">
      <c r="A48" s="464" t="s">
        <v>20</v>
      </c>
      <c r="B48" s="418">
        <v>1</v>
      </c>
      <c r="C48" s="442"/>
      <c r="D48" s="387"/>
      <c r="E48" s="387"/>
      <c r="F48" s="387"/>
      <c r="G48" s="387"/>
      <c r="H48" s="387"/>
      <c r="I48" s="387"/>
      <c r="J48" s="387"/>
      <c r="K48" s="387"/>
      <c r="L48" s="387"/>
      <c r="M48" s="387"/>
      <c r="N48" s="387"/>
      <c r="O48" s="387"/>
      <c r="P48" s="387"/>
      <c r="Q48" s="385" t="s">
        <v>307</v>
      </c>
      <c r="R48" s="385" t="s">
        <v>466</v>
      </c>
      <c r="S48" s="385" t="s">
        <v>194</v>
      </c>
      <c r="T48" s="385" t="s">
        <v>439</v>
      </c>
      <c r="U48" s="385" t="s">
        <v>682</v>
      </c>
      <c r="V48" s="385" t="s">
        <v>520</v>
      </c>
      <c r="W48" s="385" t="s">
        <v>441</v>
      </c>
      <c r="X48" s="385" t="s">
        <v>536</v>
      </c>
      <c r="Y48" s="385" t="s">
        <v>535</v>
      </c>
      <c r="Z48" s="385" t="s">
        <v>698</v>
      </c>
      <c r="AA48" s="385" t="s">
        <v>705</v>
      </c>
      <c r="AB48" s="385" t="s">
        <v>200</v>
      </c>
      <c r="AC48" s="385" t="s">
        <v>714</v>
      </c>
      <c r="AD48" s="386"/>
      <c r="AE48" s="385"/>
      <c r="AF48" s="435"/>
      <c r="AG48" s="435"/>
      <c r="AH48" s="385"/>
      <c r="AI48" s="385"/>
      <c r="AJ48" s="385"/>
      <c r="AK48" s="385"/>
      <c r="AL48" s="385"/>
      <c r="AM48" s="385"/>
      <c r="AN48" s="385"/>
      <c r="AO48" s="385" t="s">
        <v>713</v>
      </c>
      <c r="AP48" s="419" t="s">
        <v>193</v>
      </c>
      <c r="AQ48" s="419" t="s">
        <v>426</v>
      </c>
      <c r="AR48" s="419" t="s">
        <v>297</v>
      </c>
      <c r="AS48" s="419" t="s">
        <v>201</v>
      </c>
      <c r="AT48" s="419" t="s">
        <v>688</v>
      </c>
      <c r="AU48" s="419" t="s">
        <v>509</v>
      </c>
      <c r="AV48" s="419" t="s">
        <v>712</v>
      </c>
      <c r="AW48" s="419"/>
      <c r="AX48" s="389"/>
      <c r="AY48" s="341"/>
      <c r="AZ48" s="341"/>
      <c r="BC48" s="343">
        <f t="shared" si="59"/>
        <v>0</v>
      </c>
      <c r="BD48" s="344">
        <f t="shared" si="60"/>
        <v>0</v>
      </c>
      <c r="BE48" s="344">
        <f t="shared" si="61"/>
        <v>0</v>
      </c>
      <c r="BF48" s="344">
        <f t="shared" si="62"/>
        <v>0</v>
      </c>
      <c r="BG48" s="344">
        <f t="shared" si="63"/>
        <v>0</v>
      </c>
      <c r="BH48" s="344">
        <f t="shared" si="64"/>
        <v>0</v>
      </c>
      <c r="BI48" s="344">
        <f t="shared" si="65"/>
        <v>0</v>
      </c>
      <c r="BJ48" s="344">
        <f t="shared" si="66"/>
        <v>0</v>
      </c>
      <c r="BK48" s="344">
        <f t="shared" si="67"/>
        <v>0</v>
      </c>
      <c r="BL48" s="344">
        <f t="shared" si="68"/>
        <v>0</v>
      </c>
      <c r="BM48" s="344">
        <f t="shared" si="69"/>
        <v>0</v>
      </c>
      <c r="BN48" s="344">
        <f t="shared" si="70"/>
        <v>0</v>
      </c>
      <c r="BO48" s="344">
        <f t="shared" si="71"/>
        <v>0</v>
      </c>
      <c r="BP48" s="344">
        <f t="shared" si="72"/>
        <v>0</v>
      </c>
      <c r="BQ48" s="344">
        <f t="shared" si="73"/>
        <v>1</v>
      </c>
      <c r="BR48" s="344">
        <f t="shared" si="74"/>
        <v>1</v>
      </c>
      <c r="BS48" s="344">
        <f t="shared" si="75"/>
        <v>1</v>
      </c>
      <c r="BT48" s="344">
        <f t="shared" si="76"/>
        <v>1</v>
      </c>
      <c r="BU48" s="344">
        <f t="shared" si="77"/>
        <v>1</v>
      </c>
      <c r="BV48" s="344">
        <f t="shared" si="78"/>
        <v>1</v>
      </c>
      <c r="BW48" s="344">
        <f t="shared" si="79"/>
        <v>1</v>
      </c>
      <c r="BX48" s="344">
        <f t="shared" si="80"/>
        <v>1</v>
      </c>
      <c r="BY48" s="344">
        <f t="shared" si="81"/>
        <v>1</v>
      </c>
      <c r="BZ48" s="344">
        <f t="shared" si="82"/>
        <v>1</v>
      </c>
      <c r="CA48" s="344">
        <f t="shared" si="83"/>
        <v>1</v>
      </c>
      <c r="CB48" s="344">
        <f t="shared" si="84"/>
        <v>1</v>
      </c>
      <c r="CC48" s="344">
        <f t="shared" si="85"/>
        <v>1</v>
      </c>
      <c r="CD48" s="344">
        <f t="shared" si="86"/>
        <v>0</v>
      </c>
      <c r="CE48" s="344">
        <f t="shared" si="87"/>
        <v>0</v>
      </c>
      <c r="CF48" s="344">
        <f t="shared" si="88"/>
        <v>0</v>
      </c>
      <c r="CG48" s="344">
        <f t="shared" si="89"/>
        <v>0</v>
      </c>
      <c r="CH48" s="344">
        <f t="shared" si="90"/>
        <v>0</v>
      </c>
      <c r="CI48" s="344">
        <f t="shared" si="91"/>
        <v>0</v>
      </c>
      <c r="CJ48" s="344">
        <f t="shared" si="92"/>
        <v>0</v>
      </c>
      <c r="CK48" s="344">
        <f t="shared" si="93"/>
        <v>0</v>
      </c>
      <c r="CL48" s="344">
        <f t="shared" si="94"/>
        <v>0</v>
      </c>
      <c r="CM48" s="344">
        <f t="shared" si="95"/>
        <v>0</v>
      </c>
      <c r="CN48" s="344">
        <f t="shared" si="96"/>
        <v>0</v>
      </c>
      <c r="CO48" s="344">
        <f t="shared" si="97"/>
        <v>1</v>
      </c>
      <c r="CP48" s="344">
        <f t="shared" si="98"/>
        <v>1</v>
      </c>
      <c r="CQ48" s="344">
        <f t="shared" si="99"/>
        <v>1</v>
      </c>
      <c r="CR48" s="344">
        <f t="shared" si="100"/>
        <v>1</v>
      </c>
      <c r="CS48" s="344">
        <f t="shared" si="101"/>
        <v>1</v>
      </c>
      <c r="CT48" s="344">
        <f t="shared" si="102"/>
        <v>1</v>
      </c>
      <c r="CU48" s="344">
        <f t="shared" si="103"/>
        <v>1</v>
      </c>
      <c r="CV48" s="344">
        <f t="shared" si="104"/>
        <v>1</v>
      </c>
      <c r="CW48" s="344">
        <f t="shared" si="105"/>
        <v>0</v>
      </c>
      <c r="CX48" s="344">
        <f t="shared" si="106"/>
        <v>0</v>
      </c>
      <c r="CY48" s="344">
        <f t="shared" si="107"/>
        <v>0</v>
      </c>
      <c r="CZ48" s="345">
        <f t="shared" si="108"/>
        <v>0</v>
      </c>
      <c r="DA48" s="346">
        <f t="shared" si="56"/>
        <v>0</v>
      </c>
      <c r="DB48" s="346">
        <f t="shared" si="57"/>
        <v>0</v>
      </c>
      <c r="DC48" s="346">
        <f t="shared" si="58"/>
        <v>0</v>
      </c>
    </row>
    <row r="49" spans="1:107" ht="15.75" customHeight="1" x14ac:dyDescent="0.25">
      <c r="A49" s="462" t="s">
        <v>8</v>
      </c>
      <c r="B49" s="421">
        <v>2</v>
      </c>
      <c r="C49" s="444" t="s">
        <v>309</v>
      </c>
      <c r="D49" s="397" t="s">
        <v>307</v>
      </c>
      <c r="E49" s="397" t="s">
        <v>535</v>
      </c>
      <c r="F49" s="397" t="s">
        <v>296</v>
      </c>
      <c r="G49" s="397" t="s">
        <v>701</v>
      </c>
      <c r="H49" s="397" t="s">
        <v>711</v>
      </c>
      <c r="I49" s="397" t="s">
        <v>194</v>
      </c>
      <c r="J49" s="397" t="s">
        <v>268</v>
      </c>
      <c r="K49" s="397" t="s">
        <v>698</v>
      </c>
      <c r="L49" s="397" t="s">
        <v>511</v>
      </c>
      <c r="M49" s="397" t="s">
        <v>689</v>
      </c>
      <c r="N49" s="397" t="s">
        <v>695</v>
      </c>
      <c r="O49" s="397" t="s">
        <v>269</v>
      </c>
      <c r="P49" s="397" t="s">
        <v>200</v>
      </c>
      <c r="Q49" s="386" t="s">
        <v>441</v>
      </c>
      <c r="R49" s="399" t="s">
        <v>466</v>
      </c>
      <c r="S49" s="386" t="s">
        <v>716</v>
      </c>
      <c r="T49" s="386" t="s">
        <v>687</v>
      </c>
      <c r="U49" s="386" t="s">
        <v>682</v>
      </c>
      <c r="V49" s="386" t="s">
        <v>520</v>
      </c>
      <c r="W49" s="386" t="s">
        <v>702</v>
      </c>
      <c r="X49" s="386" t="s">
        <v>536</v>
      </c>
      <c r="Y49" s="386" t="s">
        <v>724</v>
      </c>
      <c r="Z49" s="456" t="s">
        <v>485</v>
      </c>
      <c r="AA49" s="386" t="s">
        <v>540</v>
      </c>
      <c r="AB49" s="386" t="s">
        <v>436</v>
      </c>
      <c r="AC49" s="386" t="s">
        <v>539</v>
      </c>
      <c r="AD49" s="386"/>
      <c r="AE49" s="386"/>
      <c r="AF49" s="438"/>
      <c r="AG49" s="438"/>
      <c r="AH49" s="386" t="s">
        <v>686</v>
      </c>
      <c r="AI49" s="386"/>
      <c r="AJ49" s="386"/>
      <c r="AK49" s="386"/>
      <c r="AL49" s="386"/>
      <c r="AM49" s="386"/>
      <c r="AN49" s="386"/>
      <c r="AO49" s="386" t="s">
        <v>713</v>
      </c>
      <c r="AP49" s="399" t="s">
        <v>201</v>
      </c>
      <c r="AQ49" s="399" t="s">
        <v>301</v>
      </c>
      <c r="AR49" s="399" t="s">
        <v>297</v>
      </c>
      <c r="AS49" s="456" t="s">
        <v>714</v>
      </c>
      <c r="AT49" s="399" t="s">
        <v>688</v>
      </c>
      <c r="AU49" s="399" t="s">
        <v>509</v>
      </c>
      <c r="AV49" s="399" t="s">
        <v>308</v>
      </c>
      <c r="AW49" s="399"/>
      <c r="AX49" s="400"/>
      <c r="AY49" s="347"/>
      <c r="AZ49" s="347"/>
      <c r="BC49" s="350">
        <f t="shared" si="59"/>
        <v>1</v>
      </c>
      <c r="BD49" s="351">
        <f t="shared" si="60"/>
        <v>1</v>
      </c>
      <c r="BE49" s="351">
        <f t="shared" si="61"/>
        <v>1</v>
      </c>
      <c r="BF49" s="351">
        <f t="shared" si="62"/>
        <v>1</v>
      </c>
      <c r="BG49" s="351">
        <f t="shared" si="63"/>
        <v>1</v>
      </c>
      <c r="BH49" s="351">
        <f t="shared" si="64"/>
        <v>1</v>
      </c>
      <c r="BI49" s="351">
        <f t="shared" si="65"/>
        <v>1</v>
      </c>
      <c r="BJ49" s="351">
        <f t="shared" si="66"/>
        <v>1</v>
      </c>
      <c r="BK49" s="351">
        <f t="shared" si="67"/>
        <v>1</v>
      </c>
      <c r="BL49" s="351">
        <f t="shared" si="68"/>
        <v>1</v>
      </c>
      <c r="BM49" s="351">
        <f t="shared" si="69"/>
        <v>1</v>
      </c>
      <c r="BN49" s="351">
        <f t="shared" si="70"/>
        <v>1</v>
      </c>
      <c r="BO49" s="351">
        <f t="shared" si="71"/>
        <v>1</v>
      </c>
      <c r="BP49" s="351">
        <f t="shared" si="72"/>
        <v>1</v>
      </c>
      <c r="BQ49" s="351">
        <f t="shared" si="73"/>
        <v>1</v>
      </c>
      <c r="BR49" s="351">
        <f t="shared" si="74"/>
        <v>1</v>
      </c>
      <c r="BS49" s="351">
        <f t="shared" si="75"/>
        <v>1</v>
      </c>
      <c r="BT49" s="351">
        <f t="shared" si="76"/>
        <v>1</v>
      </c>
      <c r="BU49" s="351">
        <f t="shared" si="77"/>
        <v>1</v>
      </c>
      <c r="BV49" s="351">
        <f t="shared" si="78"/>
        <v>1</v>
      </c>
      <c r="BW49" s="351">
        <f t="shared" si="79"/>
        <v>1</v>
      </c>
      <c r="BX49" s="351">
        <f t="shared" si="80"/>
        <v>1</v>
      </c>
      <c r="BY49" s="351">
        <f t="shared" si="81"/>
        <v>1</v>
      </c>
      <c r="BZ49" s="351">
        <f t="shared" si="82"/>
        <v>1</v>
      </c>
      <c r="CA49" s="351">
        <f t="shared" si="83"/>
        <v>1</v>
      </c>
      <c r="CB49" s="351">
        <f t="shared" si="84"/>
        <v>1</v>
      </c>
      <c r="CC49" s="351">
        <f t="shared" si="85"/>
        <v>1</v>
      </c>
      <c r="CD49" s="351">
        <f t="shared" si="86"/>
        <v>0</v>
      </c>
      <c r="CE49" s="351">
        <f t="shared" si="87"/>
        <v>0</v>
      </c>
      <c r="CF49" s="351">
        <f t="shared" si="88"/>
        <v>0</v>
      </c>
      <c r="CG49" s="351">
        <f t="shared" si="89"/>
        <v>0</v>
      </c>
      <c r="CH49" s="351">
        <f t="shared" si="90"/>
        <v>1</v>
      </c>
      <c r="CI49" s="351">
        <f t="shared" si="91"/>
        <v>0</v>
      </c>
      <c r="CJ49" s="351">
        <f t="shared" si="92"/>
        <v>0</v>
      </c>
      <c r="CK49" s="351">
        <f t="shared" si="93"/>
        <v>0</v>
      </c>
      <c r="CL49" s="351">
        <f t="shared" si="94"/>
        <v>0</v>
      </c>
      <c r="CM49" s="351">
        <f t="shared" si="95"/>
        <v>0</v>
      </c>
      <c r="CN49" s="351">
        <f t="shared" si="96"/>
        <v>0</v>
      </c>
      <c r="CO49" s="351">
        <f t="shared" si="97"/>
        <v>1</v>
      </c>
      <c r="CP49" s="351">
        <f t="shared" si="98"/>
        <v>1</v>
      </c>
      <c r="CQ49" s="351">
        <f t="shared" si="99"/>
        <v>1</v>
      </c>
      <c r="CR49" s="351">
        <f t="shared" si="100"/>
        <v>1</v>
      </c>
      <c r="CS49" s="351">
        <f t="shared" si="101"/>
        <v>1</v>
      </c>
      <c r="CT49" s="351">
        <f t="shared" si="102"/>
        <v>1</v>
      </c>
      <c r="CU49" s="351">
        <f t="shared" si="103"/>
        <v>1</v>
      </c>
      <c r="CV49" s="351">
        <f t="shared" si="104"/>
        <v>1</v>
      </c>
      <c r="CW49" s="351">
        <f t="shared" si="105"/>
        <v>0</v>
      </c>
      <c r="CX49" s="351">
        <f t="shared" si="106"/>
        <v>0</v>
      </c>
      <c r="CY49" s="351">
        <f t="shared" si="107"/>
        <v>0</v>
      </c>
      <c r="CZ49" s="352">
        <f t="shared" si="108"/>
        <v>0</v>
      </c>
      <c r="DA49" s="346">
        <f t="shared" si="56"/>
        <v>0</v>
      </c>
      <c r="DB49" s="346">
        <f t="shared" si="57"/>
        <v>0</v>
      </c>
      <c r="DC49" s="346">
        <f t="shared" si="58"/>
        <v>0</v>
      </c>
    </row>
    <row r="50" spans="1:107" ht="15.75" customHeight="1" x14ac:dyDescent="0.25">
      <c r="A50" s="462" t="s">
        <v>11</v>
      </c>
      <c r="B50" s="421">
        <v>3</v>
      </c>
      <c r="C50" s="444" t="s">
        <v>309</v>
      </c>
      <c r="D50" s="397" t="s">
        <v>193</v>
      </c>
      <c r="E50" s="397" t="s">
        <v>194</v>
      </c>
      <c r="F50" s="397" t="s">
        <v>513</v>
      </c>
      <c r="G50" s="397" t="s">
        <v>296</v>
      </c>
      <c r="H50" s="397" t="s">
        <v>307</v>
      </c>
      <c r="I50" s="397" t="s">
        <v>705</v>
      </c>
      <c r="J50" s="397" t="s">
        <v>268</v>
      </c>
      <c r="K50" s="397" t="s">
        <v>308</v>
      </c>
      <c r="L50" s="397" t="s">
        <v>436</v>
      </c>
      <c r="M50" s="459" t="s">
        <v>511</v>
      </c>
      <c r="N50" s="397" t="s">
        <v>192</v>
      </c>
      <c r="O50" s="397" t="s">
        <v>269</v>
      </c>
      <c r="P50" s="397" t="s">
        <v>698</v>
      </c>
      <c r="Q50" s="386" t="s">
        <v>441</v>
      </c>
      <c r="R50" s="386" t="s">
        <v>439</v>
      </c>
      <c r="S50" s="386" t="s">
        <v>716</v>
      </c>
      <c r="T50" s="386" t="s">
        <v>687</v>
      </c>
      <c r="U50" s="386" t="s">
        <v>514</v>
      </c>
      <c r="V50" s="386" t="s">
        <v>466</v>
      </c>
      <c r="W50" s="386" t="s">
        <v>702</v>
      </c>
      <c r="X50" s="386" t="s">
        <v>509</v>
      </c>
      <c r="Y50" s="386" t="s">
        <v>724</v>
      </c>
      <c r="Z50" s="456" t="s">
        <v>712</v>
      </c>
      <c r="AA50" s="386" t="s">
        <v>200</v>
      </c>
      <c r="AB50" s="386" t="s">
        <v>711</v>
      </c>
      <c r="AC50" s="386" t="s">
        <v>539</v>
      </c>
      <c r="AD50" s="386"/>
      <c r="AE50" s="386"/>
      <c r="AF50" s="438"/>
      <c r="AG50" s="438"/>
      <c r="AH50" s="386" t="s">
        <v>686</v>
      </c>
      <c r="AI50" s="386"/>
      <c r="AJ50" s="386"/>
      <c r="AK50" s="386"/>
      <c r="AL50" s="386"/>
      <c r="AM50" s="386"/>
      <c r="AN50" s="386"/>
      <c r="AO50" s="386" t="s">
        <v>520</v>
      </c>
      <c r="AP50" s="399" t="s">
        <v>501</v>
      </c>
      <c r="AQ50" s="399" t="s">
        <v>301</v>
      </c>
      <c r="AR50" s="399" t="s">
        <v>682</v>
      </c>
      <c r="AS50" s="399" t="s">
        <v>714</v>
      </c>
      <c r="AT50" s="399" t="s">
        <v>485</v>
      </c>
      <c r="AU50" s="399" t="s">
        <v>434</v>
      </c>
      <c r="AV50" s="399" t="s">
        <v>695</v>
      </c>
      <c r="AW50" s="399"/>
      <c r="AX50" s="399"/>
      <c r="AY50" s="347"/>
      <c r="AZ50" s="347"/>
      <c r="BC50" s="350">
        <f t="shared" si="59"/>
        <v>1</v>
      </c>
      <c r="BD50" s="351">
        <f t="shared" si="60"/>
        <v>1</v>
      </c>
      <c r="BE50" s="351">
        <f t="shared" si="61"/>
        <v>1</v>
      </c>
      <c r="BF50" s="351">
        <f t="shared" si="62"/>
        <v>1</v>
      </c>
      <c r="BG50" s="351">
        <f t="shared" si="63"/>
        <v>1</v>
      </c>
      <c r="BH50" s="351">
        <f t="shared" si="64"/>
        <v>1</v>
      </c>
      <c r="BI50" s="351">
        <f t="shared" si="65"/>
        <v>1</v>
      </c>
      <c r="BJ50" s="351">
        <f t="shared" si="66"/>
        <v>1</v>
      </c>
      <c r="BK50" s="351">
        <f t="shared" si="67"/>
        <v>1</v>
      </c>
      <c r="BL50" s="351">
        <f t="shared" si="68"/>
        <v>1</v>
      </c>
      <c r="BM50" s="351">
        <f t="shared" si="69"/>
        <v>1</v>
      </c>
      <c r="BN50" s="351">
        <f t="shared" si="70"/>
        <v>1</v>
      </c>
      <c r="BO50" s="351">
        <f t="shared" si="71"/>
        <v>1</v>
      </c>
      <c r="BP50" s="351">
        <f t="shared" si="72"/>
        <v>1</v>
      </c>
      <c r="BQ50" s="351">
        <f t="shared" si="73"/>
        <v>1</v>
      </c>
      <c r="BR50" s="351">
        <f t="shared" si="74"/>
        <v>1</v>
      </c>
      <c r="BS50" s="351">
        <f t="shared" si="75"/>
        <v>1</v>
      </c>
      <c r="BT50" s="351">
        <f t="shared" si="76"/>
        <v>1</v>
      </c>
      <c r="BU50" s="351">
        <f t="shared" si="77"/>
        <v>1</v>
      </c>
      <c r="BV50" s="351">
        <f t="shared" si="78"/>
        <v>1</v>
      </c>
      <c r="BW50" s="351">
        <f t="shared" si="79"/>
        <v>1</v>
      </c>
      <c r="BX50" s="351">
        <f t="shared" si="80"/>
        <v>1</v>
      </c>
      <c r="BY50" s="351">
        <f t="shared" si="81"/>
        <v>1</v>
      </c>
      <c r="BZ50" s="351">
        <f t="shared" si="82"/>
        <v>1</v>
      </c>
      <c r="CA50" s="351">
        <f t="shared" si="83"/>
        <v>1</v>
      </c>
      <c r="CB50" s="351">
        <f t="shared" si="84"/>
        <v>1</v>
      </c>
      <c r="CC50" s="351">
        <f t="shared" si="85"/>
        <v>1</v>
      </c>
      <c r="CD50" s="351">
        <f t="shared" si="86"/>
        <v>0</v>
      </c>
      <c r="CE50" s="351">
        <f t="shared" si="87"/>
        <v>0</v>
      </c>
      <c r="CF50" s="351">
        <f t="shared" si="88"/>
        <v>0</v>
      </c>
      <c r="CG50" s="351">
        <f t="shared" si="89"/>
        <v>0</v>
      </c>
      <c r="CH50" s="351">
        <f t="shared" si="90"/>
        <v>1</v>
      </c>
      <c r="CI50" s="351">
        <f t="shared" si="91"/>
        <v>0</v>
      </c>
      <c r="CJ50" s="351">
        <f t="shared" si="92"/>
        <v>0</v>
      </c>
      <c r="CK50" s="351">
        <f t="shared" si="93"/>
        <v>0</v>
      </c>
      <c r="CL50" s="351">
        <f t="shared" si="94"/>
        <v>0</v>
      </c>
      <c r="CM50" s="351">
        <f t="shared" si="95"/>
        <v>0</v>
      </c>
      <c r="CN50" s="351">
        <f t="shared" si="96"/>
        <v>0</v>
      </c>
      <c r="CO50" s="351">
        <f t="shared" si="97"/>
        <v>1</v>
      </c>
      <c r="CP50" s="351">
        <f t="shared" si="98"/>
        <v>1</v>
      </c>
      <c r="CQ50" s="351">
        <f t="shared" si="99"/>
        <v>1</v>
      </c>
      <c r="CR50" s="351">
        <f t="shared" si="100"/>
        <v>1</v>
      </c>
      <c r="CS50" s="351">
        <f t="shared" si="101"/>
        <v>1</v>
      </c>
      <c r="CT50" s="351">
        <f t="shared" si="102"/>
        <v>1</v>
      </c>
      <c r="CU50" s="351">
        <f t="shared" si="103"/>
        <v>1</v>
      </c>
      <c r="CV50" s="351">
        <f t="shared" si="104"/>
        <v>1</v>
      </c>
      <c r="CW50" s="351">
        <f t="shared" si="105"/>
        <v>0</v>
      </c>
      <c r="CX50" s="351">
        <f t="shared" si="106"/>
        <v>0</v>
      </c>
      <c r="CY50" s="351">
        <f t="shared" si="107"/>
        <v>0</v>
      </c>
      <c r="CZ50" s="352">
        <f t="shared" si="108"/>
        <v>0</v>
      </c>
      <c r="DA50" s="346">
        <f t="shared" si="56"/>
        <v>0</v>
      </c>
      <c r="DB50" s="346">
        <f t="shared" si="57"/>
        <v>0</v>
      </c>
      <c r="DC50" s="346">
        <f t="shared" si="58"/>
        <v>0</v>
      </c>
    </row>
    <row r="51" spans="1:107" ht="15.75" customHeight="1" x14ac:dyDescent="0.25">
      <c r="A51" s="462"/>
      <c r="B51" s="421">
        <v>4</v>
      </c>
      <c r="C51" s="444" t="s">
        <v>307</v>
      </c>
      <c r="D51" s="397" t="s">
        <v>689</v>
      </c>
      <c r="E51" s="397" t="s">
        <v>695</v>
      </c>
      <c r="F51" s="397" t="s">
        <v>513</v>
      </c>
      <c r="G51" s="397" t="s">
        <v>698</v>
      </c>
      <c r="H51" s="397" t="s">
        <v>701</v>
      </c>
      <c r="I51" s="397" t="s">
        <v>536</v>
      </c>
      <c r="J51" s="397" t="s">
        <v>200</v>
      </c>
      <c r="K51" s="397" t="s">
        <v>308</v>
      </c>
      <c r="L51" s="397" t="s">
        <v>436</v>
      </c>
      <c r="M51" s="397" t="s">
        <v>434</v>
      </c>
      <c r="N51" s="397" t="s">
        <v>269</v>
      </c>
      <c r="O51" s="397" t="s">
        <v>194</v>
      </c>
      <c r="P51" s="397" t="s">
        <v>268</v>
      </c>
      <c r="Q51" s="456" t="s">
        <v>466</v>
      </c>
      <c r="R51" s="386" t="s">
        <v>441</v>
      </c>
      <c r="S51" s="386" t="s">
        <v>439</v>
      </c>
      <c r="T51" s="386" t="s">
        <v>712</v>
      </c>
      <c r="U51" s="386" t="s">
        <v>514</v>
      </c>
      <c r="V51" s="386" t="s">
        <v>510</v>
      </c>
      <c r="W51" s="386" t="s">
        <v>688</v>
      </c>
      <c r="X51" s="386" t="s">
        <v>509</v>
      </c>
      <c r="Y51" s="386" t="s">
        <v>705</v>
      </c>
      <c r="Z51" s="456" t="s">
        <v>540</v>
      </c>
      <c r="AA51" s="386" t="s">
        <v>713</v>
      </c>
      <c r="AB51" s="386" t="s">
        <v>711</v>
      </c>
      <c r="AC51" s="386" t="s">
        <v>702</v>
      </c>
      <c r="AD51" s="386"/>
      <c r="AE51" s="386"/>
      <c r="AF51" s="438"/>
      <c r="AG51" s="438"/>
      <c r="AH51" s="386" t="s">
        <v>714</v>
      </c>
      <c r="AI51" s="386"/>
      <c r="AJ51" s="386"/>
      <c r="AK51" s="386"/>
      <c r="AL51" s="386"/>
      <c r="AM51" s="386"/>
      <c r="AN51" s="386"/>
      <c r="AO51" s="386" t="s">
        <v>520</v>
      </c>
      <c r="AP51" s="399" t="s">
        <v>687</v>
      </c>
      <c r="AQ51" s="399" t="s">
        <v>192</v>
      </c>
      <c r="AR51" s="399" t="s">
        <v>682</v>
      </c>
      <c r="AS51" s="456" t="s">
        <v>485</v>
      </c>
      <c r="AT51" s="399" t="s">
        <v>716</v>
      </c>
      <c r="AU51" s="399" t="s">
        <v>724</v>
      </c>
      <c r="AV51" s="399" t="s">
        <v>193</v>
      </c>
      <c r="AW51" s="400"/>
      <c r="AX51" s="399"/>
      <c r="AY51" s="347"/>
      <c r="AZ51" s="347"/>
      <c r="BC51" s="350">
        <f t="shared" si="59"/>
        <v>1</v>
      </c>
      <c r="BD51" s="351">
        <f t="shared" si="60"/>
        <v>1</v>
      </c>
      <c r="BE51" s="351">
        <f t="shared" si="61"/>
        <v>1</v>
      </c>
      <c r="BF51" s="351">
        <f t="shared" si="62"/>
        <v>1</v>
      </c>
      <c r="BG51" s="351">
        <f t="shared" si="63"/>
        <v>1</v>
      </c>
      <c r="BH51" s="351">
        <f t="shared" si="64"/>
        <v>1</v>
      </c>
      <c r="BI51" s="351">
        <f t="shared" si="65"/>
        <v>1</v>
      </c>
      <c r="BJ51" s="351">
        <f t="shared" si="66"/>
        <v>1</v>
      </c>
      <c r="BK51" s="351">
        <f t="shared" si="67"/>
        <v>1</v>
      </c>
      <c r="BL51" s="351">
        <f t="shared" si="68"/>
        <v>1</v>
      </c>
      <c r="BM51" s="351">
        <f t="shared" si="69"/>
        <v>1</v>
      </c>
      <c r="BN51" s="351">
        <f t="shared" si="70"/>
        <v>1</v>
      </c>
      <c r="BO51" s="351">
        <f t="shared" si="71"/>
        <v>1</v>
      </c>
      <c r="BP51" s="351">
        <f t="shared" si="72"/>
        <v>1</v>
      </c>
      <c r="BQ51" s="351">
        <f t="shared" si="73"/>
        <v>1</v>
      </c>
      <c r="BR51" s="351">
        <f t="shared" si="74"/>
        <v>1</v>
      </c>
      <c r="BS51" s="351">
        <f t="shared" si="75"/>
        <v>1</v>
      </c>
      <c r="BT51" s="351">
        <f t="shared" si="76"/>
        <v>1</v>
      </c>
      <c r="BU51" s="351">
        <f t="shared" si="77"/>
        <v>1</v>
      </c>
      <c r="BV51" s="351">
        <f t="shared" si="78"/>
        <v>1</v>
      </c>
      <c r="BW51" s="351">
        <f t="shared" si="79"/>
        <v>1</v>
      </c>
      <c r="BX51" s="351">
        <f t="shared" si="80"/>
        <v>1</v>
      </c>
      <c r="BY51" s="351">
        <f t="shared" si="81"/>
        <v>1</v>
      </c>
      <c r="BZ51" s="351">
        <f t="shared" si="82"/>
        <v>1</v>
      </c>
      <c r="CA51" s="351">
        <f t="shared" si="83"/>
        <v>1</v>
      </c>
      <c r="CB51" s="351">
        <f t="shared" si="84"/>
        <v>1</v>
      </c>
      <c r="CC51" s="351">
        <f t="shared" si="85"/>
        <v>1</v>
      </c>
      <c r="CD51" s="351">
        <f t="shared" si="86"/>
        <v>0</v>
      </c>
      <c r="CE51" s="351">
        <f t="shared" si="87"/>
        <v>0</v>
      </c>
      <c r="CF51" s="351">
        <f t="shared" si="88"/>
        <v>0</v>
      </c>
      <c r="CG51" s="351">
        <f t="shared" si="89"/>
        <v>0</v>
      </c>
      <c r="CH51" s="351">
        <f t="shared" si="90"/>
        <v>1</v>
      </c>
      <c r="CI51" s="351">
        <f t="shared" si="91"/>
        <v>0</v>
      </c>
      <c r="CJ51" s="351">
        <f t="shared" si="92"/>
        <v>0</v>
      </c>
      <c r="CK51" s="351">
        <f t="shared" si="93"/>
        <v>0</v>
      </c>
      <c r="CL51" s="351">
        <f t="shared" si="94"/>
        <v>0</v>
      </c>
      <c r="CM51" s="351">
        <f t="shared" si="95"/>
        <v>0</v>
      </c>
      <c r="CN51" s="351">
        <f t="shared" si="96"/>
        <v>0</v>
      </c>
      <c r="CO51" s="351">
        <f t="shared" si="97"/>
        <v>1</v>
      </c>
      <c r="CP51" s="351">
        <f t="shared" si="98"/>
        <v>1</v>
      </c>
      <c r="CQ51" s="351">
        <f t="shared" si="99"/>
        <v>1</v>
      </c>
      <c r="CR51" s="351">
        <f t="shared" si="100"/>
        <v>1</v>
      </c>
      <c r="CS51" s="351">
        <f t="shared" si="101"/>
        <v>1</v>
      </c>
      <c r="CT51" s="351">
        <f t="shared" si="102"/>
        <v>1</v>
      </c>
      <c r="CU51" s="351">
        <f t="shared" si="103"/>
        <v>1</v>
      </c>
      <c r="CV51" s="351">
        <f t="shared" si="104"/>
        <v>1</v>
      </c>
      <c r="CW51" s="351">
        <f t="shared" si="105"/>
        <v>0</v>
      </c>
      <c r="CX51" s="351">
        <f t="shared" si="106"/>
        <v>0</v>
      </c>
      <c r="CY51" s="351">
        <f t="shared" si="107"/>
        <v>0</v>
      </c>
      <c r="CZ51" s="352">
        <f t="shared" si="108"/>
        <v>0</v>
      </c>
      <c r="DA51" s="346">
        <f t="shared" si="56"/>
        <v>0</v>
      </c>
      <c r="DB51" s="346">
        <f t="shared" si="57"/>
        <v>0</v>
      </c>
      <c r="DC51" s="346">
        <f t="shared" si="58"/>
        <v>0</v>
      </c>
    </row>
    <row r="52" spans="1:107" ht="15.75" customHeight="1" thickBot="1" x14ac:dyDescent="0.3">
      <c r="A52" s="463"/>
      <c r="B52" s="422">
        <v>5</v>
      </c>
      <c r="C52" s="450" t="s">
        <v>307</v>
      </c>
      <c r="D52" s="410" t="s">
        <v>689</v>
      </c>
      <c r="E52" s="410" t="s">
        <v>695</v>
      </c>
      <c r="F52" s="410" t="s">
        <v>308</v>
      </c>
      <c r="G52" s="410" t="s">
        <v>436</v>
      </c>
      <c r="H52" s="410" t="s">
        <v>701</v>
      </c>
      <c r="I52" s="410" t="s">
        <v>536</v>
      </c>
      <c r="J52" s="410" t="s">
        <v>686</v>
      </c>
      <c r="K52" s="410" t="s">
        <v>434</v>
      </c>
      <c r="L52" s="410" t="s">
        <v>200</v>
      </c>
      <c r="M52" s="410" t="s">
        <v>711</v>
      </c>
      <c r="N52" s="410" t="s">
        <v>269</v>
      </c>
      <c r="O52" s="410" t="s">
        <v>698</v>
      </c>
      <c r="P52" s="410" t="s">
        <v>268</v>
      </c>
      <c r="Q52" s="458" t="s">
        <v>466</v>
      </c>
      <c r="R52" s="409" t="s">
        <v>441</v>
      </c>
      <c r="S52" s="409" t="s">
        <v>514</v>
      </c>
      <c r="T52" s="409" t="s">
        <v>712</v>
      </c>
      <c r="U52" s="409" t="s">
        <v>705</v>
      </c>
      <c r="V52" s="409" t="s">
        <v>439</v>
      </c>
      <c r="W52" s="409" t="s">
        <v>540</v>
      </c>
      <c r="X52" s="409" t="s">
        <v>713</v>
      </c>
      <c r="Y52" s="409" t="s">
        <v>687</v>
      </c>
      <c r="Z52" s="409" t="s">
        <v>301</v>
      </c>
      <c r="AA52" s="409" t="s">
        <v>539</v>
      </c>
      <c r="AB52" s="409" t="s">
        <v>485</v>
      </c>
      <c r="AC52" s="409" t="s">
        <v>702</v>
      </c>
      <c r="AD52" s="409"/>
      <c r="AE52" s="409"/>
      <c r="AF52" s="440"/>
      <c r="AG52" s="440"/>
      <c r="AH52" s="409" t="s">
        <v>714</v>
      </c>
      <c r="AI52" s="409"/>
      <c r="AJ52" s="409"/>
      <c r="AK52" s="409"/>
      <c r="AL52" s="409"/>
      <c r="AM52" s="409"/>
      <c r="AN52" s="409"/>
      <c r="AO52" s="409" t="s">
        <v>193</v>
      </c>
      <c r="AP52" s="423" t="s">
        <v>520</v>
      </c>
      <c r="AQ52" s="423" t="s">
        <v>513</v>
      </c>
      <c r="AR52" s="423" t="s">
        <v>192</v>
      </c>
      <c r="AS52" s="423" t="s">
        <v>688</v>
      </c>
      <c r="AT52" s="423" t="s">
        <v>716</v>
      </c>
      <c r="AU52" s="423" t="s">
        <v>724</v>
      </c>
      <c r="AV52" s="458" t="s">
        <v>510</v>
      </c>
      <c r="AW52" s="412"/>
      <c r="AX52" s="423"/>
      <c r="AY52" s="353"/>
      <c r="AZ52" s="353"/>
      <c r="BC52" s="355">
        <f t="shared" si="59"/>
        <v>1</v>
      </c>
      <c r="BD52" s="356">
        <f t="shared" si="60"/>
        <v>1</v>
      </c>
      <c r="BE52" s="356">
        <f t="shared" si="61"/>
        <v>1</v>
      </c>
      <c r="BF52" s="356">
        <f t="shared" si="62"/>
        <v>1</v>
      </c>
      <c r="BG52" s="356">
        <f t="shared" si="63"/>
        <v>1</v>
      </c>
      <c r="BH52" s="356">
        <f t="shared" si="64"/>
        <v>1</v>
      </c>
      <c r="BI52" s="356">
        <f t="shared" si="65"/>
        <v>1</v>
      </c>
      <c r="BJ52" s="356">
        <f t="shared" si="66"/>
        <v>1</v>
      </c>
      <c r="BK52" s="356">
        <f t="shared" si="67"/>
        <v>1</v>
      </c>
      <c r="BL52" s="356">
        <f t="shared" si="68"/>
        <v>1</v>
      </c>
      <c r="BM52" s="356">
        <f t="shared" si="69"/>
        <v>1</v>
      </c>
      <c r="BN52" s="356">
        <f t="shared" si="70"/>
        <v>1</v>
      </c>
      <c r="BO52" s="356">
        <f t="shared" si="71"/>
        <v>1</v>
      </c>
      <c r="BP52" s="356">
        <f t="shared" si="72"/>
        <v>1</v>
      </c>
      <c r="BQ52" s="356">
        <f t="shared" si="73"/>
        <v>1</v>
      </c>
      <c r="BR52" s="356">
        <f t="shared" si="74"/>
        <v>1</v>
      </c>
      <c r="BS52" s="356">
        <f t="shared" si="75"/>
        <v>1</v>
      </c>
      <c r="BT52" s="356">
        <f t="shared" si="76"/>
        <v>1</v>
      </c>
      <c r="BU52" s="356">
        <f t="shared" si="77"/>
        <v>1</v>
      </c>
      <c r="BV52" s="356">
        <f t="shared" si="78"/>
        <v>1</v>
      </c>
      <c r="BW52" s="356">
        <f t="shared" si="79"/>
        <v>1</v>
      </c>
      <c r="BX52" s="356">
        <f t="shared" si="80"/>
        <v>1</v>
      </c>
      <c r="BY52" s="356">
        <f t="shared" si="81"/>
        <v>1</v>
      </c>
      <c r="BZ52" s="356">
        <f t="shared" si="82"/>
        <v>1</v>
      </c>
      <c r="CA52" s="356">
        <f t="shared" si="83"/>
        <v>1</v>
      </c>
      <c r="CB52" s="356">
        <f t="shared" si="84"/>
        <v>1</v>
      </c>
      <c r="CC52" s="356">
        <f t="shared" si="85"/>
        <v>1</v>
      </c>
      <c r="CD52" s="356">
        <f t="shared" si="86"/>
        <v>0</v>
      </c>
      <c r="CE52" s="356">
        <f t="shared" si="87"/>
        <v>0</v>
      </c>
      <c r="CF52" s="356">
        <f t="shared" si="88"/>
        <v>0</v>
      </c>
      <c r="CG52" s="356">
        <f t="shared" si="89"/>
        <v>0</v>
      </c>
      <c r="CH52" s="356">
        <f t="shared" si="90"/>
        <v>1</v>
      </c>
      <c r="CI52" s="356">
        <f t="shared" si="91"/>
        <v>0</v>
      </c>
      <c r="CJ52" s="356">
        <f t="shared" si="92"/>
        <v>0</v>
      </c>
      <c r="CK52" s="356">
        <f t="shared" si="93"/>
        <v>0</v>
      </c>
      <c r="CL52" s="356">
        <f t="shared" si="94"/>
        <v>0</v>
      </c>
      <c r="CM52" s="356">
        <f t="shared" si="95"/>
        <v>0</v>
      </c>
      <c r="CN52" s="356">
        <f t="shared" si="96"/>
        <v>0</v>
      </c>
      <c r="CO52" s="356">
        <f t="shared" si="97"/>
        <v>1</v>
      </c>
      <c r="CP52" s="356">
        <f t="shared" si="98"/>
        <v>1</v>
      </c>
      <c r="CQ52" s="356">
        <f t="shared" si="99"/>
        <v>1</v>
      </c>
      <c r="CR52" s="356">
        <f t="shared" si="100"/>
        <v>1</v>
      </c>
      <c r="CS52" s="356">
        <f t="shared" si="101"/>
        <v>1</v>
      </c>
      <c r="CT52" s="356">
        <f t="shared" si="102"/>
        <v>1</v>
      </c>
      <c r="CU52" s="356">
        <f t="shared" si="103"/>
        <v>1</v>
      </c>
      <c r="CV52" s="356">
        <f t="shared" si="104"/>
        <v>1</v>
      </c>
      <c r="CW52" s="356">
        <f t="shared" si="105"/>
        <v>0</v>
      </c>
      <c r="CX52" s="356">
        <f t="shared" si="106"/>
        <v>0</v>
      </c>
      <c r="CY52" s="356">
        <f t="shared" si="107"/>
        <v>0</v>
      </c>
      <c r="CZ52" s="357">
        <f t="shared" si="108"/>
        <v>0</v>
      </c>
      <c r="DA52" s="346">
        <f t="shared" si="56"/>
        <v>0</v>
      </c>
      <c r="DB52" s="346">
        <f t="shared" si="57"/>
        <v>0</v>
      </c>
      <c r="DC52" s="346">
        <f t="shared" si="58"/>
        <v>0</v>
      </c>
    </row>
    <row r="53" spans="1:107" ht="15.75" customHeight="1" thickTop="1" x14ac:dyDescent="0.25">
      <c r="A53" s="464" t="s">
        <v>21</v>
      </c>
      <c r="B53" s="418">
        <v>1</v>
      </c>
      <c r="C53" s="442"/>
      <c r="D53" s="387"/>
      <c r="E53" s="387"/>
      <c r="F53" s="387"/>
      <c r="G53" s="387"/>
      <c r="H53" s="387"/>
      <c r="I53" s="387"/>
      <c r="J53" s="387"/>
      <c r="K53" s="387"/>
      <c r="L53" s="387"/>
      <c r="M53" s="387"/>
      <c r="N53" s="387"/>
      <c r="O53" s="387"/>
      <c r="P53" s="387"/>
      <c r="Q53" s="385" t="s">
        <v>510</v>
      </c>
      <c r="R53" s="385" t="s">
        <v>306</v>
      </c>
      <c r="S53" s="385" t="s">
        <v>304</v>
      </c>
      <c r="T53" s="385" t="s">
        <v>715</v>
      </c>
      <c r="U53" s="385" t="s">
        <v>682</v>
      </c>
      <c r="V53" s="385" t="s">
        <v>717</v>
      </c>
      <c r="W53" s="385" t="s">
        <v>508</v>
      </c>
      <c r="X53" s="385" t="s">
        <v>698</v>
      </c>
      <c r="Y53" s="385" t="s">
        <v>307</v>
      </c>
      <c r="Z53" s="385" t="s">
        <v>540</v>
      </c>
      <c r="AA53" s="385" t="s">
        <v>425</v>
      </c>
      <c r="AB53" s="385" t="s">
        <v>299</v>
      </c>
      <c r="AC53" s="385" t="s">
        <v>714</v>
      </c>
      <c r="AD53" s="385"/>
      <c r="AE53" s="385"/>
      <c r="AF53" s="435"/>
      <c r="AG53" s="452"/>
      <c r="AH53" s="385"/>
      <c r="AI53" s="385"/>
      <c r="AJ53" s="385"/>
      <c r="AK53" s="385"/>
      <c r="AL53" s="385"/>
      <c r="AM53" s="385"/>
      <c r="AN53" s="385"/>
      <c r="AO53" s="385" t="s">
        <v>193</v>
      </c>
      <c r="AP53" s="419" t="s">
        <v>520</v>
      </c>
      <c r="AQ53" s="419" t="s">
        <v>713</v>
      </c>
      <c r="AR53" s="419" t="s">
        <v>697</v>
      </c>
      <c r="AS53" s="457" t="s">
        <v>462</v>
      </c>
      <c r="AT53" s="419" t="s">
        <v>426</v>
      </c>
      <c r="AU53" s="419" t="s">
        <v>685</v>
      </c>
      <c r="AV53" s="419" t="s">
        <v>718</v>
      </c>
      <c r="AW53" s="419"/>
      <c r="AX53" s="419"/>
      <c r="AY53" s="347"/>
      <c r="AZ53" s="348"/>
      <c r="BC53" s="343">
        <f t="shared" si="59"/>
        <v>0</v>
      </c>
      <c r="BD53" s="344">
        <f t="shared" si="60"/>
        <v>0</v>
      </c>
      <c r="BE53" s="344">
        <f t="shared" si="61"/>
        <v>0</v>
      </c>
      <c r="BF53" s="344">
        <f t="shared" si="62"/>
        <v>0</v>
      </c>
      <c r="BG53" s="344">
        <f t="shared" si="63"/>
        <v>0</v>
      </c>
      <c r="BH53" s="344">
        <f t="shared" si="64"/>
        <v>0</v>
      </c>
      <c r="BI53" s="344">
        <f t="shared" si="65"/>
        <v>0</v>
      </c>
      <c r="BJ53" s="344">
        <f t="shared" si="66"/>
        <v>0</v>
      </c>
      <c r="BK53" s="344">
        <f t="shared" si="67"/>
        <v>0</v>
      </c>
      <c r="BL53" s="344">
        <f t="shared" si="68"/>
        <v>0</v>
      </c>
      <c r="BM53" s="344">
        <f t="shared" si="69"/>
        <v>0</v>
      </c>
      <c r="BN53" s="344">
        <f t="shared" si="70"/>
        <v>0</v>
      </c>
      <c r="BO53" s="344">
        <f t="shared" si="71"/>
        <v>0</v>
      </c>
      <c r="BP53" s="344">
        <f t="shared" si="72"/>
        <v>0</v>
      </c>
      <c r="BQ53" s="344">
        <f t="shared" si="73"/>
        <v>1</v>
      </c>
      <c r="BR53" s="344">
        <f t="shared" si="74"/>
        <v>1</v>
      </c>
      <c r="BS53" s="344">
        <f t="shared" si="75"/>
        <v>1</v>
      </c>
      <c r="BT53" s="344">
        <f t="shared" ref="BT53:BT61" si="109">COUNTIF($C53:$BB53,T54)</f>
        <v>0</v>
      </c>
      <c r="BU53" s="344">
        <f t="shared" si="77"/>
        <v>1</v>
      </c>
      <c r="BV53" s="344">
        <f t="shared" si="78"/>
        <v>1</v>
      </c>
      <c r="BW53" s="344">
        <f t="shared" si="79"/>
        <v>1</v>
      </c>
      <c r="BX53" s="344">
        <f t="shared" si="80"/>
        <v>1</v>
      </c>
      <c r="BY53" s="344">
        <f t="shared" si="81"/>
        <v>1</v>
      </c>
      <c r="BZ53" s="344">
        <f t="shared" si="82"/>
        <v>1</v>
      </c>
      <c r="CA53" s="344">
        <f t="shared" si="83"/>
        <v>1</v>
      </c>
      <c r="CB53" s="344">
        <f t="shared" si="84"/>
        <v>1</v>
      </c>
      <c r="CC53" s="344">
        <f t="shared" si="85"/>
        <v>1</v>
      </c>
      <c r="CD53" s="344">
        <f t="shared" si="86"/>
        <v>0</v>
      </c>
      <c r="CE53" s="344">
        <f t="shared" si="87"/>
        <v>0</v>
      </c>
      <c r="CF53" s="344">
        <f t="shared" si="88"/>
        <v>0</v>
      </c>
      <c r="CG53" s="344">
        <f t="shared" si="89"/>
        <v>0</v>
      </c>
      <c r="CH53" s="344">
        <f t="shared" si="90"/>
        <v>0</v>
      </c>
      <c r="CI53" s="344">
        <f t="shared" si="91"/>
        <v>0</v>
      </c>
      <c r="CJ53" s="344">
        <f t="shared" si="92"/>
        <v>0</v>
      </c>
      <c r="CK53" s="344">
        <f t="shared" si="93"/>
        <v>0</v>
      </c>
      <c r="CL53" s="344">
        <f t="shared" si="94"/>
        <v>0</v>
      </c>
      <c r="CM53" s="344">
        <f t="shared" si="95"/>
        <v>0</v>
      </c>
      <c r="CN53" s="344">
        <f t="shared" si="96"/>
        <v>0</v>
      </c>
      <c r="CO53" s="344">
        <f t="shared" si="97"/>
        <v>1</v>
      </c>
      <c r="CP53" s="344">
        <f t="shared" si="98"/>
        <v>1</v>
      </c>
      <c r="CQ53" s="344">
        <f t="shared" si="99"/>
        <v>1</v>
      </c>
      <c r="CR53" s="344">
        <f t="shared" si="100"/>
        <v>1</v>
      </c>
      <c r="CS53" s="344">
        <f t="shared" si="101"/>
        <v>1</v>
      </c>
      <c r="CT53" s="344">
        <f t="shared" si="102"/>
        <v>1</v>
      </c>
      <c r="CU53" s="344">
        <f t="shared" si="103"/>
        <v>1</v>
      </c>
      <c r="CV53" s="344">
        <f t="shared" si="104"/>
        <v>1</v>
      </c>
      <c r="CW53" s="344">
        <f t="shared" si="105"/>
        <v>0</v>
      </c>
      <c r="CX53" s="344">
        <f t="shared" si="106"/>
        <v>0</v>
      </c>
      <c r="CY53" s="344">
        <f t="shared" si="107"/>
        <v>0</v>
      </c>
      <c r="CZ53" s="345">
        <f t="shared" si="108"/>
        <v>0</v>
      </c>
      <c r="DA53" s="346">
        <f t="shared" si="56"/>
        <v>0</v>
      </c>
      <c r="DB53" s="346">
        <f t="shared" si="57"/>
        <v>0</v>
      </c>
      <c r="DC53" s="346">
        <f t="shared" si="58"/>
        <v>0</v>
      </c>
    </row>
    <row r="54" spans="1:107" ht="15.75" customHeight="1" x14ac:dyDescent="0.25">
      <c r="A54" s="462" t="s">
        <v>8</v>
      </c>
      <c r="B54" s="421">
        <v>2</v>
      </c>
      <c r="C54" s="444" t="s">
        <v>307</v>
      </c>
      <c r="D54" s="397"/>
      <c r="E54" s="397"/>
      <c r="F54" s="397"/>
      <c r="G54" s="397" t="s">
        <v>700</v>
      </c>
      <c r="H54" s="397" t="s">
        <v>293</v>
      </c>
      <c r="I54" s="397"/>
      <c r="J54" s="397" t="s">
        <v>691</v>
      </c>
      <c r="K54" s="397" t="s">
        <v>473</v>
      </c>
      <c r="L54" s="397" t="s">
        <v>425</v>
      </c>
      <c r="M54" s="397"/>
      <c r="N54" s="397"/>
      <c r="O54" s="397"/>
      <c r="P54" s="397" t="s">
        <v>507</v>
      </c>
      <c r="Q54" s="386" t="s">
        <v>510</v>
      </c>
      <c r="R54" s="386" t="s">
        <v>299</v>
      </c>
      <c r="S54" s="386" t="s">
        <v>304</v>
      </c>
      <c r="T54" s="386" t="s">
        <v>687</v>
      </c>
      <c r="U54" s="386" t="s">
        <v>682</v>
      </c>
      <c r="V54" s="386" t="s">
        <v>685</v>
      </c>
      <c r="W54" s="386" t="s">
        <v>508</v>
      </c>
      <c r="X54" s="386" t="s">
        <v>718</v>
      </c>
      <c r="Y54" s="386" t="s">
        <v>696</v>
      </c>
      <c r="Z54" s="386" t="s">
        <v>506</v>
      </c>
      <c r="AA54" s="386" t="s">
        <v>693</v>
      </c>
      <c r="AB54" s="386" t="s">
        <v>716</v>
      </c>
      <c r="AC54" s="386" t="s">
        <v>714</v>
      </c>
      <c r="AD54" s="386"/>
      <c r="AE54" s="386"/>
      <c r="AF54" s="438"/>
      <c r="AG54" s="453"/>
      <c r="AH54" s="386" t="s">
        <v>712</v>
      </c>
      <c r="AI54" s="386" t="s">
        <v>429</v>
      </c>
      <c r="AJ54" s="386" t="s">
        <v>268</v>
      </c>
      <c r="AK54" s="386" t="s">
        <v>193</v>
      </c>
      <c r="AL54" s="386" t="s">
        <v>690</v>
      </c>
      <c r="AM54" s="386" t="s">
        <v>686</v>
      </c>
      <c r="AN54" s="386" t="s">
        <v>306</v>
      </c>
      <c r="AO54" s="386" t="s">
        <v>713</v>
      </c>
      <c r="AP54" s="399" t="s">
        <v>520</v>
      </c>
      <c r="AQ54" s="399" t="s">
        <v>540</v>
      </c>
      <c r="AR54" s="399" t="s">
        <v>697</v>
      </c>
      <c r="AS54" s="456" t="s">
        <v>694</v>
      </c>
      <c r="AT54" s="399" t="s">
        <v>717</v>
      </c>
      <c r="AU54" s="399" t="s">
        <v>715</v>
      </c>
      <c r="AV54" s="399" t="s">
        <v>692</v>
      </c>
      <c r="AW54" s="399"/>
      <c r="AX54" s="399"/>
      <c r="AY54" s="347"/>
      <c r="AZ54" s="348"/>
      <c r="BC54" s="350">
        <f t="shared" si="59"/>
        <v>1</v>
      </c>
      <c r="BD54" s="351">
        <f t="shared" si="60"/>
        <v>0</v>
      </c>
      <c r="BE54" s="351">
        <f t="shared" si="61"/>
        <v>0</v>
      </c>
      <c r="BF54" s="351">
        <f t="shared" si="62"/>
        <v>0</v>
      </c>
      <c r="BG54" s="351">
        <f t="shared" si="63"/>
        <v>1</v>
      </c>
      <c r="BH54" s="351">
        <f t="shared" si="64"/>
        <v>1</v>
      </c>
      <c r="BI54" s="351">
        <f t="shared" si="65"/>
        <v>0</v>
      </c>
      <c r="BJ54" s="351">
        <f t="shared" si="66"/>
        <v>1</v>
      </c>
      <c r="BK54" s="351">
        <f t="shared" si="67"/>
        <v>1</v>
      </c>
      <c r="BL54" s="351">
        <f t="shared" si="68"/>
        <v>1</v>
      </c>
      <c r="BM54" s="351">
        <f t="shared" si="69"/>
        <v>0</v>
      </c>
      <c r="BN54" s="351">
        <f t="shared" si="70"/>
        <v>0</v>
      </c>
      <c r="BO54" s="351">
        <f t="shared" si="71"/>
        <v>0</v>
      </c>
      <c r="BP54" s="351">
        <f t="shared" si="72"/>
        <v>1</v>
      </c>
      <c r="BQ54" s="351">
        <f t="shared" si="73"/>
        <v>1</v>
      </c>
      <c r="BR54" s="351">
        <f t="shared" si="74"/>
        <v>1</v>
      </c>
      <c r="BS54" s="351">
        <f t="shared" si="75"/>
        <v>1</v>
      </c>
      <c r="BT54" s="351">
        <f t="shared" si="109"/>
        <v>1</v>
      </c>
      <c r="BU54" s="351">
        <f t="shared" si="77"/>
        <v>1</v>
      </c>
      <c r="BV54" s="351">
        <f t="shared" si="78"/>
        <v>1</v>
      </c>
      <c r="BW54" s="351">
        <f t="shared" si="79"/>
        <v>1</v>
      </c>
      <c r="BX54" s="351">
        <f t="shared" si="80"/>
        <v>1</v>
      </c>
      <c r="BY54" s="351">
        <f t="shared" si="81"/>
        <v>1</v>
      </c>
      <c r="BZ54" s="351">
        <f t="shared" si="82"/>
        <v>1</v>
      </c>
      <c r="CA54" s="351">
        <f t="shared" si="83"/>
        <v>1</v>
      </c>
      <c r="CB54" s="351">
        <f t="shared" si="84"/>
        <v>1</v>
      </c>
      <c r="CC54" s="351">
        <f t="shared" si="85"/>
        <v>1</v>
      </c>
      <c r="CD54" s="351">
        <f t="shared" si="86"/>
        <v>0</v>
      </c>
      <c r="CE54" s="351">
        <f t="shared" si="87"/>
        <v>0</v>
      </c>
      <c r="CF54" s="351">
        <f t="shared" si="88"/>
        <v>0</v>
      </c>
      <c r="CG54" s="351">
        <f t="shared" si="89"/>
        <v>0</v>
      </c>
      <c r="CH54" s="351">
        <f t="shared" si="90"/>
        <v>1</v>
      </c>
      <c r="CI54" s="351">
        <f t="shared" si="91"/>
        <v>1</v>
      </c>
      <c r="CJ54" s="351">
        <f t="shared" si="92"/>
        <v>1</v>
      </c>
      <c r="CK54" s="351">
        <f t="shared" si="93"/>
        <v>1</v>
      </c>
      <c r="CL54" s="351">
        <f t="shared" si="94"/>
        <v>1</v>
      </c>
      <c r="CM54" s="351">
        <f t="shared" si="95"/>
        <v>1</v>
      </c>
      <c r="CN54" s="351">
        <f t="shared" si="96"/>
        <v>1</v>
      </c>
      <c r="CO54" s="351">
        <f t="shared" si="97"/>
        <v>1</v>
      </c>
      <c r="CP54" s="351">
        <f t="shared" si="98"/>
        <v>1</v>
      </c>
      <c r="CQ54" s="351">
        <f t="shared" si="99"/>
        <v>1</v>
      </c>
      <c r="CR54" s="351">
        <f t="shared" si="100"/>
        <v>1</v>
      </c>
      <c r="CS54" s="351">
        <f t="shared" si="101"/>
        <v>1</v>
      </c>
      <c r="CT54" s="351">
        <f t="shared" si="102"/>
        <v>1</v>
      </c>
      <c r="CU54" s="351">
        <f t="shared" si="103"/>
        <v>1</v>
      </c>
      <c r="CV54" s="351">
        <f t="shared" si="104"/>
        <v>1</v>
      </c>
      <c r="CW54" s="351">
        <f t="shared" si="105"/>
        <v>0</v>
      </c>
      <c r="CX54" s="351">
        <f t="shared" si="106"/>
        <v>0</v>
      </c>
      <c r="CY54" s="351">
        <f t="shared" si="107"/>
        <v>0</v>
      </c>
      <c r="CZ54" s="352">
        <f t="shared" si="108"/>
        <v>0</v>
      </c>
      <c r="DA54" s="346">
        <f t="shared" si="56"/>
        <v>0</v>
      </c>
      <c r="DB54" s="346">
        <f t="shared" si="57"/>
        <v>0</v>
      </c>
      <c r="DC54" s="346">
        <f t="shared" si="58"/>
        <v>0</v>
      </c>
    </row>
    <row r="55" spans="1:107" ht="15.75" customHeight="1" x14ac:dyDescent="0.25">
      <c r="A55" s="462" t="s">
        <v>12</v>
      </c>
      <c r="B55" s="421">
        <v>3</v>
      </c>
      <c r="C55" s="444" t="s">
        <v>698</v>
      </c>
      <c r="D55" s="397"/>
      <c r="E55" s="397"/>
      <c r="F55" s="397"/>
      <c r="G55" s="397" t="s">
        <v>700</v>
      </c>
      <c r="H55" s="397" t="s">
        <v>307</v>
      </c>
      <c r="I55" s="397"/>
      <c r="J55" s="397" t="s">
        <v>691</v>
      </c>
      <c r="K55" s="397" t="s">
        <v>473</v>
      </c>
      <c r="L55" s="397" t="s">
        <v>193</v>
      </c>
      <c r="M55" s="397"/>
      <c r="N55" s="397"/>
      <c r="O55" s="397"/>
      <c r="P55" s="397" t="s">
        <v>507</v>
      </c>
      <c r="Q55" s="386" t="s">
        <v>528</v>
      </c>
      <c r="R55" s="386" t="s">
        <v>299</v>
      </c>
      <c r="S55" s="386" t="s">
        <v>718</v>
      </c>
      <c r="T55" s="386" t="s">
        <v>714</v>
      </c>
      <c r="U55" s="386" t="s">
        <v>306</v>
      </c>
      <c r="V55" s="386" t="s">
        <v>512</v>
      </c>
      <c r="W55" s="386" t="s">
        <v>688</v>
      </c>
      <c r="X55" s="386" t="s">
        <v>693</v>
      </c>
      <c r="Y55" s="386" t="s">
        <v>696</v>
      </c>
      <c r="Z55" s="456" t="s">
        <v>506</v>
      </c>
      <c r="AA55" s="386" t="s">
        <v>540</v>
      </c>
      <c r="AB55" s="386" t="s">
        <v>711</v>
      </c>
      <c r="AC55" s="386" t="s">
        <v>425</v>
      </c>
      <c r="AD55" s="386"/>
      <c r="AE55" s="386"/>
      <c r="AF55" s="438"/>
      <c r="AG55" s="453"/>
      <c r="AH55" s="386" t="s">
        <v>682</v>
      </c>
      <c r="AI55" s="386" t="s">
        <v>429</v>
      </c>
      <c r="AJ55" s="386" t="s">
        <v>268</v>
      </c>
      <c r="AK55" s="386" t="s">
        <v>712</v>
      </c>
      <c r="AL55" s="386" t="s">
        <v>690</v>
      </c>
      <c r="AM55" s="386" t="s">
        <v>686</v>
      </c>
      <c r="AN55" s="386" t="s">
        <v>293</v>
      </c>
      <c r="AO55" s="386" t="s">
        <v>694</v>
      </c>
      <c r="AP55" s="399" t="s">
        <v>715</v>
      </c>
      <c r="AQ55" s="399" t="s">
        <v>426</v>
      </c>
      <c r="AR55" s="399" t="s">
        <v>717</v>
      </c>
      <c r="AS55" s="456" t="s">
        <v>537</v>
      </c>
      <c r="AT55" s="399" t="s">
        <v>716</v>
      </c>
      <c r="AU55" s="399" t="s">
        <v>508</v>
      </c>
      <c r="AV55" s="399" t="s">
        <v>692</v>
      </c>
      <c r="AW55" s="399"/>
      <c r="AX55" s="399"/>
      <c r="AY55" s="347"/>
      <c r="AZ55" s="348"/>
      <c r="BC55" s="350">
        <f t="shared" si="59"/>
        <v>1</v>
      </c>
      <c r="BD55" s="351">
        <f t="shared" si="60"/>
        <v>0</v>
      </c>
      <c r="BE55" s="351">
        <f t="shared" si="61"/>
        <v>0</v>
      </c>
      <c r="BF55" s="351">
        <f t="shared" si="62"/>
        <v>0</v>
      </c>
      <c r="BG55" s="351">
        <f t="shared" si="63"/>
        <v>1</v>
      </c>
      <c r="BH55" s="351">
        <f t="shared" si="64"/>
        <v>1</v>
      </c>
      <c r="BI55" s="351">
        <f t="shared" si="65"/>
        <v>0</v>
      </c>
      <c r="BJ55" s="351">
        <f t="shared" si="66"/>
        <v>1</v>
      </c>
      <c r="BK55" s="351">
        <f t="shared" si="67"/>
        <v>1</v>
      </c>
      <c r="BL55" s="351">
        <f t="shared" si="68"/>
        <v>1</v>
      </c>
      <c r="BM55" s="351">
        <f t="shared" si="69"/>
        <v>0</v>
      </c>
      <c r="BN55" s="351">
        <f t="shared" si="70"/>
        <v>0</v>
      </c>
      <c r="BO55" s="351">
        <f t="shared" si="71"/>
        <v>0</v>
      </c>
      <c r="BP55" s="351">
        <f t="shared" si="72"/>
        <v>1</v>
      </c>
      <c r="BQ55" s="351">
        <f t="shared" si="73"/>
        <v>1</v>
      </c>
      <c r="BR55" s="351">
        <f t="shared" si="74"/>
        <v>1</v>
      </c>
      <c r="BS55" s="351">
        <f t="shared" si="75"/>
        <v>1</v>
      </c>
      <c r="BT55" s="351">
        <f t="shared" si="109"/>
        <v>1</v>
      </c>
      <c r="BU55" s="351">
        <f t="shared" si="77"/>
        <v>1</v>
      </c>
      <c r="BV55" s="351">
        <f t="shared" si="78"/>
        <v>1</v>
      </c>
      <c r="BW55" s="351">
        <f t="shared" si="79"/>
        <v>1</v>
      </c>
      <c r="BX55" s="351">
        <f t="shared" si="80"/>
        <v>1</v>
      </c>
      <c r="BY55" s="351">
        <f t="shared" si="81"/>
        <v>1</v>
      </c>
      <c r="BZ55" s="351">
        <f t="shared" si="82"/>
        <v>1</v>
      </c>
      <c r="CA55" s="351">
        <f t="shared" si="83"/>
        <v>1</v>
      </c>
      <c r="CB55" s="351">
        <f t="shared" si="84"/>
        <v>1</v>
      </c>
      <c r="CC55" s="351">
        <f t="shared" si="85"/>
        <v>1</v>
      </c>
      <c r="CD55" s="351">
        <f t="shared" si="86"/>
        <v>0</v>
      </c>
      <c r="CE55" s="351">
        <f t="shared" si="87"/>
        <v>0</v>
      </c>
      <c r="CF55" s="351">
        <f t="shared" si="88"/>
        <v>0</v>
      </c>
      <c r="CG55" s="351">
        <f t="shared" si="89"/>
        <v>0</v>
      </c>
      <c r="CH55" s="351">
        <f t="shared" si="90"/>
        <v>1</v>
      </c>
      <c r="CI55" s="351">
        <f t="shared" si="91"/>
        <v>1</v>
      </c>
      <c r="CJ55" s="351">
        <f t="shared" si="92"/>
        <v>1</v>
      </c>
      <c r="CK55" s="351">
        <f t="shared" si="93"/>
        <v>1</v>
      </c>
      <c r="CL55" s="351">
        <f t="shared" si="94"/>
        <v>1</v>
      </c>
      <c r="CM55" s="351">
        <f t="shared" si="95"/>
        <v>1</v>
      </c>
      <c r="CN55" s="351">
        <f t="shared" si="96"/>
        <v>1</v>
      </c>
      <c r="CO55" s="351">
        <f t="shared" si="97"/>
        <v>1</v>
      </c>
      <c r="CP55" s="351">
        <f t="shared" si="98"/>
        <v>1</v>
      </c>
      <c r="CQ55" s="351">
        <f t="shared" si="99"/>
        <v>1</v>
      </c>
      <c r="CR55" s="351">
        <f t="shared" si="100"/>
        <v>1</v>
      </c>
      <c r="CS55" s="351">
        <f t="shared" si="101"/>
        <v>1</v>
      </c>
      <c r="CT55" s="351">
        <f t="shared" si="102"/>
        <v>1</v>
      </c>
      <c r="CU55" s="351">
        <f t="shared" si="103"/>
        <v>1</v>
      </c>
      <c r="CV55" s="351">
        <f t="shared" si="104"/>
        <v>1</v>
      </c>
      <c r="CW55" s="351">
        <f t="shared" si="105"/>
        <v>0</v>
      </c>
      <c r="CX55" s="351">
        <f t="shared" si="106"/>
        <v>0</v>
      </c>
      <c r="CY55" s="351">
        <f t="shared" si="107"/>
        <v>0</v>
      </c>
      <c r="CZ55" s="352">
        <f t="shared" si="108"/>
        <v>0</v>
      </c>
      <c r="DA55" s="346">
        <f t="shared" si="56"/>
        <v>0</v>
      </c>
      <c r="DB55" s="346">
        <f t="shared" si="57"/>
        <v>0</v>
      </c>
      <c r="DC55" s="346">
        <f t="shared" si="58"/>
        <v>0</v>
      </c>
    </row>
    <row r="56" spans="1:107" ht="15.75" customHeight="1" x14ac:dyDescent="0.25">
      <c r="A56" s="462"/>
      <c r="B56" s="421">
        <v>4</v>
      </c>
      <c r="C56" s="444" t="s">
        <v>293</v>
      </c>
      <c r="D56" s="397"/>
      <c r="E56" s="397"/>
      <c r="F56" s="397"/>
      <c r="G56" s="397" t="s">
        <v>692</v>
      </c>
      <c r="H56" s="397" t="s">
        <v>711</v>
      </c>
      <c r="I56" s="397"/>
      <c r="J56" s="397" t="s">
        <v>686</v>
      </c>
      <c r="K56" s="397" t="s">
        <v>698</v>
      </c>
      <c r="L56" s="397" t="s">
        <v>302</v>
      </c>
      <c r="M56" s="397"/>
      <c r="N56" s="397"/>
      <c r="O56" s="397"/>
      <c r="P56" s="397" t="s">
        <v>697</v>
      </c>
      <c r="Q56" s="386" t="s">
        <v>304</v>
      </c>
      <c r="R56" s="386" t="s">
        <v>510</v>
      </c>
      <c r="S56" s="386" t="s">
        <v>528</v>
      </c>
      <c r="T56" s="386" t="s">
        <v>307</v>
      </c>
      <c r="U56" s="386" t="s">
        <v>306</v>
      </c>
      <c r="V56" s="386" t="s">
        <v>441</v>
      </c>
      <c r="W56" s="386" t="s">
        <v>512</v>
      </c>
      <c r="X56" s="386" t="s">
        <v>693</v>
      </c>
      <c r="Y56" s="386" t="s">
        <v>691</v>
      </c>
      <c r="Z56" s="456" t="s">
        <v>688</v>
      </c>
      <c r="AA56" s="386" t="s">
        <v>715</v>
      </c>
      <c r="AB56" s="386" t="s">
        <v>700</v>
      </c>
      <c r="AC56" s="386" t="s">
        <v>425</v>
      </c>
      <c r="AD56" s="386"/>
      <c r="AE56" s="386"/>
      <c r="AF56" s="438"/>
      <c r="AG56" s="453"/>
      <c r="AH56" s="386" t="s">
        <v>429</v>
      </c>
      <c r="AI56" s="386" t="s">
        <v>303</v>
      </c>
      <c r="AJ56" s="386" t="s">
        <v>193</v>
      </c>
      <c r="AK56" s="400" t="s">
        <v>712</v>
      </c>
      <c r="AL56" s="400" t="s">
        <v>540</v>
      </c>
      <c r="AM56" s="386" t="s">
        <v>268</v>
      </c>
      <c r="AN56" s="386" t="s">
        <v>532</v>
      </c>
      <c r="AO56" s="386" t="s">
        <v>717</v>
      </c>
      <c r="AP56" s="399" t="s">
        <v>687</v>
      </c>
      <c r="AQ56" s="399" t="s">
        <v>694</v>
      </c>
      <c r="AR56" s="399" t="s">
        <v>682</v>
      </c>
      <c r="AS56" s="399" t="s">
        <v>537</v>
      </c>
      <c r="AT56" s="399" t="s">
        <v>716</v>
      </c>
      <c r="AU56" s="399" t="s">
        <v>426</v>
      </c>
      <c r="AV56" s="399" t="s">
        <v>462</v>
      </c>
      <c r="AW56" s="399"/>
      <c r="AX56" s="399"/>
      <c r="AY56" s="347"/>
      <c r="AZ56" s="348"/>
      <c r="BC56" s="350">
        <f t="shared" si="59"/>
        <v>1</v>
      </c>
      <c r="BD56" s="351">
        <f t="shared" si="60"/>
        <v>0</v>
      </c>
      <c r="BE56" s="351">
        <f t="shared" si="61"/>
        <v>0</v>
      </c>
      <c r="BF56" s="351">
        <f t="shared" si="62"/>
        <v>0</v>
      </c>
      <c r="BG56" s="351">
        <f t="shared" si="63"/>
        <v>1</v>
      </c>
      <c r="BH56" s="351">
        <f t="shared" si="64"/>
        <v>1</v>
      </c>
      <c r="BI56" s="351">
        <f t="shared" si="65"/>
        <v>0</v>
      </c>
      <c r="BJ56" s="351">
        <f t="shared" si="66"/>
        <v>1</v>
      </c>
      <c r="BK56" s="351">
        <f t="shared" si="67"/>
        <v>1</v>
      </c>
      <c r="BL56" s="351">
        <f t="shared" si="68"/>
        <v>1</v>
      </c>
      <c r="BM56" s="351">
        <f t="shared" si="69"/>
        <v>0</v>
      </c>
      <c r="BN56" s="351">
        <f t="shared" si="70"/>
        <v>0</v>
      </c>
      <c r="BO56" s="351">
        <f t="shared" si="71"/>
        <v>0</v>
      </c>
      <c r="BP56" s="351">
        <f t="shared" si="72"/>
        <v>1</v>
      </c>
      <c r="BQ56" s="351">
        <f t="shared" si="73"/>
        <v>1</v>
      </c>
      <c r="BR56" s="351">
        <f t="shared" si="74"/>
        <v>1</v>
      </c>
      <c r="BS56" s="351">
        <f t="shared" si="75"/>
        <v>1</v>
      </c>
      <c r="BT56" s="351">
        <f t="shared" si="109"/>
        <v>1</v>
      </c>
      <c r="BU56" s="351">
        <f t="shared" si="77"/>
        <v>1</v>
      </c>
      <c r="BV56" s="351">
        <f t="shared" si="78"/>
        <v>1</v>
      </c>
      <c r="BW56" s="351">
        <f t="shared" si="79"/>
        <v>1</v>
      </c>
      <c r="BX56" s="351">
        <f t="shared" si="80"/>
        <v>1</v>
      </c>
      <c r="BY56" s="351">
        <f t="shared" si="81"/>
        <v>1</v>
      </c>
      <c r="BZ56" s="351">
        <f t="shared" si="82"/>
        <v>1</v>
      </c>
      <c r="CA56" s="351">
        <f t="shared" si="83"/>
        <v>1</v>
      </c>
      <c r="CB56" s="351">
        <f t="shared" si="84"/>
        <v>1</v>
      </c>
      <c r="CC56" s="351">
        <f t="shared" si="85"/>
        <v>1</v>
      </c>
      <c r="CD56" s="351">
        <f t="shared" si="86"/>
        <v>0</v>
      </c>
      <c r="CE56" s="351">
        <f t="shared" si="87"/>
        <v>0</v>
      </c>
      <c r="CF56" s="351">
        <f t="shared" si="88"/>
        <v>0</v>
      </c>
      <c r="CG56" s="351">
        <f t="shared" si="89"/>
        <v>0</v>
      </c>
      <c r="CH56" s="351">
        <f t="shared" si="90"/>
        <v>1</v>
      </c>
      <c r="CI56" s="351">
        <f t="shared" si="91"/>
        <v>1</v>
      </c>
      <c r="CJ56" s="351">
        <f t="shared" si="92"/>
        <v>1</v>
      </c>
      <c r="CK56" s="351">
        <f t="shared" si="93"/>
        <v>1</v>
      </c>
      <c r="CL56" s="351">
        <f t="shared" si="94"/>
        <v>1</v>
      </c>
      <c r="CM56" s="351">
        <f t="shared" si="95"/>
        <v>1</v>
      </c>
      <c r="CN56" s="351">
        <f t="shared" si="96"/>
        <v>1</v>
      </c>
      <c r="CO56" s="351">
        <f t="shared" si="97"/>
        <v>1</v>
      </c>
      <c r="CP56" s="351">
        <f t="shared" si="98"/>
        <v>1</v>
      </c>
      <c r="CQ56" s="351">
        <f t="shared" si="99"/>
        <v>1</v>
      </c>
      <c r="CR56" s="351">
        <f t="shared" si="100"/>
        <v>1</v>
      </c>
      <c r="CS56" s="351">
        <f t="shared" si="101"/>
        <v>1</v>
      </c>
      <c r="CT56" s="351">
        <f t="shared" si="102"/>
        <v>1</v>
      </c>
      <c r="CU56" s="351">
        <f t="shared" si="103"/>
        <v>1</v>
      </c>
      <c r="CV56" s="351">
        <f t="shared" si="104"/>
        <v>1</v>
      </c>
      <c r="CW56" s="351">
        <f t="shared" si="105"/>
        <v>0</v>
      </c>
      <c r="CX56" s="351">
        <f t="shared" si="106"/>
        <v>0</v>
      </c>
      <c r="CY56" s="351">
        <f t="shared" si="107"/>
        <v>0</v>
      </c>
      <c r="CZ56" s="352">
        <f t="shared" si="108"/>
        <v>0</v>
      </c>
      <c r="DA56" s="346">
        <f t="shared" si="56"/>
        <v>0</v>
      </c>
      <c r="DB56" s="346">
        <f t="shared" si="57"/>
        <v>0</v>
      </c>
      <c r="DC56" s="346">
        <f t="shared" si="58"/>
        <v>0</v>
      </c>
    </row>
    <row r="57" spans="1:107" ht="15.75" customHeight="1" thickBot="1" x14ac:dyDescent="0.3">
      <c r="A57" s="463"/>
      <c r="B57" s="422">
        <v>5</v>
      </c>
      <c r="C57" s="450" t="s">
        <v>250</v>
      </c>
      <c r="D57" s="410"/>
      <c r="E57" s="410"/>
      <c r="F57" s="410"/>
      <c r="G57" s="410" t="s">
        <v>692</v>
      </c>
      <c r="H57" s="410" t="s">
        <v>711</v>
      </c>
      <c r="I57" s="410"/>
      <c r="J57" s="410" t="s">
        <v>193</v>
      </c>
      <c r="K57" s="410" t="s">
        <v>512</v>
      </c>
      <c r="L57" s="410" t="s">
        <v>302</v>
      </c>
      <c r="M57" s="410"/>
      <c r="N57" s="410"/>
      <c r="O57" s="410"/>
      <c r="P57" s="410" t="s">
        <v>697</v>
      </c>
      <c r="Q57" s="409" t="s">
        <v>304</v>
      </c>
      <c r="R57" s="409" t="s">
        <v>510</v>
      </c>
      <c r="S57" s="409" t="s">
        <v>303</v>
      </c>
      <c r="T57" s="386" t="s">
        <v>307</v>
      </c>
      <c r="U57" s="409" t="s">
        <v>698</v>
      </c>
      <c r="V57" s="409" t="s">
        <v>441</v>
      </c>
      <c r="W57" s="409" t="s">
        <v>715</v>
      </c>
      <c r="X57" s="409" t="s">
        <v>425</v>
      </c>
      <c r="Y57" s="409" t="s">
        <v>691</v>
      </c>
      <c r="Z57" s="409" t="s">
        <v>712</v>
      </c>
      <c r="AA57" s="409" t="s">
        <v>507</v>
      </c>
      <c r="AB57" s="409" t="s">
        <v>700</v>
      </c>
      <c r="AC57" s="409" t="s">
        <v>528</v>
      </c>
      <c r="AD57" s="409"/>
      <c r="AE57" s="409"/>
      <c r="AF57" s="440"/>
      <c r="AG57" s="454"/>
      <c r="AH57" s="410" t="s">
        <v>429</v>
      </c>
      <c r="AI57" s="410" t="s">
        <v>537</v>
      </c>
      <c r="AJ57" s="410" t="s">
        <v>693</v>
      </c>
      <c r="AK57" s="412" t="s">
        <v>716</v>
      </c>
      <c r="AL57" s="400" t="s">
        <v>694</v>
      </c>
      <c r="AM57" s="410" t="s">
        <v>268</v>
      </c>
      <c r="AN57" s="410" t="s">
        <v>532</v>
      </c>
      <c r="AO57" s="410" t="s">
        <v>717</v>
      </c>
      <c r="AP57" s="423" t="s">
        <v>687</v>
      </c>
      <c r="AQ57" s="423" t="s">
        <v>718</v>
      </c>
      <c r="AR57" s="423" t="s">
        <v>299</v>
      </c>
      <c r="AS57" s="423" t="s">
        <v>719</v>
      </c>
      <c r="AT57" s="423" t="s">
        <v>688</v>
      </c>
      <c r="AU57" s="423" t="s">
        <v>426</v>
      </c>
      <c r="AV57" s="458" t="s">
        <v>462</v>
      </c>
      <c r="AW57" s="423"/>
      <c r="AX57" s="423"/>
      <c r="AY57" s="353"/>
      <c r="AZ57" s="354"/>
      <c r="BC57" s="355">
        <f t="shared" si="59"/>
        <v>1</v>
      </c>
      <c r="BD57" s="356">
        <f t="shared" si="60"/>
        <v>0</v>
      </c>
      <c r="BE57" s="356">
        <f t="shared" si="61"/>
        <v>0</v>
      </c>
      <c r="BF57" s="356">
        <f t="shared" si="62"/>
        <v>0</v>
      </c>
      <c r="BG57" s="356">
        <f t="shared" si="63"/>
        <v>1</v>
      </c>
      <c r="BH57" s="356">
        <f t="shared" si="64"/>
        <v>1</v>
      </c>
      <c r="BI57" s="356">
        <f t="shared" si="65"/>
        <v>0</v>
      </c>
      <c r="BJ57" s="356">
        <f t="shared" si="66"/>
        <v>1</v>
      </c>
      <c r="BK57" s="356">
        <f t="shared" si="67"/>
        <v>1</v>
      </c>
      <c r="BL57" s="356">
        <f t="shared" si="68"/>
        <v>1</v>
      </c>
      <c r="BM57" s="356">
        <f t="shared" si="69"/>
        <v>0</v>
      </c>
      <c r="BN57" s="356">
        <f t="shared" si="70"/>
        <v>0</v>
      </c>
      <c r="BO57" s="356">
        <f t="shared" si="71"/>
        <v>0</v>
      </c>
      <c r="BP57" s="356">
        <f t="shared" si="72"/>
        <v>1</v>
      </c>
      <c r="BQ57" s="356">
        <f t="shared" si="73"/>
        <v>1</v>
      </c>
      <c r="BR57" s="356">
        <f t="shared" si="74"/>
        <v>1</v>
      </c>
      <c r="BS57" s="356">
        <f t="shared" si="75"/>
        <v>1</v>
      </c>
      <c r="BT57" s="356">
        <f t="shared" si="109"/>
        <v>0</v>
      </c>
      <c r="BU57" s="356">
        <f t="shared" si="77"/>
        <v>1</v>
      </c>
      <c r="BV57" s="356">
        <f t="shared" si="78"/>
        <v>1</v>
      </c>
      <c r="BW57" s="356">
        <f t="shared" si="79"/>
        <v>1</v>
      </c>
      <c r="BX57" s="356">
        <f t="shared" si="80"/>
        <v>1</v>
      </c>
      <c r="BY57" s="356">
        <f t="shared" si="81"/>
        <v>1</v>
      </c>
      <c r="BZ57" s="356">
        <f t="shared" si="82"/>
        <v>1</v>
      </c>
      <c r="CA57" s="356">
        <f t="shared" si="83"/>
        <v>1</v>
      </c>
      <c r="CB57" s="356">
        <f t="shared" si="84"/>
        <v>1</v>
      </c>
      <c r="CC57" s="356">
        <f t="shared" si="85"/>
        <v>1</v>
      </c>
      <c r="CD57" s="356">
        <f t="shared" si="86"/>
        <v>0</v>
      </c>
      <c r="CE57" s="356">
        <f t="shared" si="87"/>
        <v>0</v>
      </c>
      <c r="CF57" s="356">
        <f t="shared" si="88"/>
        <v>0</v>
      </c>
      <c r="CG57" s="356">
        <f t="shared" si="89"/>
        <v>0</v>
      </c>
      <c r="CH57" s="356">
        <f t="shared" si="90"/>
        <v>1</v>
      </c>
      <c r="CI57" s="356">
        <f t="shared" si="91"/>
        <v>1</v>
      </c>
      <c r="CJ57" s="356">
        <f t="shared" si="92"/>
        <v>1</v>
      </c>
      <c r="CK57" s="356">
        <f t="shared" si="93"/>
        <v>1</v>
      </c>
      <c r="CL57" s="356">
        <f t="shared" si="94"/>
        <v>1</v>
      </c>
      <c r="CM57" s="356">
        <f t="shared" si="95"/>
        <v>1</v>
      </c>
      <c r="CN57" s="356">
        <f t="shared" si="96"/>
        <v>1</v>
      </c>
      <c r="CO57" s="356">
        <f t="shared" si="97"/>
        <v>1</v>
      </c>
      <c r="CP57" s="356">
        <f t="shared" si="98"/>
        <v>1</v>
      </c>
      <c r="CQ57" s="356">
        <f t="shared" si="99"/>
        <v>1</v>
      </c>
      <c r="CR57" s="356">
        <f t="shared" si="100"/>
        <v>1</v>
      </c>
      <c r="CS57" s="356">
        <f t="shared" si="101"/>
        <v>1</v>
      </c>
      <c r="CT57" s="356">
        <f t="shared" si="102"/>
        <v>1</v>
      </c>
      <c r="CU57" s="356">
        <f t="shared" si="103"/>
        <v>1</v>
      </c>
      <c r="CV57" s="356">
        <f t="shared" si="104"/>
        <v>1</v>
      </c>
      <c r="CW57" s="356">
        <f t="shared" si="105"/>
        <v>0</v>
      </c>
      <c r="CX57" s="356">
        <f t="shared" si="106"/>
        <v>0</v>
      </c>
      <c r="CY57" s="356">
        <f t="shared" si="107"/>
        <v>0</v>
      </c>
      <c r="CZ57" s="357">
        <f t="shared" si="108"/>
        <v>0</v>
      </c>
      <c r="DA57" s="346">
        <f t="shared" si="56"/>
        <v>0</v>
      </c>
      <c r="DB57" s="346">
        <f t="shared" si="57"/>
        <v>0</v>
      </c>
      <c r="DC57" s="346">
        <f t="shared" si="58"/>
        <v>0</v>
      </c>
    </row>
    <row r="58" spans="1:107" ht="15.75" customHeight="1" thickTop="1" thickBot="1" x14ac:dyDescent="0.3">
      <c r="A58" s="464" t="s">
        <v>22</v>
      </c>
      <c r="B58" s="418">
        <v>1</v>
      </c>
      <c r="C58" s="442"/>
      <c r="D58" s="387"/>
      <c r="E58" s="387"/>
      <c r="F58" s="387"/>
      <c r="G58" s="387"/>
      <c r="H58" s="387"/>
      <c r="I58" s="387"/>
      <c r="J58" s="387"/>
      <c r="K58" s="387"/>
      <c r="L58" s="387"/>
      <c r="M58" s="387"/>
      <c r="N58" s="387"/>
      <c r="O58" s="387"/>
      <c r="P58" s="387"/>
      <c r="Q58" s="385" t="s">
        <v>485</v>
      </c>
      <c r="R58" s="385" t="s">
        <v>306</v>
      </c>
      <c r="S58" s="385" t="s">
        <v>273</v>
      </c>
      <c r="T58" s="385" t="s">
        <v>696</v>
      </c>
      <c r="U58" s="385" t="s">
        <v>466</v>
      </c>
      <c r="V58" s="385" t="s">
        <v>300</v>
      </c>
      <c r="W58" s="385" t="s">
        <v>441</v>
      </c>
      <c r="X58" s="385" t="s">
        <v>439</v>
      </c>
      <c r="Y58" s="386" t="s">
        <v>698</v>
      </c>
      <c r="Z58" s="385" t="s">
        <v>301</v>
      </c>
      <c r="AA58" s="385" t="s">
        <v>706</v>
      </c>
      <c r="AB58" s="385" t="s">
        <v>716</v>
      </c>
      <c r="AC58" s="385" t="s">
        <v>714</v>
      </c>
      <c r="AD58" s="385"/>
      <c r="AE58" s="385"/>
      <c r="AF58" s="435"/>
      <c r="AG58" s="452"/>
      <c r="AH58" s="387"/>
      <c r="AI58" s="387"/>
      <c r="AJ58" s="387"/>
      <c r="AK58" s="455"/>
      <c r="AL58" s="387"/>
      <c r="AM58" s="455"/>
      <c r="AN58" s="387"/>
      <c r="AO58" s="387" t="s">
        <v>294</v>
      </c>
      <c r="AP58" s="419" t="s">
        <v>690</v>
      </c>
      <c r="AQ58" s="419" t="s">
        <v>703</v>
      </c>
      <c r="AR58" s="419" t="s">
        <v>717</v>
      </c>
      <c r="AS58" s="419" t="s">
        <v>537</v>
      </c>
      <c r="AT58" s="419" t="s">
        <v>688</v>
      </c>
      <c r="AU58" s="419" t="s">
        <v>509</v>
      </c>
      <c r="AV58" s="419" t="s">
        <v>510</v>
      </c>
      <c r="AW58" s="419"/>
      <c r="AX58" s="389"/>
      <c r="AY58" s="341"/>
      <c r="AZ58" s="341"/>
      <c r="BC58" s="343">
        <f t="shared" si="59"/>
        <v>0</v>
      </c>
      <c r="BD58" s="344">
        <f t="shared" si="60"/>
        <v>0</v>
      </c>
      <c r="BE58" s="344">
        <f t="shared" si="61"/>
        <v>0</v>
      </c>
      <c r="BF58" s="344">
        <f t="shared" si="62"/>
        <v>0</v>
      </c>
      <c r="BG58" s="344">
        <f t="shared" si="63"/>
        <v>0</v>
      </c>
      <c r="BH58" s="344">
        <f t="shared" si="64"/>
        <v>0</v>
      </c>
      <c r="BI58" s="344">
        <f t="shared" si="65"/>
        <v>0</v>
      </c>
      <c r="BJ58" s="344">
        <f t="shared" si="66"/>
        <v>0</v>
      </c>
      <c r="BK58" s="344">
        <f t="shared" si="67"/>
        <v>0</v>
      </c>
      <c r="BL58" s="344">
        <f t="shared" si="68"/>
        <v>0</v>
      </c>
      <c r="BM58" s="344">
        <f t="shared" si="69"/>
        <v>0</v>
      </c>
      <c r="BN58" s="344">
        <f t="shared" si="70"/>
        <v>0</v>
      </c>
      <c r="BO58" s="344">
        <f t="shared" si="71"/>
        <v>0</v>
      </c>
      <c r="BP58" s="344">
        <f t="shared" si="72"/>
        <v>0</v>
      </c>
      <c r="BQ58" s="344">
        <f t="shared" si="73"/>
        <v>1</v>
      </c>
      <c r="BR58" s="344">
        <f t="shared" si="74"/>
        <v>1</v>
      </c>
      <c r="BS58" s="344">
        <f t="shared" si="75"/>
        <v>1</v>
      </c>
      <c r="BT58" s="344">
        <f t="shared" si="109"/>
        <v>1</v>
      </c>
      <c r="BU58" s="344">
        <f t="shared" si="77"/>
        <v>1</v>
      </c>
      <c r="BV58" s="344">
        <f t="shared" si="78"/>
        <v>1</v>
      </c>
      <c r="BW58" s="344">
        <f t="shared" si="79"/>
        <v>1</v>
      </c>
      <c r="BX58" s="344">
        <f t="shared" si="80"/>
        <v>1</v>
      </c>
      <c r="BY58" s="344">
        <f t="shared" si="81"/>
        <v>1</v>
      </c>
      <c r="BZ58" s="344">
        <f t="shared" si="82"/>
        <v>1</v>
      </c>
      <c r="CA58" s="344">
        <f t="shared" si="83"/>
        <v>1</v>
      </c>
      <c r="CB58" s="344">
        <f t="shared" si="84"/>
        <v>1</v>
      </c>
      <c r="CC58" s="344">
        <f t="shared" si="85"/>
        <v>1</v>
      </c>
      <c r="CD58" s="344">
        <f t="shared" si="86"/>
        <v>0</v>
      </c>
      <c r="CE58" s="344">
        <f t="shared" si="87"/>
        <v>0</v>
      </c>
      <c r="CF58" s="344">
        <f t="shared" si="88"/>
        <v>0</v>
      </c>
      <c r="CG58" s="344">
        <f t="shared" si="89"/>
        <v>0</v>
      </c>
      <c r="CH58" s="344">
        <f t="shared" si="90"/>
        <v>0</v>
      </c>
      <c r="CI58" s="344">
        <f t="shared" si="91"/>
        <v>0</v>
      </c>
      <c r="CJ58" s="344">
        <f t="shared" si="92"/>
        <v>0</v>
      </c>
      <c r="CK58" s="344">
        <f t="shared" si="93"/>
        <v>0</v>
      </c>
      <c r="CL58" s="344">
        <f t="shared" si="94"/>
        <v>0</v>
      </c>
      <c r="CM58" s="344">
        <f t="shared" si="95"/>
        <v>0</v>
      </c>
      <c r="CN58" s="344">
        <f t="shared" si="96"/>
        <v>0</v>
      </c>
      <c r="CO58" s="344">
        <f t="shared" si="97"/>
        <v>1</v>
      </c>
      <c r="CP58" s="344">
        <f t="shared" si="98"/>
        <v>1</v>
      </c>
      <c r="CQ58" s="344">
        <f t="shared" si="99"/>
        <v>1</v>
      </c>
      <c r="CR58" s="344">
        <f t="shared" si="100"/>
        <v>1</v>
      </c>
      <c r="CS58" s="344">
        <f t="shared" si="101"/>
        <v>1</v>
      </c>
      <c r="CT58" s="344">
        <f t="shared" si="102"/>
        <v>1</v>
      </c>
      <c r="CU58" s="344">
        <f t="shared" si="103"/>
        <v>1</v>
      </c>
      <c r="CV58" s="344">
        <f t="shared" si="104"/>
        <v>1</v>
      </c>
      <c r="CW58" s="344">
        <f t="shared" si="105"/>
        <v>0</v>
      </c>
      <c r="CX58" s="344">
        <f t="shared" si="106"/>
        <v>0</v>
      </c>
      <c r="CY58" s="344">
        <f t="shared" si="107"/>
        <v>0</v>
      </c>
      <c r="CZ58" s="345">
        <f t="shared" si="108"/>
        <v>0</v>
      </c>
      <c r="DA58" s="346">
        <f t="shared" si="56"/>
        <v>0</v>
      </c>
      <c r="DB58" s="346">
        <f t="shared" si="57"/>
        <v>0</v>
      </c>
      <c r="DC58" s="346">
        <f t="shared" si="58"/>
        <v>0</v>
      </c>
    </row>
    <row r="59" spans="1:107" ht="15.75" customHeight="1" thickTop="1" x14ac:dyDescent="0.25">
      <c r="A59" s="462" t="s">
        <v>8</v>
      </c>
      <c r="B59" s="421">
        <v>2</v>
      </c>
      <c r="C59" s="406" t="s">
        <v>289</v>
      </c>
      <c r="D59" s="397" t="s">
        <v>698</v>
      </c>
      <c r="E59" s="397" t="s">
        <v>534</v>
      </c>
      <c r="F59" s="397" t="s">
        <v>308</v>
      </c>
      <c r="G59" s="397"/>
      <c r="H59" s="397"/>
      <c r="I59" s="397" t="s">
        <v>298</v>
      </c>
      <c r="J59" s="397"/>
      <c r="K59" s="397"/>
      <c r="L59" s="397" t="s">
        <v>532</v>
      </c>
      <c r="M59" s="397" t="s">
        <v>689</v>
      </c>
      <c r="N59" s="397" t="s">
        <v>302</v>
      </c>
      <c r="O59" s="397" t="s">
        <v>706</v>
      </c>
      <c r="P59" s="397" t="s">
        <v>697</v>
      </c>
      <c r="Q59" s="456" t="s">
        <v>705</v>
      </c>
      <c r="R59" s="386" t="s">
        <v>306</v>
      </c>
      <c r="S59" s="386" t="s">
        <v>514</v>
      </c>
      <c r="T59" s="385" t="s">
        <v>696</v>
      </c>
      <c r="U59" s="386" t="s">
        <v>272</v>
      </c>
      <c r="V59" s="386" t="s">
        <v>717</v>
      </c>
      <c r="W59" s="386" t="s">
        <v>194</v>
      </c>
      <c r="X59" s="386" t="s">
        <v>439</v>
      </c>
      <c r="Y59" s="456" t="s">
        <v>724</v>
      </c>
      <c r="Z59" s="386" t="s">
        <v>281</v>
      </c>
      <c r="AA59" s="386" t="s">
        <v>713</v>
      </c>
      <c r="AB59" s="386" t="s">
        <v>716</v>
      </c>
      <c r="AC59" s="386" t="s">
        <v>714</v>
      </c>
      <c r="AD59" s="386"/>
      <c r="AE59" s="386"/>
      <c r="AF59" s="438"/>
      <c r="AG59" s="453"/>
      <c r="AH59" s="397"/>
      <c r="AI59" s="386"/>
      <c r="AJ59" s="397"/>
      <c r="AK59" s="397" t="s">
        <v>525</v>
      </c>
      <c r="AL59" s="397" t="s">
        <v>485</v>
      </c>
      <c r="AM59" s="397" t="s">
        <v>693</v>
      </c>
      <c r="AN59" s="397"/>
      <c r="AO59" s="397" t="s">
        <v>294</v>
      </c>
      <c r="AP59" s="399" t="s">
        <v>690</v>
      </c>
      <c r="AQ59" s="399" t="s">
        <v>301</v>
      </c>
      <c r="AR59" s="399" t="s">
        <v>297</v>
      </c>
      <c r="AS59" s="399" t="s">
        <v>537</v>
      </c>
      <c r="AT59" s="399" t="s">
        <v>688</v>
      </c>
      <c r="AU59" s="399" t="s">
        <v>509</v>
      </c>
      <c r="AV59" s="399" t="s">
        <v>510</v>
      </c>
      <c r="AW59" s="399"/>
      <c r="AX59" s="400"/>
      <c r="AY59" s="347"/>
      <c r="AZ59" s="347"/>
      <c r="BC59" s="350">
        <f t="shared" si="59"/>
        <v>1</v>
      </c>
      <c r="BD59" s="351">
        <f t="shared" si="60"/>
        <v>1</v>
      </c>
      <c r="BE59" s="351">
        <f t="shared" si="61"/>
        <v>1</v>
      </c>
      <c r="BF59" s="351">
        <f t="shared" si="62"/>
        <v>1</v>
      </c>
      <c r="BG59" s="351">
        <f t="shared" si="63"/>
        <v>0</v>
      </c>
      <c r="BH59" s="351">
        <f t="shared" si="64"/>
        <v>0</v>
      </c>
      <c r="BI59" s="351">
        <f t="shared" si="65"/>
        <v>1</v>
      </c>
      <c r="BJ59" s="351">
        <f t="shared" si="66"/>
        <v>0</v>
      </c>
      <c r="BK59" s="351">
        <f t="shared" si="67"/>
        <v>0</v>
      </c>
      <c r="BL59" s="351">
        <f t="shared" si="68"/>
        <v>1</v>
      </c>
      <c r="BM59" s="351">
        <f t="shared" si="69"/>
        <v>1</v>
      </c>
      <c r="BN59" s="351">
        <f t="shared" si="70"/>
        <v>1</v>
      </c>
      <c r="BO59" s="351">
        <f t="shared" si="71"/>
        <v>1</v>
      </c>
      <c r="BP59" s="351">
        <f t="shared" si="72"/>
        <v>1</v>
      </c>
      <c r="BQ59" s="351">
        <f t="shared" si="73"/>
        <v>1</v>
      </c>
      <c r="BR59" s="351">
        <f t="shared" si="74"/>
        <v>1</v>
      </c>
      <c r="BS59" s="351">
        <f t="shared" si="75"/>
        <v>1</v>
      </c>
      <c r="BT59" s="351">
        <f t="shared" si="109"/>
        <v>1</v>
      </c>
      <c r="BU59" s="351">
        <f t="shared" si="77"/>
        <v>1</v>
      </c>
      <c r="BV59" s="351">
        <f t="shared" si="78"/>
        <v>1</v>
      </c>
      <c r="BW59" s="351">
        <f t="shared" si="79"/>
        <v>1</v>
      </c>
      <c r="BX59" s="351">
        <f t="shared" si="80"/>
        <v>1</v>
      </c>
      <c r="BY59" s="351">
        <f t="shared" si="81"/>
        <v>1</v>
      </c>
      <c r="BZ59" s="351">
        <f t="shared" si="82"/>
        <v>1</v>
      </c>
      <c r="CA59" s="351">
        <f t="shared" si="83"/>
        <v>1</v>
      </c>
      <c r="CB59" s="351">
        <f t="shared" si="84"/>
        <v>1</v>
      </c>
      <c r="CC59" s="351">
        <f t="shared" si="85"/>
        <v>1</v>
      </c>
      <c r="CD59" s="351">
        <f t="shared" si="86"/>
        <v>0</v>
      </c>
      <c r="CE59" s="351">
        <f t="shared" si="87"/>
        <v>0</v>
      </c>
      <c r="CF59" s="351">
        <f t="shared" si="88"/>
        <v>0</v>
      </c>
      <c r="CG59" s="351">
        <f t="shared" si="89"/>
        <v>0</v>
      </c>
      <c r="CH59" s="351">
        <f t="shared" si="90"/>
        <v>0</v>
      </c>
      <c r="CI59" s="351">
        <f t="shared" si="91"/>
        <v>0</v>
      </c>
      <c r="CJ59" s="351">
        <f t="shared" si="92"/>
        <v>0</v>
      </c>
      <c r="CK59" s="351">
        <f t="shared" si="93"/>
        <v>1</v>
      </c>
      <c r="CL59" s="351">
        <f t="shared" si="94"/>
        <v>1</v>
      </c>
      <c r="CM59" s="351">
        <f t="shared" si="95"/>
        <v>1</v>
      </c>
      <c r="CN59" s="351">
        <f t="shared" si="96"/>
        <v>0</v>
      </c>
      <c r="CO59" s="351">
        <f t="shared" si="97"/>
        <v>1</v>
      </c>
      <c r="CP59" s="351">
        <f t="shared" si="98"/>
        <v>1</v>
      </c>
      <c r="CQ59" s="351">
        <f t="shared" si="99"/>
        <v>1</v>
      </c>
      <c r="CR59" s="351">
        <f t="shared" si="100"/>
        <v>1</v>
      </c>
      <c r="CS59" s="351">
        <f t="shared" si="101"/>
        <v>1</v>
      </c>
      <c r="CT59" s="351">
        <f t="shared" si="102"/>
        <v>1</v>
      </c>
      <c r="CU59" s="351">
        <f t="shared" si="103"/>
        <v>1</v>
      </c>
      <c r="CV59" s="351">
        <f t="shared" si="104"/>
        <v>1</v>
      </c>
      <c r="CW59" s="351">
        <f t="shared" si="105"/>
        <v>0</v>
      </c>
      <c r="CX59" s="351">
        <f t="shared" si="106"/>
        <v>0</v>
      </c>
      <c r="CY59" s="351">
        <f t="shared" si="107"/>
        <v>0</v>
      </c>
      <c r="CZ59" s="352">
        <f t="shared" si="108"/>
        <v>0</v>
      </c>
      <c r="DA59" s="346">
        <f t="shared" si="56"/>
        <v>0</v>
      </c>
      <c r="DB59" s="346">
        <f t="shared" si="57"/>
        <v>0</v>
      </c>
      <c r="DC59" s="346">
        <f t="shared" si="58"/>
        <v>0</v>
      </c>
    </row>
    <row r="60" spans="1:107" ht="15.75" customHeight="1" x14ac:dyDescent="0.25">
      <c r="A60" s="462" t="s">
        <v>13</v>
      </c>
      <c r="B60" s="421">
        <v>3</v>
      </c>
      <c r="C60" s="406" t="s">
        <v>289</v>
      </c>
      <c r="D60" s="397" t="s">
        <v>466</v>
      </c>
      <c r="E60" s="397" t="s">
        <v>511</v>
      </c>
      <c r="F60" s="397" t="s">
        <v>308</v>
      </c>
      <c r="G60" s="397"/>
      <c r="H60" s="397"/>
      <c r="I60" s="397" t="s">
        <v>298</v>
      </c>
      <c r="J60" s="397"/>
      <c r="K60" s="397"/>
      <c r="L60" s="397" t="s">
        <v>532</v>
      </c>
      <c r="M60" s="397" t="s">
        <v>534</v>
      </c>
      <c r="N60" s="397" t="s">
        <v>294</v>
      </c>
      <c r="O60" s="397" t="s">
        <v>698</v>
      </c>
      <c r="P60" s="397" t="s">
        <v>697</v>
      </c>
      <c r="Q60" s="386" t="s">
        <v>439</v>
      </c>
      <c r="R60" s="386" t="s">
        <v>441</v>
      </c>
      <c r="S60" s="386" t="s">
        <v>716</v>
      </c>
      <c r="T60" s="386" t="s">
        <v>714</v>
      </c>
      <c r="U60" s="386" t="s">
        <v>682</v>
      </c>
      <c r="V60" s="386" t="s">
        <v>510</v>
      </c>
      <c r="W60" s="386" t="s">
        <v>691</v>
      </c>
      <c r="X60" s="386" t="s">
        <v>194</v>
      </c>
      <c r="Y60" s="386" t="s">
        <v>696</v>
      </c>
      <c r="Z60" s="386" t="s">
        <v>302</v>
      </c>
      <c r="AA60" s="456" t="s">
        <v>693</v>
      </c>
      <c r="AB60" s="386" t="s">
        <v>705</v>
      </c>
      <c r="AC60" s="386" t="s">
        <v>286</v>
      </c>
      <c r="AD60" s="386"/>
      <c r="AE60" s="386"/>
      <c r="AF60" s="438"/>
      <c r="AG60" s="453"/>
      <c r="AH60" s="397"/>
      <c r="AI60" s="386"/>
      <c r="AJ60" s="397"/>
      <c r="AK60" s="397" t="s">
        <v>525</v>
      </c>
      <c r="AL60" s="397" t="s">
        <v>689</v>
      </c>
      <c r="AM60" s="397" t="s">
        <v>724</v>
      </c>
      <c r="AN60" s="397"/>
      <c r="AO60" s="397" t="s">
        <v>520</v>
      </c>
      <c r="AP60" s="399" t="s">
        <v>300</v>
      </c>
      <c r="AQ60" s="399" t="s">
        <v>301</v>
      </c>
      <c r="AR60" s="399" t="s">
        <v>297</v>
      </c>
      <c r="AS60" s="399" t="s">
        <v>688</v>
      </c>
      <c r="AT60" s="399" t="s">
        <v>717</v>
      </c>
      <c r="AU60" s="399" t="s">
        <v>690</v>
      </c>
      <c r="AV60" s="399" t="s">
        <v>712</v>
      </c>
      <c r="AW60" s="399"/>
      <c r="AX60" s="399"/>
      <c r="AY60" s="347"/>
      <c r="AZ60" s="347"/>
      <c r="BC60" s="350">
        <f t="shared" si="59"/>
        <v>1</v>
      </c>
      <c r="BD60" s="351">
        <f t="shared" si="60"/>
        <v>1</v>
      </c>
      <c r="BE60" s="351">
        <f t="shared" si="61"/>
        <v>1</v>
      </c>
      <c r="BF60" s="351">
        <f t="shared" si="62"/>
        <v>1</v>
      </c>
      <c r="BG60" s="351">
        <f t="shared" si="63"/>
        <v>0</v>
      </c>
      <c r="BH60" s="351">
        <f t="shared" si="64"/>
        <v>0</v>
      </c>
      <c r="BI60" s="351">
        <f t="shared" si="65"/>
        <v>1</v>
      </c>
      <c r="BJ60" s="351">
        <f t="shared" si="66"/>
        <v>0</v>
      </c>
      <c r="BK60" s="351">
        <f t="shared" si="67"/>
        <v>0</v>
      </c>
      <c r="BL60" s="351">
        <f t="shared" si="68"/>
        <v>1</v>
      </c>
      <c r="BM60" s="351">
        <f t="shared" si="69"/>
        <v>1</v>
      </c>
      <c r="BN60" s="351">
        <f t="shared" si="70"/>
        <v>1</v>
      </c>
      <c r="BO60" s="351">
        <f t="shared" si="71"/>
        <v>1</v>
      </c>
      <c r="BP60" s="351">
        <f t="shared" si="72"/>
        <v>1</v>
      </c>
      <c r="BQ60" s="351">
        <f t="shared" si="73"/>
        <v>1</v>
      </c>
      <c r="BR60" s="351">
        <f t="shared" si="74"/>
        <v>1</v>
      </c>
      <c r="BS60" s="351">
        <f t="shared" si="75"/>
        <v>1</v>
      </c>
      <c r="BT60" s="351">
        <f t="shared" si="109"/>
        <v>1</v>
      </c>
      <c r="BU60" s="351">
        <f t="shared" si="77"/>
        <v>1</v>
      </c>
      <c r="BV60" s="351">
        <f t="shared" si="78"/>
        <v>1</v>
      </c>
      <c r="BW60" s="351">
        <f t="shared" si="79"/>
        <v>1</v>
      </c>
      <c r="BX60" s="351">
        <f t="shared" si="80"/>
        <v>1</v>
      </c>
      <c r="BY60" s="351">
        <f t="shared" si="81"/>
        <v>1</v>
      </c>
      <c r="BZ60" s="351">
        <f t="shared" si="82"/>
        <v>1</v>
      </c>
      <c r="CA60" s="351">
        <f t="shared" si="83"/>
        <v>1</v>
      </c>
      <c r="CB60" s="351">
        <f t="shared" si="84"/>
        <v>1</v>
      </c>
      <c r="CC60" s="351">
        <f t="shared" si="85"/>
        <v>1</v>
      </c>
      <c r="CD60" s="351">
        <f t="shared" si="86"/>
        <v>0</v>
      </c>
      <c r="CE60" s="351">
        <f t="shared" si="87"/>
        <v>0</v>
      </c>
      <c r="CF60" s="351">
        <f t="shared" si="88"/>
        <v>0</v>
      </c>
      <c r="CG60" s="351">
        <f t="shared" si="89"/>
        <v>0</v>
      </c>
      <c r="CH60" s="351">
        <f t="shared" si="90"/>
        <v>0</v>
      </c>
      <c r="CI60" s="351">
        <f t="shared" si="91"/>
        <v>0</v>
      </c>
      <c r="CJ60" s="351">
        <f t="shared" si="92"/>
        <v>0</v>
      </c>
      <c r="CK60" s="351">
        <f t="shared" si="93"/>
        <v>1</v>
      </c>
      <c r="CL60" s="351">
        <f t="shared" si="94"/>
        <v>1</v>
      </c>
      <c r="CM60" s="351">
        <f t="shared" si="95"/>
        <v>1</v>
      </c>
      <c r="CN60" s="351">
        <f t="shared" si="96"/>
        <v>0</v>
      </c>
      <c r="CO60" s="351">
        <f t="shared" si="97"/>
        <v>1</v>
      </c>
      <c r="CP60" s="351">
        <f t="shared" si="98"/>
        <v>1</v>
      </c>
      <c r="CQ60" s="351">
        <f t="shared" si="99"/>
        <v>1</v>
      </c>
      <c r="CR60" s="351">
        <f t="shared" si="100"/>
        <v>1</v>
      </c>
      <c r="CS60" s="351">
        <f t="shared" si="101"/>
        <v>1</v>
      </c>
      <c r="CT60" s="351">
        <f t="shared" si="102"/>
        <v>1</v>
      </c>
      <c r="CU60" s="351">
        <f t="shared" si="103"/>
        <v>1</v>
      </c>
      <c r="CV60" s="351">
        <f t="shared" si="104"/>
        <v>1</v>
      </c>
      <c r="CW60" s="351">
        <f t="shared" si="105"/>
        <v>0</v>
      </c>
      <c r="CX60" s="351">
        <f t="shared" si="106"/>
        <v>0</v>
      </c>
      <c r="CY60" s="351">
        <f t="shared" si="107"/>
        <v>0</v>
      </c>
      <c r="CZ60" s="352">
        <f t="shared" si="108"/>
        <v>0</v>
      </c>
      <c r="DA60" s="346">
        <f t="shared" si="56"/>
        <v>0</v>
      </c>
      <c r="DB60" s="346">
        <f t="shared" si="57"/>
        <v>0</v>
      </c>
      <c r="DC60" s="346">
        <f t="shared" si="58"/>
        <v>0</v>
      </c>
    </row>
    <row r="61" spans="1:107" ht="15.75" customHeight="1" x14ac:dyDescent="0.25">
      <c r="A61" s="462"/>
      <c r="B61" s="421">
        <v>4</v>
      </c>
      <c r="C61" s="406" t="s">
        <v>696</v>
      </c>
      <c r="D61" s="397" t="s">
        <v>289</v>
      </c>
      <c r="E61" s="397" t="s">
        <v>297</v>
      </c>
      <c r="F61" s="397" t="s">
        <v>532</v>
      </c>
      <c r="G61" s="397"/>
      <c r="H61" s="397"/>
      <c r="I61" s="397" t="s">
        <v>286</v>
      </c>
      <c r="J61" s="397"/>
      <c r="K61" s="397"/>
      <c r="L61" s="397" t="s">
        <v>511</v>
      </c>
      <c r="M61" s="397" t="s">
        <v>434</v>
      </c>
      <c r="N61" s="397" t="s">
        <v>294</v>
      </c>
      <c r="O61" s="397" t="s">
        <v>194</v>
      </c>
      <c r="P61" s="397" t="s">
        <v>698</v>
      </c>
      <c r="Q61" s="386" t="s">
        <v>439</v>
      </c>
      <c r="R61" s="386" t="s">
        <v>712</v>
      </c>
      <c r="S61" s="386" t="s">
        <v>691</v>
      </c>
      <c r="T61" s="386" t="s">
        <v>714</v>
      </c>
      <c r="U61" s="386" t="s">
        <v>509</v>
      </c>
      <c r="V61" s="386" t="s">
        <v>510</v>
      </c>
      <c r="W61" s="386" t="s">
        <v>508</v>
      </c>
      <c r="X61" s="386" t="s">
        <v>273</v>
      </c>
      <c r="Y61" s="386" t="s">
        <v>466</v>
      </c>
      <c r="Z61" s="386" t="s">
        <v>514</v>
      </c>
      <c r="AA61" s="456" t="s">
        <v>300</v>
      </c>
      <c r="AB61" s="386" t="s">
        <v>281</v>
      </c>
      <c r="AC61" s="386" t="s">
        <v>534</v>
      </c>
      <c r="AD61" s="386"/>
      <c r="AE61" s="386"/>
      <c r="AF61" s="438"/>
      <c r="AG61" s="453"/>
      <c r="AH61" s="397"/>
      <c r="AI61" s="397"/>
      <c r="AJ61" s="397"/>
      <c r="AK61" s="397" t="s">
        <v>716</v>
      </c>
      <c r="AL61" s="397" t="s">
        <v>525</v>
      </c>
      <c r="AM61" s="397" t="s">
        <v>724</v>
      </c>
      <c r="AN61" s="397"/>
      <c r="AO61" s="397" t="s">
        <v>520</v>
      </c>
      <c r="AP61" s="399" t="s">
        <v>689</v>
      </c>
      <c r="AQ61" s="399" t="s">
        <v>713</v>
      </c>
      <c r="AR61" s="399" t="s">
        <v>682</v>
      </c>
      <c r="AS61" s="399" t="s">
        <v>688</v>
      </c>
      <c r="AT61" s="399" t="s">
        <v>301</v>
      </c>
      <c r="AU61" s="399" t="s">
        <v>298</v>
      </c>
      <c r="AV61" s="399" t="s">
        <v>308</v>
      </c>
      <c r="AW61" s="399"/>
      <c r="AX61" s="399"/>
      <c r="AY61" s="347"/>
      <c r="AZ61" s="347"/>
      <c r="BC61" s="350">
        <f t="shared" si="59"/>
        <v>1</v>
      </c>
      <c r="BD61" s="351">
        <f t="shared" si="60"/>
        <v>1</v>
      </c>
      <c r="BE61" s="351">
        <f t="shared" si="61"/>
        <v>1</v>
      </c>
      <c r="BF61" s="351">
        <f t="shared" si="62"/>
        <v>1</v>
      </c>
      <c r="BG61" s="351">
        <f t="shared" si="63"/>
        <v>0</v>
      </c>
      <c r="BH61" s="351">
        <f t="shared" si="64"/>
        <v>0</v>
      </c>
      <c r="BI61" s="351">
        <f t="shared" si="65"/>
        <v>1</v>
      </c>
      <c r="BJ61" s="351">
        <f t="shared" si="66"/>
        <v>0</v>
      </c>
      <c r="BK61" s="351">
        <f t="shared" si="67"/>
        <v>0</v>
      </c>
      <c r="BL61" s="351">
        <f t="shared" si="68"/>
        <v>1</v>
      </c>
      <c r="BM61" s="351">
        <f t="shared" si="69"/>
        <v>1</v>
      </c>
      <c r="BN61" s="351">
        <f t="shared" si="70"/>
        <v>1</v>
      </c>
      <c r="BO61" s="351">
        <f t="shared" si="71"/>
        <v>1</v>
      </c>
      <c r="BP61" s="351">
        <f t="shared" si="72"/>
        <v>1</v>
      </c>
      <c r="BQ61" s="351">
        <f t="shared" si="73"/>
        <v>1</v>
      </c>
      <c r="BR61" s="351">
        <f t="shared" si="74"/>
        <v>1</v>
      </c>
      <c r="BS61" s="351">
        <f t="shared" si="75"/>
        <v>1</v>
      </c>
      <c r="BT61" s="351">
        <f t="shared" si="109"/>
        <v>1</v>
      </c>
      <c r="BU61" s="351">
        <f t="shared" si="77"/>
        <v>1</v>
      </c>
      <c r="BV61" s="351">
        <f t="shared" si="78"/>
        <v>1</v>
      </c>
      <c r="BW61" s="351">
        <f t="shared" si="79"/>
        <v>1</v>
      </c>
      <c r="BX61" s="351">
        <f t="shared" si="80"/>
        <v>1</v>
      </c>
      <c r="BY61" s="351">
        <f t="shared" si="81"/>
        <v>1</v>
      </c>
      <c r="BZ61" s="351">
        <f t="shared" si="82"/>
        <v>1</v>
      </c>
      <c r="CA61" s="351">
        <f t="shared" si="83"/>
        <v>1</v>
      </c>
      <c r="CB61" s="351">
        <f t="shared" si="84"/>
        <v>1</v>
      </c>
      <c r="CC61" s="351">
        <f t="shared" si="85"/>
        <v>1</v>
      </c>
      <c r="CD61" s="351">
        <f t="shared" si="86"/>
        <v>0</v>
      </c>
      <c r="CE61" s="351">
        <f t="shared" si="87"/>
        <v>0</v>
      </c>
      <c r="CF61" s="351">
        <f t="shared" si="88"/>
        <v>0</v>
      </c>
      <c r="CG61" s="351">
        <f t="shared" si="89"/>
        <v>0</v>
      </c>
      <c r="CH61" s="351">
        <f t="shared" si="90"/>
        <v>0</v>
      </c>
      <c r="CI61" s="351">
        <f t="shared" si="91"/>
        <v>0</v>
      </c>
      <c r="CJ61" s="351">
        <f t="shared" si="92"/>
        <v>0</v>
      </c>
      <c r="CK61" s="351">
        <f t="shared" si="93"/>
        <v>1</v>
      </c>
      <c r="CL61" s="351">
        <f t="shared" si="94"/>
        <v>1</v>
      </c>
      <c r="CM61" s="351">
        <f t="shared" si="95"/>
        <v>1</v>
      </c>
      <c r="CN61" s="351">
        <f t="shared" si="96"/>
        <v>0</v>
      </c>
      <c r="CO61" s="351">
        <f t="shared" si="97"/>
        <v>1</v>
      </c>
      <c r="CP61" s="351">
        <f t="shared" si="98"/>
        <v>1</v>
      </c>
      <c r="CQ61" s="351">
        <f t="shared" si="99"/>
        <v>1</v>
      </c>
      <c r="CR61" s="351">
        <f t="shared" si="100"/>
        <v>1</v>
      </c>
      <c r="CS61" s="351">
        <f t="shared" si="101"/>
        <v>1</v>
      </c>
      <c r="CT61" s="351">
        <f t="shared" si="102"/>
        <v>1</v>
      </c>
      <c r="CU61" s="351">
        <f t="shared" si="103"/>
        <v>1</v>
      </c>
      <c r="CV61" s="351">
        <f t="shared" si="104"/>
        <v>1</v>
      </c>
      <c r="CW61" s="351">
        <f t="shared" si="105"/>
        <v>0</v>
      </c>
      <c r="CX61" s="351">
        <f t="shared" si="106"/>
        <v>0</v>
      </c>
      <c r="CY61" s="351">
        <f t="shared" si="107"/>
        <v>0</v>
      </c>
      <c r="CZ61" s="352">
        <f t="shared" si="108"/>
        <v>0</v>
      </c>
      <c r="DA61" s="346">
        <f t="shared" si="56"/>
        <v>0</v>
      </c>
      <c r="DB61" s="346">
        <f t="shared" si="57"/>
        <v>0</v>
      </c>
      <c r="DC61" s="346">
        <f t="shared" si="58"/>
        <v>0</v>
      </c>
    </row>
    <row r="62" spans="1:107" ht="15.75" customHeight="1" thickBot="1" x14ac:dyDescent="0.3">
      <c r="A62" s="463"/>
      <c r="B62" s="422">
        <v>5</v>
      </c>
      <c r="C62" s="408" t="s">
        <v>697</v>
      </c>
      <c r="D62" s="410" t="s">
        <v>289</v>
      </c>
      <c r="E62" s="410" t="s">
        <v>297</v>
      </c>
      <c r="F62" s="410" t="s">
        <v>532</v>
      </c>
      <c r="G62" s="410"/>
      <c r="H62" s="410"/>
      <c r="I62" s="410" t="s">
        <v>294</v>
      </c>
      <c r="J62" s="410"/>
      <c r="K62" s="410"/>
      <c r="L62" s="410" t="s">
        <v>302</v>
      </c>
      <c r="M62" s="410" t="s">
        <v>511</v>
      </c>
      <c r="N62" s="410" t="s">
        <v>698</v>
      </c>
      <c r="O62" s="410" t="s">
        <v>286</v>
      </c>
      <c r="P62" s="410" t="s">
        <v>696</v>
      </c>
      <c r="Q62" s="456" t="s">
        <v>510</v>
      </c>
      <c r="R62" s="409" t="s">
        <v>508</v>
      </c>
      <c r="S62" s="409" t="s">
        <v>691</v>
      </c>
      <c r="T62" s="386" t="s">
        <v>273</v>
      </c>
      <c r="U62" s="409" t="s">
        <v>439</v>
      </c>
      <c r="V62" s="409" t="s">
        <v>520</v>
      </c>
      <c r="W62" s="409" t="s">
        <v>688</v>
      </c>
      <c r="X62" s="386" t="s">
        <v>509</v>
      </c>
      <c r="Y62" s="458" t="s">
        <v>466</v>
      </c>
      <c r="Z62" s="386" t="s">
        <v>514</v>
      </c>
      <c r="AA62" s="458" t="s">
        <v>300</v>
      </c>
      <c r="AB62" s="409" t="s">
        <v>281</v>
      </c>
      <c r="AC62" s="409" t="s">
        <v>712</v>
      </c>
      <c r="AD62" s="409"/>
      <c r="AE62" s="409"/>
      <c r="AF62" s="438"/>
      <c r="AG62" s="454"/>
      <c r="AH62" s="410"/>
      <c r="AI62" s="410"/>
      <c r="AJ62" s="410"/>
      <c r="AK62" s="410" t="s">
        <v>716</v>
      </c>
      <c r="AL62" s="410" t="s">
        <v>525</v>
      </c>
      <c r="AM62" s="410" t="s">
        <v>434</v>
      </c>
      <c r="AN62" s="410"/>
      <c r="AO62" s="410" t="s">
        <v>717</v>
      </c>
      <c r="AP62" s="423" t="s">
        <v>689</v>
      </c>
      <c r="AQ62" s="423" t="s">
        <v>713</v>
      </c>
      <c r="AR62" s="423" t="s">
        <v>682</v>
      </c>
      <c r="AS62" s="423" t="s">
        <v>714</v>
      </c>
      <c r="AT62" s="423" t="s">
        <v>301</v>
      </c>
      <c r="AU62" s="423" t="s">
        <v>724</v>
      </c>
      <c r="AV62" s="423" t="s">
        <v>308</v>
      </c>
      <c r="AW62" s="423"/>
      <c r="AX62" s="423"/>
      <c r="AY62" s="353"/>
      <c r="AZ62" s="353"/>
      <c r="BC62" s="355">
        <f t="shared" si="59"/>
        <v>1</v>
      </c>
      <c r="BD62" s="356">
        <f t="shared" si="60"/>
        <v>1</v>
      </c>
      <c r="BE62" s="356">
        <f t="shared" si="61"/>
        <v>1</v>
      </c>
      <c r="BF62" s="356">
        <f t="shared" si="62"/>
        <v>1</v>
      </c>
      <c r="BG62" s="356">
        <f t="shared" si="63"/>
        <v>0</v>
      </c>
      <c r="BH62" s="356">
        <f t="shared" si="64"/>
        <v>0</v>
      </c>
      <c r="BI62" s="356">
        <f t="shared" si="65"/>
        <v>1</v>
      </c>
      <c r="BJ62" s="356">
        <f t="shared" si="66"/>
        <v>0</v>
      </c>
      <c r="BK62" s="356">
        <f t="shared" si="67"/>
        <v>0</v>
      </c>
      <c r="BL62" s="356">
        <f t="shared" si="68"/>
        <v>1</v>
      </c>
      <c r="BM62" s="356">
        <f t="shared" si="69"/>
        <v>1</v>
      </c>
      <c r="BN62" s="356">
        <f t="shared" si="70"/>
        <v>1</v>
      </c>
      <c r="BO62" s="356">
        <f t="shared" si="71"/>
        <v>1</v>
      </c>
      <c r="BP62" s="356">
        <f t="shared" si="72"/>
        <v>1</v>
      </c>
      <c r="BQ62" s="356">
        <f t="shared" si="73"/>
        <v>1</v>
      </c>
      <c r="BR62" s="356">
        <f t="shared" si="74"/>
        <v>1</v>
      </c>
      <c r="BS62" s="356">
        <f t="shared" si="75"/>
        <v>1</v>
      </c>
      <c r="BT62" s="356">
        <f>COUNTIF($C62:$BB62,#REF!)</f>
        <v>0</v>
      </c>
      <c r="BU62" s="356">
        <f t="shared" si="77"/>
        <v>1</v>
      </c>
      <c r="BV62" s="356">
        <f t="shared" si="78"/>
        <v>1</v>
      </c>
      <c r="BW62" s="356">
        <f t="shared" si="79"/>
        <v>1</v>
      </c>
      <c r="BX62" s="356">
        <f t="shared" si="80"/>
        <v>1</v>
      </c>
      <c r="BY62" s="356">
        <f t="shared" si="81"/>
        <v>1</v>
      </c>
      <c r="BZ62" s="356">
        <f t="shared" si="82"/>
        <v>1</v>
      </c>
      <c r="CA62" s="356">
        <f t="shared" si="83"/>
        <v>1</v>
      </c>
      <c r="CB62" s="356">
        <f t="shared" si="84"/>
        <v>1</v>
      </c>
      <c r="CC62" s="356">
        <f t="shared" si="85"/>
        <v>1</v>
      </c>
      <c r="CD62" s="356">
        <f t="shared" si="86"/>
        <v>0</v>
      </c>
      <c r="CE62" s="356">
        <f t="shared" si="87"/>
        <v>0</v>
      </c>
      <c r="CF62" s="356">
        <f t="shared" si="88"/>
        <v>0</v>
      </c>
      <c r="CG62" s="356">
        <f t="shared" si="89"/>
        <v>0</v>
      </c>
      <c r="CH62" s="356">
        <f t="shared" si="90"/>
        <v>0</v>
      </c>
      <c r="CI62" s="356">
        <f t="shared" si="91"/>
        <v>0</v>
      </c>
      <c r="CJ62" s="356">
        <f t="shared" si="92"/>
        <v>0</v>
      </c>
      <c r="CK62" s="356">
        <f t="shared" si="93"/>
        <v>1</v>
      </c>
      <c r="CL62" s="356">
        <f t="shared" si="94"/>
        <v>1</v>
      </c>
      <c r="CM62" s="356">
        <f t="shared" si="95"/>
        <v>1</v>
      </c>
      <c r="CN62" s="356">
        <f t="shared" si="96"/>
        <v>0</v>
      </c>
      <c r="CO62" s="356">
        <f t="shared" si="97"/>
        <v>1</v>
      </c>
      <c r="CP62" s="356">
        <f t="shared" si="98"/>
        <v>1</v>
      </c>
      <c r="CQ62" s="356">
        <f t="shared" si="99"/>
        <v>1</v>
      </c>
      <c r="CR62" s="356">
        <f t="shared" si="100"/>
        <v>1</v>
      </c>
      <c r="CS62" s="356">
        <f t="shared" si="101"/>
        <v>1</v>
      </c>
      <c r="CT62" s="356">
        <f t="shared" si="102"/>
        <v>1</v>
      </c>
      <c r="CU62" s="356">
        <f t="shared" si="103"/>
        <v>1</v>
      </c>
      <c r="CV62" s="356">
        <f t="shared" si="104"/>
        <v>1</v>
      </c>
      <c r="CW62" s="356">
        <f t="shared" si="105"/>
        <v>0</v>
      </c>
      <c r="CX62" s="356">
        <f t="shared" si="106"/>
        <v>0</v>
      </c>
      <c r="CY62" s="356">
        <f t="shared" si="107"/>
        <v>0</v>
      </c>
      <c r="CZ62" s="357">
        <f t="shared" si="108"/>
        <v>0</v>
      </c>
      <c r="DA62" s="346">
        <f t="shared" si="56"/>
        <v>0</v>
      </c>
      <c r="DB62" s="346">
        <f t="shared" si="57"/>
        <v>0</v>
      </c>
      <c r="DC62" s="346">
        <f t="shared" si="58"/>
        <v>0</v>
      </c>
    </row>
    <row r="63" spans="1:107" ht="15.75" customHeight="1" thickTop="1" x14ac:dyDescent="0.25">
      <c r="A63" s="464" t="s">
        <v>23</v>
      </c>
      <c r="B63" s="418">
        <v>1</v>
      </c>
      <c r="C63" s="442"/>
      <c r="D63" s="387"/>
      <c r="E63" s="387"/>
      <c r="F63" s="387"/>
      <c r="G63" s="387"/>
      <c r="H63" s="387"/>
      <c r="I63" s="387"/>
      <c r="J63" s="387"/>
      <c r="K63" s="387"/>
      <c r="L63" s="387"/>
      <c r="M63" s="387"/>
      <c r="N63" s="387"/>
      <c r="O63" s="387"/>
      <c r="P63" s="387"/>
      <c r="Q63" s="387"/>
      <c r="R63" s="387"/>
      <c r="S63" s="387"/>
      <c r="T63" s="387"/>
      <c r="U63" s="387"/>
      <c r="V63" s="387"/>
      <c r="W63" s="387"/>
      <c r="X63" s="387"/>
      <c r="Y63" s="387"/>
      <c r="Z63" s="387"/>
      <c r="AA63" s="387"/>
      <c r="AB63" s="387"/>
      <c r="AC63" s="387"/>
      <c r="AD63" s="387"/>
      <c r="AE63" s="387"/>
      <c r="AF63" s="435"/>
      <c r="AG63" s="435"/>
      <c r="AH63" s="387"/>
      <c r="AI63" s="387"/>
      <c r="AJ63" s="387"/>
      <c r="AK63" s="387"/>
      <c r="AL63" s="387"/>
      <c r="AM63" s="387"/>
      <c r="AN63" s="387"/>
      <c r="AO63" s="387"/>
      <c r="AP63" s="387"/>
      <c r="AQ63" s="387"/>
      <c r="AR63" s="387"/>
      <c r="AS63" s="387"/>
      <c r="AT63" s="387"/>
      <c r="AU63" s="387"/>
      <c r="AV63" s="387"/>
      <c r="AW63" s="387"/>
      <c r="AX63" s="387"/>
      <c r="AY63" s="347"/>
      <c r="AZ63" s="342"/>
      <c r="BC63" s="343">
        <f t="shared" si="59"/>
        <v>0</v>
      </c>
      <c r="BD63" s="344">
        <f t="shared" si="60"/>
        <v>0</v>
      </c>
      <c r="BE63" s="344">
        <f t="shared" si="61"/>
        <v>0</v>
      </c>
      <c r="BF63" s="344">
        <f t="shared" si="62"/>
        <v>0</v>
      </c>
      <c r="BG63" s="344">
        <f t="shared" si="63"/>
        <v>0</v>
      </c>
      <c r="BH63" s="344">
        <f t="shared" si="64"/>
        <v>0</v>
      </c>
      <c r="BI63" s="344">
        <f t="shared" si="65"/>
        <v>0</v>
      </c>
      <c r="BJ63" s="344">
        <f t="shared" si="66"/>
        <v>0</v>
      </c>
      <c r="BK63" s="344">
        <f t="shared" si="67"/>
        <v>0</v>
      </c>
      <c r="BL63" s="344">
        <f t="shared" si="68"/>
        <v>0</v>
      </c>
      <c r="BM63" s="344">
        <f t="shared" si="69"/>
        <v>0</v>
      </c>
      <c r="BN63" s="344">
        <f t="shared" si="70"/>
        <v>0</v>
      </c>
      <c r="BO63" s="344">
        <f t="shared" si="71"/>
        <v>0</v>
      </c>
      <c r="BP63" s="344">
        <f t="shared" si="72"/>
        <v>0</v>
      </c>
      <c r="BQ63" s="344">
        <f t="shared" si="73"/>
        <v>0</v>
      </c>
      <c r="BR63" s="344">
        <f t="shared" si="74"/>
        <v>0</v>
      </c>
      <c r="BS63" s="344">
        <f t="shared" si="75"/>
        <v>0</v>
      </c>
      <c r="BT63" s="344">
        <f t="shared" si="76"/>
        <v>0</v>
      </c>
      <c r="BU63" s="344">
        <f t="shared" si="77"/>
        <v>0</v>
      </c>
      <c r="BV63" s="344">
        <f t="shared" si="78"/>
        <v>0</v>
      </c>
      <c r="BW63" s="344">
        <f t="shared" si="79"/>
        <v>0</v>
      </c>
      <c r="BX63" s="344">
        <f t="shared" si="80"/>
        <v>0</v>
      </c>
      <c r="BY63" s="344">
        <f t="shared" si="81"/>
        <v>0</v>
      </c>
      <c r="BZ63" s="344">
        <f t="shared" si="82"/>
        <v>0</v>
      </c>
      <c r="CA63" s="344">
        <f t="shared" si="83"/>
        <v>0</v>
      </c>
      <c r="CB63" s="344">
        <f t="shared" si="84"/>
        <v>0</v>
      </c>
      <c r="CC63" s="344">
        <f t="shared" si="85"/>
        <v>0</v>
      </c>
      <c r="CD63" s="344">
        <f t="shared" si="86"/>
        <v>0</v>
      </c>
      <c r="CE63" s="344">
        <f t="shared" si="87"/>
        <v>0</v>
      </c>
      <c r="CF63" s="344">
        <f t="shared" si="88"/>
        <v>0</v>
      </c>
      <c r="CG63" s="344">
        <f t="shared" si="89"/>
        <v>0</v>
      </c>
      <c r="CH63" s="344">
        <f t="shared" si="90"/>
        <v>0</v>
      </c>
      <c r="CI63" s="344">
        <f t="shared" si="91"/>
        <v>0</v>
      </c>
      <c r="CJ63" s="344">
        <f t="shared" si="92"/>
        <v>0</v>
      </c>
      <c r="CK63" s="344">
        <f t="shared" si="93"/>
        <v>0</v>
      </c>
      <c r="CL63" s="344">
        <f t="shared" si="94"/>
        <v>0</v>
      </c>
      <c r="CM63" s="344">
        <f t="shared" si="95"/>
        <v>0</v>
      </c>
      <c r="CN63" s="344">
        <f t="shared" si="96"/>
        <v>0</v>
      </c>
      <c r="CO63" s="344">
        <f t="shared" si="97"/>
        <v>0</v>
      </c>
      <c r="CP63" s="344">
        <f t="shared" si="98"/>
        <v>0</v>
      </c>
      <c r="CQ63" s="344">
        <f t="shared" si="99"/>
        <v>0</v>
      </c>
      <c r="CR63" s="344">
        <f t="shared" si="100"/>
        <v>0</v>
      </c>
      <c r="CS63" s="344">
        <f t="shared" si="101"/>
        <v>0</v>
      </c>
      <c r="CT63" s="344">
        <f t="shared" si="102"/>
        <v>0</v>
      </c>
      <c r="CU63" s="344">
        <f t="shared" si="103"/>
        <v>0</v>
      </c>
      <c r="CV63" s="344">
        <f t="shared" si="104"/>
        <v>0</v>
      </c>
      <c r="CW63" s="344">
        <f t="shared" si="105"/>
        <v>0</v>
      </c>
      <c r="CX63" s="344">
        <f t="shared" si="106"/>
        <v>0</v>
      </c>
      <c r="CY63" s="344">
        <f t="shared" si="107"/>
        <v>0</v>
      </c>
      <c r="CZ63" s="345">
        <f t="shared" si="108"/>
        <v>0</v>
      </c>
      <c r="DA63" s="346">
        <f t="shared" si="56"/>
        <v>0</v>
      </c>
      <c r="DB63" s="346">
        <f t="shared" si="57"/>
        <v>0</v>
      </c>
      <c r="DC63" s="346">
        <f t="shared" si="58"/>
        <v>0</v>
      </c>
    </row>
    <row r="64" spans="1:107" ht="15.75" customHeight="1" x14ac:dyDescent="0.25">
      <c r="A64" s="462" t="s">
        <v>8</v>
      </c>
      <c r="B64" s="421">
        <v>2</v>
      </c>
      <c r="C64" s="444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  <c r="P64" s="397"/>
      <c r="Q64" s="397"/>
      <c r="R64" s="397"/>
      <c r="S64" s="397"/>
      <c r="T64" s="397"/>
      <c r="U64" s="397"/>
      <c r="V64" s="397"/>
      <c r="W64" s="397"/>
      <c r="X64" s="397"/>
      <c r="Y64" s="397"/>
      <c r="Z64" s="397"/>
      <c r="AA64" s="397"/>
      <c r="AB64" s="397"/>
      <c r="AC64" s="397"/>
      <c r="AD64" s="397"/>
      <c r="AE64" s="397"/>
      <c r="AF64" s="438"/>
      <c r="AG64" s="438"/>
      <c r="AH64" s="397"/>
      <c r="AI64" s="397"/>
      <c r="AJ64" s="397"/>
      <c r="AK64" s="397"/>
      <c r="AL64" s="397"/>
      <c r="AM64" s="397"/>
      <c r="AN64" s="397"/>
      <c r="AO64" s="397"/>
      <c r="AP64" s="397"/>
      <c r="AQ64" s="397"/>
      <c r="AR64" s="397"/>
      <c r="AS64" s="397"/>
      <c r="AT64" s="397"/>
      <c r="AU64" s="397"/>
      <c r="AV64" s="397"/>
      <c r="AW64" s="397"/>
      <c r="AX64" s="397"/>
      <c r="AY64" s="347"/>
      <c r="AZ64" s="348"/>
      <c r="BC64" s="350">
        <f t="shared" si="59"/>
        <v>0</v>
      </c>
      <c r="BD64" s="351">
        <f t="shared" si="60"/>
        <v>0</v>
      </c>
      <c r="BE64" s="351">
        <f t="shared" si="61"/>
        <v>0</v>
      </c>
      <c r="BF64" s="351">
        <f t="shared" si="62"/>
        <v>0</v>
      </c>
      <c r="BG64" s="351" t="s">
        <v>722</v>
      </c>
      <c r="BH64" s="351">
        <f t="shared" si="64"/>
        <v>0</v>
      </c>
      <c r="BI64" s="351">
        <f t="shared" si="65"/>
        <v>0</v>
      </c>
      <c r="BJ64" s="351">
        <f t="shared" si="66"/>
        <v>0</v>
      </c>
      <c r="BK64" s="351">
        <f t="shared" si="67"/>
        <v>0</v>
      </c>
      <c r="BL64" s="351">
        <f t="shared" si="68"/>
        <v>0</v>
      </c>
      <c r="BM64" s="351">
        <f t="shared" si="69"/>
        <v>0</v>
      </c>
      <c r="BN64" s="351">
        <f t="shared" si="70"/>
        <v>0</v>
      </c>
      <c r="BO64" s="351">
        <f t="shared" si="71"/>
        <v>0</v>
      </c>
      <c r="BP64" s="351">
        <f t="shared" si="72"/>
        <v>0</v>
      </c>
      <c r="BQ64" s="351">
        <f t="shared" si="73"/>
        <v>0</v>
      </c>
      <c r="BR64" s="351">
        <f t="shared" si="74"/>
        <v>0</v>
      </c>
      <c r="BS64" s="351">
        <f t="shared" si="75"/>
        <v>0</v>
      </c>
      <c r="BT64" s="351">
        <f t="shared" si="76"/>
        <v>0</v>
      </c>
      <c r="BU64" s="351">
        <f t="shared" si="77"/>
        <v>0</v>
      </c>
      <c r="BV64" s="351">
        <f t="shared" si="78"/>
        <v>0</v>
      </c>
      <c r="BW64" s="351">
        <f t="shared" si="80"/>
        <v>0</v>
      </c>
      <c r="BX64" s="351">
        <f t="shared" si="80"/>
        <v>0</v>
      </c>
      <c r="BY64" s="351">
        <f t="shared" si="81"/>
        <v>0</v>
      </c>
      <c r="BZ64" s="351">
        <f t="shared" si="82"/>
        <v>0</v>
      </c>
      <c r="CA64" s="351">
        <f t="shared" si="83"/>
        <v>0</v>
      </c>
      <c r="CB64" s="351">
        <f t="shared" si="84"/>
        <v>0</v>
      </c>
      <c r="CC64" s="351">
        <f t="shared" si="85"/>
        <v>0</v>
      </c>
      <c r="CD64" s="351">
        <f t="shared" si="86"/>
        <v>0</v>
      </c>
      <c r="CE64" s="351">
        <f t="shared" si="87"/>
        <v>0</v>
      </c>
      <c r="CF64" s="351">
        <f t="shared" si="88"/>
        <v>0</v>
      </c>
      <c r="CG64" s="351">
        <f t="shared" si="89"/>
        <v>0</v>
      </c>
      <c r="CH64" s="351">
        <f t="shared" si="90"/>
        <v>0</v>
      </c>
      <c r="CI64" s="351">
        <f t="shared" si="91"/>
        <v>0</v>
      </c>
      <c r="CJ64" s="351">
        <f t="shared" si="92"/>
        <v>0</v>
      </c>
      <c r="CK64" s="351">
        <f t="shared" si="93"/>
        <v>0</v>
      </c>
      <c r="CL64" s="351">
        <f t="shared" si="94"/>
        <v>0</v>
      </c>
      <c r="CM64" s="351">
        <f t="shared" si="95"/>
        <v>0</v>
      </c>
      <c r="CN64" s="351">
        <f t="shared" si="96"/>
        <v>0</v>
      </c>
      <c r="CO64" s="351">
        <f t="shared" si="97"/>
        <v>0</v>
      </c>
      <c r="CP64" s="351">
        <f t="shared" si="98"/>
        <v>0</v>
      </c>
      <c r="CQ64" s="351">
        <f t="shared" si="99"/>
        <v>0</v>
      </c>
      <c r="CR64" s="351">
        <f t="shared" si="100"/>
        <v>0</v>
      </c>
      <c r="CS64" s="351">
        <f t="shared" si="101"/>
        <v>0</v>
      </c>
      <c r="CT64" s="351">
        <f t="shared" si="102"/>
        <v>0</v>
      </c>
      <c r="CU64" s="351">
        <f t="shared" si="103"/>
        <v>0</v>
      </c>
      <c r="CV64" s="351">
        <f t="shared" si="104"/>
        <v>0</v>
      </c>
      <c r="CW64" s="351">
        <f t="shared" si="105"/>
        <v>0</v>
      </c>
      <c r="CX64" s="351">
        <f t="shared" si="106"/>
        <v>0</v>
      </c>
      <c r="CY64" s="351">
        <f t="shared" si="107"/>
        <v>0</v>
      </c>
      <c r="CZ64" s="352">
        <f t="shared" si="108"/>
        <v>0</v>
      </c>
      <c r="DA64" s="346">
        <f t="shared" si="56"/>
        <v>0</v>
      </c>
      <c r="DB64" s="346">
        <f t="shared" si="57"/>
        <v>0</v>
      </c>
      <c r="DC64" s="346">
        <f t="shared" si="58"/>
        <v>0</v>
      </c>
    </row>
    <row r="65" spans="1:107" ht="15.75" customHeight="1" x14ac:dyDescent="0.25">
      <c r="A65" s="462" t="s">
        <v>14</v>
      </c>
      <c r="B65" s="421">
        <v>3</v>
      </c>
      <c r="C65" s="444"/>
      <c r="D65" s="397"/>
      <c r="E65" s="397"/>
      <c r="F65" s="397"/>
      <c r="G65" s="397"/>
      <c r="H65" s="397"/>
      <c r="I65" s="397"/>
      <c r="J65" s="397"/>
      <c r="K65" s="397"/>
      <c r="L65" s="397"/>
      <c r="M65" s="397"/>
      <c r="N65" s="397"/>
      <c r="O65" s="397"/>
      <c r="P65" s="397"/>
      <c r="Q65" s="397"/>
      <c r="R65" s="397"/>
      <c r="S65" s="397"/>
      <c r="T65" s="397"/>
      <c r="U65" s="397"/>
      <c r="V65" s="397"/>
      <c r="W65" s="397"/>
      <c r="X65" s="397"/>
      <c r="Y65" s="397"/>
      <c r="Z65" s="397"/>
      <c r="AA65" s="397"/>
      <c r="AB65" s="397"/>
      <c r="AC65" s="397"/>
      <c r="AD65" s="397"/>
      <c r="AE65" s="397"/>
      <c r="AF65" s="438"/>
      <c r="AG65" s="438"/>
      <c r="AH65" s="397"/>
      <c r="AI65" s="397"/>
      <c r="AJ65" s="397"/>
      <c r="AK65" s="397"/>
      <c r="AL65" s="397"/>
      <c r="AM65" s="397"/>
      <c r="AN65" s="397"/>
      <c r="AO65" s="397"/>
      <c r="AP65" s="397"/>
      <c r="AQ65" s="397"/>
      <c r="AR65" s="397"/>
      <c r="AS65" s="397"/>
      <c r="AT65" s="397"/>
      <c r="AU65" s="397"/>
      <c r="AV65" s="397"/>
      <c r="AW65" s="397"/>
      <c r="AX65" s="397"/>
      <c r="AY65" s="347"/>
      <c r="AZ65" s="348"/>
      <c r="BC65" s="350">
        <f t="shared" si="59"/>
        <v>0</v>
      </c>
      <c r="BD65" s="351">
        <f t="shared" si="60"/>
        <v>0</v>
      </c>
      <c r="BE65" s="351">
        <f t="shared" si="61"/>
        <v>0</v>
      </c>
      <c r="BF65" s="351">
        <f t="shared" si="62"/>
        <v>0</v>
      </c>
      <c r="BG65" s="351">
        <f t="shared" si="63"/>
        <v>0</v>
      </c>
      <c r="BH65" s="351">
        <f t="shared" si="64"/>
        <v>0</v>
      </c>
      <c r="BI65" s="351">
        <f t="shared" si="65"/>
        <v>0</v>
      </c>
      <c r="BJ65" s="351">
        <f t="shared" si="66"/>
        <v>0</v>
      </c>
      <c r="BK65" s="351">
        <f t="shared" si="67"/>
        <v>0</v>
      </c>
      <c r="BL65" s="351">
        <f t="shared" si="68"/>
        <v>0</v>
      </c>
      <c r="BM65" s="351">
        <f t="shared" si="69"/>
        <v>0</v>
      </c>
      <c r="BN65" s="351">
        <f t="shared" si="70"/>
        <v>0</v>
      </c>
      <c r="BO65" s="351">
        <f t="shared" si="71"/>
        <v>0</v>
      </c>
      <c r="BP65" s="351">
        <f t="shared" si="72"/>
        <v>0</v>
      </c>
      <c r="BQ65" s="351">
        <f t="shared" si="73"/>
        <v>0</v>
      </c>
      <c r="BR65" s="351">
        <f t="shared" si="74"/>
        <v>0</v>
      </c>
      <c r="BS65" s="351">
        <f t="shared" si="75"/>
        <v>0</v>
      </c>
      <c r="BT65" s="351">
        <f t="shared" si="76"/>
        <v>0</v>
      </c>
      <c r="BU65" s="351">
        <f t="shared" si="77"/>
        <v>0</v>
      </c>
      <c r="BV65" s="351">
        <f t="shared" si="78"/>
        <v>0</v>
      </c>
      <c r="BW65" s="351">
        <f t="shared" si="79"/>
        <v>0</v>
      </c>
      <c r="BX65" s="351">
        <f t="shared" si="80"/>
        <v>0</v>
      </c>
      <c r="BY65" s="351">
        <f t="shared" si="81"/>
        <v>0</v>
      </c>
      <c r="BZ65" s="351">
        <f t="shared" si="82"/>
        <v>0</v>
      </c>
      <c r="CA65" s="351">
        <f t="shared" si="83"/>
        <v>0</v>
      </c>
      <c r="CB65" s="351">
        <f t="shared" si="84"/>
        <v>0</v>
      </c>
      <c r="CC65" s="351">
        <f t="shared" si="85"/>
        <v>0</v>
      </c>
      <c r="CD65" s="351">
        <f t="shared" si="86"/>
        <v>0</v>
      </c>
      <c r="CE65" s="351">
        <f t="shared" si="87"/>
        <v>0</v>
      </c>
      <c r="CF65" s="351">
        <f t="shared" si="88"/>
        <v>0</v>
      </c>
      <c r="CG65" s="351">
        <f t="shared" si="89"/>
        <v>0</v>
      </c>
      <c r="CH65" s="351">
        <f t="shared" si="90"/>
        <v>0</v>
      </c>
      <c r="CI65" s="351">
        <f t="shared" si="91"/>
        <v>0</v>
      </c>
      <c r="CJ65" s="351">
        <f t="shared" si="92"/>
        <v>0</v>
      </c>
      <c r="CK65" s="351">
        <f t="shared" si="93"/>
        <v>0</v>
      </c>
      <c r="CL65" s="351">
        <f t="shared" si="94"/>
        <v>0</v>
      </c>
      <c r="CM65" s="351">
        <f t="shared" si="95"/>
        <v>0</v>
      </c>
      <c r="CN65" s="351">
        <f t="shared" si="96"/>
        <v>0</v>
      </c>
      <c r="CO65" s="351">
        <f t="shared" si="97"/>
        <v>0</v>
      </c>
      <c r="CP65" s="351">
        <f t="shared" si="98"/>
        <v>0</v>
      </c>
      <c r="CQ65" s="351">
        <f t="shared" si="99"/>
        <v>0</v>
      </c>
      <c r="CR65" s="351">
        <f t="shared" si="100"/>
        <v>0</v>
      </c>
      <c r="CS65" s="351">
        <f t="shared" si="101"/>
        <v>0</v>
      </c>
      <c r="CT65" s="351">
        <f t="shared" si="102"/>
        <v>0</v>
      </c>
      <c r="CU65" s="351">
        <f t="shared" si="103"/>
        <v>0</v>
      </c>
      <c r="CV65" s="351">
        <f t="shared" si="104"/>
        <v>0</v>
      </c>
      <c r="CW65" s="351">
        <f t="shared" si="105"/>
        <v>0</v>
      </c>
      <c r="CX65" s="351">
        <f t="shared" si="106"/>
        <v>0</v>
      </c>
      <c r="CY65" s="351">
        <f t="shared" si="107"/>
        <v>0</v>
      </c>
      <c r="CZ65" s="352">
        <f t="shared" si="108"/>
        <v>0</v>
      </c>
      <c r="DA65" s="346">
        <f t="shared" si="56"/>
        <v>0</v>
      </c>
      <c r="DB65" s="346">
        <f t="shared" si="57"/>
        <v>0</v>
      </c>
      <c r="DC65" s="346">
        <f t="shared" si="58"/>
        <v>0</v>
      </c>
    </row>
    <row r="66" spans="1:107" ht="15.75" customHeight="1" x14ac:dyDescent="0.25">
      <c r="A66" s="462"/>
      <c r="B66" s="421">
        <v>4</v>
      </c>
      <c r="C66" s="444"/>
      <c r="D66" s="397"/>
      <c r="E66" s="397"/>
      <c r="F66" s="397"/>
      <c r="G66" s="397"/>
      <c r="H66" s="397"/>
      <c r="I66" s="397"/>
      <c r="J66" s="397"/>
      <c r="K66" s="397"/>
      <c r="L66" s="397"/>
      <c r="M66" s="397"/>
      <c r="N66" s="397"/>
      <c r="O66" s="397"/>
      <c r="P66" s="397"/>
      <c r="Q66" s="397"/>
      <c r="R66" s="397"/>
      <c r="S66" s="397"/>
      <c r="T66" s="397"/>
      <c r="U66" s="397"/>
      <c r="V66" s="397"/>
      <c r="W66" s="397"/>
      <c r="X66" s="397"/>
      <c r="Y66" s="397"/>
      <c r="Z66" s="397"/>
      <c r="AA66" s="397"/>
      <c r="AB66" s="397"/>
      <c r="AC66" s="397"/>
      <c r="AD66" s="397"/>
      <c r="AE66" s="397"/>
      <c r="AF66" s="438"/>
      <c r="AG66" s="438"/>
      <c r="AH66" s="397"/>
      <c r="AI66" s="397"/>
      <c r="AJ66" s="397"/>
      <c r="AK66" s="397"/>
      <c r="AL66" s="397"/>
      <c r="AM66" s="397"/>
      <c r="AN66" s="397"/>
      <c r="AO66" s="397"/>
      <c r="AP66" s="397"/>
      <c r="AQ66" s="397"/>
      <c r="AR66" s="397"/>
      <c r="AS66" s="397"/>
      <c r="AT66" s="397"/>
      <c r="AU66" s="397"/>
      <c r="AV66" s="397"/>
      <c r="AW66" s="397"/>
      <c r="AX66" s="397"/>
      <c r="AY66" s="347"/>
      <c r="AZ66" s="348"/>
      <c r="BC66" s="350">
        <f t="shared" si="59"/>
        <v>0</v>
      </c>
      <c r="BD66" s="351">
        <f t="shared" si="60"/>
        <v>0</v>
      </c>
      <c r="BE66" s="351">
        <f t="shared" si="61"/>
        <v>0</v>
      </c>
      <c r="BF66" s="351">
        <f t="shared" si="62"/>
        <v>0</v>
      </c>
      <c r="BG66" s="351">
        <f t="shared" si="63"/>
        <v>0</v>
      </c>
      <c r="BH66" s="351">
        <f t="shared" si="64"/>
        <v>0</v>
      </c>
      <c r="BI66" s="351">
        <f t="shared" si="65"/>
        <v>0</v>
      </c>
      <c r="BJ66" s="351">
        <f t="shared" si="66"/>
        <v>0</v>
      </c>
      <c r="BK66" s="351">
        <f t="shared" si="67"/>
        <v>0</v>
      </c>
      <c r="BL66" s="351">
        <f t="shared" si="68"/>
        <v>0</v>
      </c>
      <c r="BM66" s="351">
        <f t="shared" si="69"/>
        <v>0</v>
      </c>
      <c r="BN66" s="351">
        <f t="shared" si="70"/>
        <v>0</v>
      </c>
      <c r="BO66" s="351">
        <f t="shared" si="71"/>
        <v>0</v>
      </c>
      <c r="BP66" s="351">
        <f t="shared" si="72"/>
        <v>0</v>
      </c>
      <c r="BQ66" s="351">
        <f t="shared" si="73"/>
        <v>0</v>
      </c>
      <c r="BR66" s="351">
        <f t="shared" si="74"/>
        <v>0</v>
      </c>
      <c r="BS66" s="351">
        <f t="shared" si="75"/>
        <v>0</v>
      </c>
      <c r="BT66" s="351">
        <f t="shared" si="76"/>
        <v>0</v>
      </c>
      <c r="BU66" s="351">
        <f t="shared" si="77"/>
        <v>0</v>
      </c>
      <c r="BV66" s="351">
        <f t="shared" si="78"/>
        <v>0</v>
      </c>
      <c r="BW66" s="351">
        <f t="shared" si="79"/>
        <v>0</v>
      </c>
      <c r="BX66" s="351">
        <f t="shared" si="80"/>
        <v>0</v>
      </c>
      <c r="BY66" s="351">
        <f t="shared" si="81"/>
        <v>0</v>
      </c>
      <c r="BZ66" s="351">
        <f t="shared" si="82"/>
        <v>0</v>
      </c>
      <c r="CA66" s="351">
        <f t="shared" si="83"/>
        <v>0</v>
      </c>
      <c r="CB66" s="351">
        <f t="shared" si="84"/>
        <v>0</v>
      </c>
      <c r="CC66" s="351">
        <f t="shared" si="85"/>
        <v>0</v>
      </c>
      <c r="CD66" s="351">
        <f t="shared" si="86"/>
        <v>0</v>
      </c>
      <c r="CE66" s="351">
        <f t="shared" si="87"/>
        <v>0</v>
      </c>
      <c r="CF66" s="351">
        <f t="shared" si="88"/>
        <v>0</v>
      </c>
      <c r="CG66" s="351">
        <f t="shared" si="89"/>
        <v>0</v>
      </c>
      <c r="CH66" s="351">
        <f t="shared" si="90"/>
        <v>0</v>
      </c>
      <c r="CI66" s="351">
        <f t="shared" si="91"/>
        <v>0</v>
      </c>
      <c r="CJ66" s="351">
        <f t="shared" si="92"/>
        <v>0</v>
      </c>
      <c r="CK66" s="351">
        <f t="shared" si="93"/>
        <v>0</v>
      </c>
      <c r="CL66" s="351">
        <f t="shared" si="94"/>
        <v>0</v>
      </c>
      <c r="CM66" s="351">
        <f t="shared" si="95"/>
        <v>0</v>
      </c>
      <c r="CN66" s="351">
        <f t="shared" si="96"/>
        <v>0</v>
      </c>
      <c r="CO66" s="351">
        <f t="shared" si="97"/>
        <v>0</v>
      </c>
      <c r="CP66" s="351">
        <f t="shared" si="98"/>
        <v>0</v>
      </c>
      <c r="CQ66" s="351">
        <f t="shared" si="99"/>
        <v>0</v>
      </c>
      <c r="CR66" s="351">
        <f t="shared" si="100"/>
        <v>0</v>
      </c>
      <c r="CS66" s="351">
        <f t="shared" si="101"/>
        <v>0</v>
      </c>
      <c r="CT66" s="351">
        <f t="shared" si="102"/>
        <v>0</v>
      </c>
      <c r="CU66" s="351">
        <f t="shared" si="103"/>
        <v>0</v>
      </c>
      <c r="CV66" s="351">
        <f t="shared" si="104"/>
        <v>0</v>
      </c>
      <c r="CW66" s="351">
        <f t="shared" si="105"/>
        <v>0</v>
      </c>
      <c r="CX66" s="351">
        <f t="shared" si="106"/>
        <v>0</v>
      </c>
      <c r="CY66" s="351">
        <f t="shared" si="107"/>
        <v>0</v>
      </c>
      <c r="CZ66" s="352">
        <f t="shared" si="108"/>
        <v>0</v>
      </c>
      <c r="DA66" s="346">
        <f t="shared" si="56"/>
        <v>0</v>
      </c>
      <c r="DB66" s="346">
        <f t="shared" si="57"/>
        <v>0</v>
      </c>
      <c r="DC66" s="346">
        <f t="shared" si="58"/>
        <v>0</v>
      </c>
    </row>
    <row r="67" spans="1:107" ht="15.75" customHeight="1" thickBot="1" x14ac:dyDescent="0.3">
      <c r="A67" s="463"/>
      <c r="B67" s="422">
        <v>5</v>
      </c>
      <c r="C67" s="450"/>
      <c r="D67" s="410"/>
      <c r="E67" s="410"/>
      <c r="F67" s="410"/>
      <c r="G67" s="410"/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0"/>
      <c r="T67" s="410"/>
      <c r="U67" s="410"/>
      <c r="V67" s="410"/>
      <c r="W67" s="410"/>
      <c r="X67" s="410"/>
      <c r="Y67" s="410"/>
      <c r="Z67" s="410"/>
      <c r="AA67" s="410"/>
      <c r="AB67" s="410"/>
      <c r="AC67" s="410"/>
      <c r="AD67" s="410"/>
      <c r="AE67" s="410"/>
      <c r="AF67" s="440"/>
      <c r="AG67" s="440"/>
      <c r="AH67" s="410"/>
      <c r="AI67" s="410"/>
      <c r="AJ67" s="410"/>
      <c r="AK67" s="410"/>
      <c r="AL67" s="410"/>
      <c r="AM67" s="410"/>
      <c r="AN67" s="410"/>
      <c r="AO67" s="410"/>
      <c r="AP67" s="410"/>
      <c r="AQ67" s="410"/>
      <c r="AR67" s="410"/>
      <c r="AS67" s="410"/>
      <c r="AT67" s="410"/>
      <c r="AU67" s="410"/>
      <c r="AV67" s="410"/>
      <c r="AW67" s="410"/>
      <c r="AX67" s="410"/>
      <c r="AY67" s="353"/>
      <c r="AZ67" s="354"/>
      <c r="BC67" s="355">
        <f t="shared" si="59"/>
        <v>0</v>
      </c>
      <c r="BD67" s="356">
        <f t="shared" si="60"/>
        <v>0</v>
      </c>
      <c r="BE67" s="356">
        <f t="shared" si="61"/>
        <v>0</v>
      </c>
      <c r="BF67" s="356">
        <f t="shared" si="62"/>
        <v>0</v>
      </c>
      <c r="BG67" s="356">
        <f t="shared" si="63"/>
        <v>0</v>
      </c>
      <c r="BH67" s="356">
        <f t="shared" si="64"/>
        <v>0</v>
      </c>
      <c r="BI67" s="356">
        <f t="shared" si="65"/>
        <v>0</v>
      </c>
      <c r="BJ67" s="356">
        <f t="shared" si="66"/>
        <v>0</v>
      </c>
      <c r="BK67" s="356">
        <f t="shared" si="67"/>
        <v>0</v>
      </c>
      <c r="BL67" s="356">
        <f t="shared" si="68"/>
        <v>0</v>
      </c>
      <c r="BM67" s="356">
        <f t="shared" si="69"/>
        <v>0</v>
      </c>
      <c r="BN67" s="356">
        <f t="shared" si="70"/>
        <v>0</v>
      </c>
      <c r="BO67" s="356">
        <f t="shared" si="71"/>
        <v>0</v>
      </c>
      <c r="BP67" s="356">
        <f t="shared" si="72"/>
        <v>0</v>
      </c>
      <c r="BQ67" s="356">
        <f t="shared" si="73"/>
        <v>0</v>
      </c>
      <c r="BR67" s="356">
        <f t="shared" si="74"/>
        <v>0</v>
      </c>
      <c r="BS67" s="356">
        <f t="shared" si="75"/>
        <v>0</v>
      </c>
      <c r="BT67" s="356">
        <f t="shared" si="76"/>
        <v>0</v>
      </c>
      <c r="BU67" s="356">
        <f t="shared" si="77"/>
        <v>0</v>
      </c>
      <c r="BV67" s="356">
        <f t="shared" si="78"/>
        <v>0</v>
      </c>
      <c r="BW67" s="356">
        <f t="shared" si="79"/>
        <v>0</v>
      </c>
      <c r="BX67" s="356">
        <f t="shared" si="80"/>
        <v>0</v>
      </c>
      <c r="BY67" s="356">
        <f t="shared" si="81"/>
        <v>0</v>
      </c>
      <c r="BZ67" s="356">
        <f t="shared" si="82"/>
        <v>0</v>
      </c>
      <c r="CA67" s="356">
        <f t="shared" si="83"/>
        <v>0</v>
      </c>
      <c r="CB67" s="356">
        <f t="shared" si="84"/>
        <v>0</v>
      </c>
      <c r="CC67" s="356">
        <f t="shared" si="85"/>
        <v>0</v>
      </c>
      <c r="CD67" s="356">
        <f t="shared" si="86"/>
        <v>0</v>
      </c>
      <c r="CE67" s="356">
        <f t="shared" si="87"/>
        <v>0</v>
      </c>
      <c r="CF67" s="356">
        <f t="shared" si="88"/>
        <v>0</v>
      </c>
      <c r="CG67" s="356">
        <f t="shared" si="89"/>
        <v>0</v>
      </c>
      <c r="CH67" s="356">
        <f t="shared" si="90"/>
        <v>0</v>
      </c>
      <c r="CI67" s="356">
        <f t="shared" si="91"/>
        <v>0</v>
      </c>
      <c r="CJ67" s="356">
        <f t="shared" si="92"/>
        <v>0</v>
      </c>
      <c r="CK67" s="356">
        <f t="shared" si="93"/>
        <v>0</v>
      </c>
      <c r="CL67" s="356">
        <f t="shared" si="94"/>
        <v>0</v>
      </c>
      <c r="CM67" s="356">
        <f t="shared" si="95"/>
        <v>0</v>
      </c>
      <c r="CN67" s="356">
        <f t="shared" si="96"/>
        <v>0</v>
      </c>
      <c r="CO67" s="356">
        <f t="shared" si="97"/>
        <v>0</v>
      </c>
      <c r="CP67" s="356">
        <f t="shared" si="98"/>
        <v>0</v>
      </c>
      <c r="CQ67" s="356">
        <f t="shared" si="99"/>
        <v>0</v>
      </c>
      <c r="CR67" s="356">
        <f t="shared" si="100"/>
        <v>0</v>
      </c>
      <c r="CS67" s="356">
        <f t="shared" si="101"/>
        <v>0</v>
      </c>
      <c r="CT67" s="356">
        <f t="shared" si="102"/>
        <v>0</v>
      </c>
      <c r="CU67" s="356">
        <f t="shared" si="103"/>
        <v>0</v>
      </c>
      <c r="CV67" s="356">
        <f t="shared" si="104"/>
        <v>0</v>
      </c>
      <c r="CW67" s="356">
        <f t="shared" si="105"/>
        <v>0</v>
      </c>
      <c r="CX67" s="356">
        <f t="shared" si="106"/>
        <v>0</v>
      </c>
      <c r="CY67" s="356">
        <f t="shared" si="107"/>
        <v>0</v>
      </c>
      <c r="CZ67" s="357">
        <f t="shared" si="108"/>
        <v>0</v>
      </c>
      <c r="DA67" s="346">
        <f t="shared" si="56"/>
        <v>0</v>
      </c>
      <c r="DB67" s="346">
        <f t="shared" si="57"/>
        <v>0</v>
      </c>
      <c r="DC67" s="346">
        <f t="shared" si="58"/>
        <v>0</v>
      </c>
    </row>
  </sheetData>
  <sheetProtection selectLockedCells="1" selectUnlockedCells="1"/>
  <mergeCells count="12">
    <mergeCell ref="A63:A67"/>
    <mergeCell ref="A24:A28"/>
    <mergeCell ref="A29:A33"/>
    <mergeCell ref="A38:A42"/>
    <mergeCell ref="A43:A47"/>
    <mergeCell ref="A48:A52"/>
    <mergeCell ref="A53:A57"/>
    <mergeCell ref="A4:A8"/>
    <mergeCell ref="A9:A13"/>
    <mergeCell ref="A14:A18"/>
    <mergeCell ref="A19:A23"/>
    <mergeCell ref="A58:A62"/>
  </mergeCells>
  <phoneticPr fontId="1" type="noConversion"/>
  <conditionalFormatting sqref="B38:B67 B4:B33">
    <cfRule type="cellIs" dxfId="10" priority="1" stopIfTrue="1" operator="equal">
      <formula>0</formula>
    </cfRule>
  </conditionalFormatting>
  <conditionalFormatting sqref="BC1:DB1 BC3:DB3 DC1:DC3 BC4:DC65536">
    <cfRule type="cellIs" dxfId="9" priority="2" stopIfTrue="1" operator="greaterThan">
      <formula>1</formula>
    </cfRule>
  </conditionalFormatting>
  <dataValidations count="1">
    <dataValidation type="custom" allowBlank="1" showInputMessage="1" showErrorMessage="1" sqref="D38:D39 D63">
      <formula1>COUNTIF($C38:$AY38,D38)=1</formula1>
    </dataValidation>
  </dataValidations>
  <pageMargins left="0.3" right="0.17" top="0.23" bottom="0.25" header="0.17" footer="0.17"/>
  <pageSetup scale="84" orientation="portrait" horizontalDpi="300" verticalDpi="300" r:id="rId1"/>
  <headerFooter alignWithMargins="0"/>
  <rowBreaks count="1" manualBreakCount="1">
    <brk id="33" max="179" man="1"/>
  </rowBreaks>
  <colBreaks count="3" manualBreakCount="3">
    <brk id="16" max="66" man="1"/>
    <brk id="29" max="66" man="1"/>
    <brk id="52" max="6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71"/>
  <sheetViews>
    <sheetView workbookViewId="0">
      <pane xSplit="2" ySplit="3" topLeftCell="C4" activePane="bottomRight" state="frozen"/>
      <selection activeCell="C31" sqref="C31"/>
      <selection pane="topRight" activeCell="C31" sqref="C31"/>
      <selection pane="bottomLeft" activeCell="C31" sqref="C31"/>
      <selection pane="bottomRight" activeCell="C31" sqref="C31"/>
    </sheetView>
  </sheetViews>
  <sheetFormatPr defaultColWidth="7.625" defaultRowHeight="15.75" customHeight="1" x14ac:dyDescent="0.2"/>
  <cols>
    <col min="1" max="2" width="6" style="126" customWidth="1"/>
    <col min="3" max="18" width="4.375" style="128" customWidth="1"/>
    <col min="19" max="19" width="5.125" style="128" customWidth="1"/>
    <col min="20" max="20" width="6.25" style="128" customWidth="1"/>
    <col min="21" max="25" width="4.375" style="128" customWidth="1"/>
    <col min="26" max="26" width="5.125" style="128" bestFit="1" customWidth="1"/>
    <col min="27" max="34" width="4.375" style="128" customWidth="1"/>
    <col min="35" max="35" width="7.125" style="128" customWidth="1"/>
    <col min="36" max="45" width="4.375" style="128" customWidth="1"/>
    <col min="46" max="52" width="4.375" style="126" customWidth="1"/>
    <col min="53" max="54" width="4.875" style="92" customWidth="1"/>
    <col min="55" max="16384" width="7.625" style="126"/>
  </cols>
  <sheetData>
    <row r="1" spans="1:54" ht="18.75" customHeight="1" x14ac:dyDescent="0.25">
      <c r="A1" s="125" t="s">
        <v>69</v>
      </c>
      <c r="C1" s="127"/>
      <c r="F1" s="126"/>
      <c r="M1" s="129" t="s">
        <v>94</v>
      </c>
      <c r="N1" s="130" t="str">
        <f>nhap!E1</f>
        <v>02/1/2018</v>
      </c>
    </row>
    <row r="2" spans="1:54" ht="15.75" customHeight="1" x14ac:dyDescent="0.25">
      <c r="A2" s="131"/>
      <c r="C2" s="132">
        <v>1</v>
      </c>
      <c r="D2" s="132">
        <v>2</v>
      </c>
      <c r="E2" s="132">
        <v>3</v>
      </c>
      <c r="F2" s="132">
        <v>4</v>
      </c>
      <c r="G2" s="132">
        <v>5</v>
      </c>
      <c r="H2" s="132">
        <v>6</v>
      </c>
      <c r="I2" s="132">
        <v>7</v>
      </c>
      <c r="J2" s="132">
        <v>8</v>
      </c>
      <c r="K2" s="132">
        <v>9</v>
      </c>
      <c r="L2" s="132">
        <v>10</v>
      </c>
      <c r="M2" s="132">
        <v>11</v>
      </c>
      <c r="N2" s="132">
        <v>12</v>
      </c>
      <c r="O2" s="132">
        <v>13</v>
      </c>
      <c r="P2" s="132">
        <v>14</v>
      </c>
      <c r="Q2" s="132">
        <v>15</v>
      </c>
      <c r="R2" s="132">
        <v>16</v>
      </c>
      <c r="S2" s="132">
        <v>17</v>
      </c>
      <c r="T2" s="132">
        <v>18</v>
      </c>
      <c r="U2" s="132">
        <v>19</v>
      </c>
      <c r="V2" s="132">
        <v>20</v>
      </c>
      <c r="W2" s="132">
        <v>21</v>
      </c>
      <c r="X2" s="132">
        <v>22</v>
      </c>
      <c r="Y2" s="132">
        <v>23</v>
      </c>
      <c r="Z2" s="132">
        <v>24</v>
      </c>
      <c r="AA2" s="132">
        <v>25</v>
      </c>
      <c r="AB2" s="132">
        <v>26</v>
      </c>
      <c r="AC2" s="132">
        <v>27</v>
      </c>
      <c r="AD2" s="132">
        <v>28</v>
      </c>
      <c r="AE2" s="132">
        <v>29</v>
      </c>
      <c r="AF2" s="132">
        <v>30</v>
      </c>
      <c r="AG2" s="132">
        <v>31</v>
      </c>
      <c r="AH2" s="132">
        <v>32</v>
      </c>
      <c r="AI2" s="132">
        <v>33</v>
      </c>
      <c r="AJ2" s="132">
        <v>34</v>
      </c>
      <c r="AK2" s="132">
        <v>35</v>
      </c>
      <c r="AL2" s="132">
        <v>36</v>
      </c>
      <c r="AM2" s="132">
        <v>37</v>
      </c>
      <c r="AN2" s="132">
        <v>38</v>
      </c>
      <c r="AO2" s="132">
        <v>39</v>
      </c>
      <c r="AP2" s="132">
        <v>40</v>
      </c>
      <c r="AQ2" s="132">
        <v>41</v>
      </c>
      <c r="AR2" s="132">
        <v>42</v>
      </c>
      <c r="AS2" s="132">
        <v>43</v>
      </c>
      <c r="AT2" s="132">
        <v>44</v>
      </c>
      <c r="AU2" s="132">
        <v>45</v>
      </c>
      <c r="AV2" s="132">
        <v>46</v>
      </c>
      <c r="AW2" s="132">
        <v>47</v>
      </c>
      <c r="AX2" s="132">
        <v>48</v>
      </c>
      <c r="AY2" s="132">
        <v>49</v>
      </c>
      <c r="AZ2" s="132">
        <v>50</v>
      </c>
      <c r="BA2" s="132">
        <v>51</v>
      </c>
      <c r="BB2" s="132">
        <v>52</v>
      </c>
    </row>
    <row r="3" spans="1:54" s="135" customFormat="1" ht="15.75" customHeight="1" thickBot="1" x14ac:dyDescent="0.35">
      <c r="A3" s="133" t="s">
        <v>42</v>
      </c>
      <c r="B3" s="134" t="s">
        <v>43</v>
      </c>
      <c r="C3" s="154" t="str">
        <f>nhap!C3</f>
        <v>A1</v>
      </c>
      <c r="D3" s="154" t="str">
        <f>nhap!D3</f>
        <v>A2</v>
      </c>
      <c r="E3" s="154" t="str">
        <f>nhap!E3</f>
        <v>A3</v>
      </c>
      <c r="F3" s="154" t="str">
        <f>nhap!F3</f>
        <v>A4</v>
      </c>
      <c r="G3" s="154" t="str">
        <f>nhap!G3</f>
        <v>A5</v>
      </c>
      <c r="H3" s="154" t="str">
        <f>nhap!H3</f>
        <v>A6</v>
      </c>
      <c r="I3" s="154" t="str">
        <f>nhap!I3</f>
        <v>A7</v>
      </c>
      <c r="J3" s="154" t="str">
        <f>nhap!J3</f>
        <v>A8</v>
      </c>
      <c r="K3" s="154" t="str">
        <f>nhap!K3</f>
        <v>A9</v>
      </c>
      <c r="L3" s="154" t="str">
        <f>nhap!L3</f>
        <v>A10</v>
      </c>
      <c r="M3" s="154" t="str">
        <f>nhap!M3</f>
        <v>A11</v>
      </c>
      <c r="N3" s="154" t="str">
        <f>nhap!N3</f>
        <v>A12</v>
      </c>
      <c r="O3" s="154" t="str">
        <f>nhap!O3</f>
        <v>A13</v>
      </c>
      <c r="P3" s="154" t="str">
        <f>nhap!P3</f>
        <v>A14</v>
      </c>
      <c r="Q3" s="154" t="str">
        <f>nhap!Q3</f>
        <v>B1</v>
      </c>
      <c r="R3" s="154" t="str">
        <f>nhap!R3</f>
        <v>B2</v>
      </c>
      <c r="S3" s="154" t="str">
        <f>nhap!S3</f>
        <v>B3</v>
      </c>
      <c r="T3" s="154" t="str">
        <f>nhap!T3</f>
        <v>B4</v>
      </c>
      <c r="U3" s="154" t="str">
        <f>nhap!U3</f>
        <v>B5</v>
      </c>
      <c r="V3" s="154" t="str">
        <f>nhap!V3</f>
        <v>B6</v>
      </c>
      <c r="W3" s="154" t="str">
        <f>nhap!W3</f>
        <v>B7</v>
      </c>
      <c r="X3" s="154" t="str">
        <f>nhap!X3</f>
        <v>B8</v>
      </c>
      <c r="Y3" s="154" t="str">
        <f>nhap!Y3</f>
        <v>B9</v>
      </c>
      <c r="Z3" s="154" t="str">
        <f>nhap!Z3</f>
        <v>B10</v>
      </c>
      <c r="AA3" s="154" t="str">
        <f>nhap!AA3</f>
        <v>B11</v>
      </c>
      <c r="AB3" s="154" t="str">
        <f>nhap!AB3</f>
        <v>B12</v>
      </c>
      <c r="AC3" s="154" t="str">
        <f>nhap!AC3</f>
        <v>B13</v>
      </c>
      <c r="AD3" s="154" t="str">
        <f>nhap!AD3</f>
        <v>B14</v>
      </c>
      <c r="AE3" s="154" t="str">
        <f>nhap!AE3</f>
        <v>B15</v>
      </c>
      <c r="AF3" s="154" t="str">
        <f>nhap!AF3</f>
        <v>B16</v>
      </c>
      <c r="AG3" s="154" t="str">
        <f>nhap!AG3</f>
        <v>B17</v>
      </c>
      <c r="AH3" s="154" t="str">
        <f>nhap!AH3</f>
        <v>C1</v>
      </c>
      <c r="AI3" s="154" t="str">
        <f>nhap!AI3</f>
        <v>C2</v>
      </c>
      <c r="AJ3" s="154" t="str">
        <f>nhap!AJ3</f>
        <v>C3</v>
      </c>
      <c r="AK3" s="154" t="str">
        <f>nhap!AK3</f>
        <v>C4</v>
      </c>
      <c r="AL3" s="154" t="str">
        <f>nhap!AL3</f>
        <v>C5</v>
      </c>
      <c r="AM3" s="154" t="str">
        <f>nhap!AM3</f>
        <v>C6</v>
      </c>
      <c r="AN3" s="154" t="str">
        <f>nhap!AN3</f>
        <v>C7</v>
      </c>
      <c r="AO3" s="154" t="str">
        <f>nhap!AO3</f>
        <v>C8</v>
      </c>
      <c r="AP3" s="154" t="str">
        <f>nhap!AP3</f>
        <v>C9</v>
      </c>
      <c r="AQ3" s="154" t="str">
        <f>nhap!AQ3</f>
        <v>C10</v>
      </c>
      <c r="AR3" s="154" t="str">
        <f>nhap!AR3</f>
        <v>C11</v>
      </c>
      <c r="AS3" s="154" t="str">
        <f>nhap!AS3</f>
        <v>C12</v>
      </c>
      <c r="AT3" s="154" t="str">
        <f>nhap!AT3</f>
        <v>C13</v>
      </c>
      <c r="AU3" s="154" t="str">
        <f>nhap!AU3</f>
        <v>C14</v>
      </c>
      <c r="AV3" s="154" t="str">
        <f>nhap!AV3</f>
        <v>C15</v>
      </c>
      <c r="AW3" s="154" t="str">
        <f>nhap!AW3</f>
        <v>C16</v>
      </c>
      <c r="AX3" s="154" t="str">
        <f>nhap!AX3</f>
        <v>C17</v>
      </c>
      <c r="AY3" s="154">
        <f>nhap!AY3</f>
        <v>0</v>
      </c>
      <c r="AZ3" s="154">
        <f>nhap!AZ3</f>
        <v>0</v>
      </c>
      <c r="BA3" s="154" t="str">
        <f>nhap!BA3</f>
        <v>pd1</v>
      </c>
      <c r="BB3" s="154" t="str">
        <f>nhap!BB3</f>
        <v>pd2</v>
      </c>
    </row>
    <row r="4" spans="1:54" s="137" customFormat="1" ht="15.75" customHeight="1" thickTop="1" thickBot="1" x14ac:dyDescent="0.25">
      <c r="A4" s="465" t="s">
        <v>9</v>
      </c>
      <c r="B4" s="136">
        <v>1</v>
      </c>
      <c r="C4" s="144" t="str">
        <f>IF(nhap!C4="","",IF(nhap!C4="cn","cn",IF(ISNA(VLOOKUP(nhap!C4,ds,5,0))=TRUE,"WW",VLOOKUP(nhap!C4,ds,5,0))))</f>
        <v>BT10</v>
      </c>
      <c r="D4" s="144" t="str">
        <f>IF(nhap!D4="","",IF(nhap!D4="cn","cn",IF(ISNA(VLOOKUP(nhap!D4,ds,5,0))=TRUE,"WW",VLOOKUP(nhap!D4,ds,5,0))))</f>
        <v>BV02</v>
      </c>
      <c r="E4" s="144" t="str">
        <f>IF(nhap!E4="","",IF(nhap!E4="cn","cn",IF(ISNA(VLOOKUP(nhap!E4,ds,5,0))=TRUE,"WW",VLOOKUP(nhap!E4,ds,5,0))))</f>
        <v>BV04</v>
      </c>
      <c r="F4" s="144" t="str">
        <f>IF(nhap!F4="","",IF(nhap!F4="cn","cn",IF(ISNA(VLOOKUP(nhap!F4,ds,5,0))=TRUE,"WW",VLOOKUP(nhap!F4,ds,5,0))))</f>
        <v>BT09</v>
      </c>
      <c r="G4" s="144" t="str">
        <f>IF(nhap!G4="","",IF(nhap!G4="cn","cn",IF(ISNA(VLOOKUP(nhap!G4,ds,5,0))=TRUE,"WW",VLOOKUP(nhap!G4,ds,5,0))))</f>
        <v>BV09</v>
      </c>
      <c r="H4" s="144" t="str">
        <f>IF(nhap!H4="","",IF(nhap!H4="cn","cn",IF(ISNA(VLOOKUP(nhap!H4,ds,5,0))=TRUE,"WW",VLOOKUP(nhap!H4,ds,5,0))))</f>
        <v>BV08</v>
      </c>
      <c r="I4" s="144" t="str">
        <f>IF(nhap!I4="","",IF(nhap!I4="cn","cn",IF(ISNA(VLOOKUP(nhap!I4,ds,5,0))=TRUE,"WW",VLOOKUP(nhap!I4,ds,5,0))))</f>
        <v>BH07</v>
      </c>
      <c r="J4" s="144" t="str">
        <f>IF(nhap!J4="","",IF(nhap!J4="cn","cn",IF(ISNA(VLOOKUP(nhap!J4,ds,5,0))=TRUE,"WW",VLOOKUP(nhap!J4,ds,5,0))))</f>
        <v>BH02</v>
      </c>
      <c r="K4" s="144" t="str">
        <f>IF(nhap!K4="","",IF(nhap!K4="cn","cn",IF(ISNA(VLOOKUP(nhap!K4,ds,5,0))=TRUE,"WW",VLOOKUP(nhap!K4,ds,5,0))))</f>
        <v>BV05</v>
      </c>
      <c r="L4" s="144" t="str">
        <f>IF(nhap!L4="","",IF(nhap!L4="cn","cn",IF(ISNA(VLOOKUP(nhap!L4,ds,5,0))=TRUE,"WW",VLOOKUP(nhap!L4,ds,5,0))))</f>
        <v>BA09</v>
      </c>
      <c r="M4" s="144" t="str">
        <f>IF(nhap!M4="","",IF(nhap!M4="cn","cn",IF(ISNA(VLOOKUP(nhap!M4,ds,5,0))=TRUE,"WW",VLOOKUP(nhap!M4,ds,5,0))))</f>
        <v>BA02</v>
      </c>
      <c r="N4" s="144" t="str">
        <f>IF(nhap!N4="","",IF(nhap!N4="cn","cn",IF(ISNA(VLOOKUP(nhap!N4,ds,5,0))=TRUE,"WW",VLOOKUP(nhap!N4,ds,5,0))))</f>
        <v>BT07</v>
      </c>
      <c r="O4" s="144" t="str">
        <f>IF(nhap!O4="","",IF(nhap!O4="cn","cn",IF(ISNA(VLOOKUP(nhap!O4,ds,5,0))=TRUE,"WW",VLOOKUP(nhap!O4,ds,5,0))))</f>
        <v>BG04</v>
      </c>
      <c r="P4" s="144" t="str">
        <f>IF(nhap!P4="","",IF(nhap!P4="cn","cn",IF(ISNA(VLOOKUP(nhap!P4,ds,5,0))=TRUE,"WW",VLOOKUP(nhap!P4,ds,5,0))))</f>
        <v>BT17</v>
      </c>
      <c r="Q4" s="144" t="str">
        <f>IF(nhap!Q4="","",IF(nhap!Q4="cn","cn",IF(ISNA(VLOOKUP(nhap!Q4,ds,5,0))=TRUE,"WW",VLOOKUP(nhap!Q4,ds,5,0))))</f>
        <v>BV03</v>
      </c>
      <c r="R4" s="144" t="str">
        <f>IF(nhap!R4="","",IF(nhap!R4="cn","cn",IF(ISNA(VLOOKUP(nhap!R4,ds,5,0))=TRUE,"WW",VLOOKUP(nhap!R4,ds,5,0))))</f>
        <v/>
      </c>
      <c r="S4" s="144" t="str">
        <f>IF(nhap!S4="","",IF(nhap!S4="cn","cn",IF(ISNA(VLOOKUP(nhap!S4,ds,5,0))=TRUE,"WW",VLOOKUP(nhap!S4,ds,5,0))))</f>
        <v/>
      </c>
      <c r="T4" s="144" t="str">
        <f>IF(nhap!T4="","",IF(nhap!T4="cn","cn",IF(ISNA(VLOOKUP(nhap!T4,ds,5,0))=TRUE,"WW",VLOOKUP(nhap!T4,ds,5,0))))</f>
        <v>BI05</v>
      </c>
      <c r="U4" s="144" t="str">
        <f>IF(nhap!U4="","",IF(nhap!U4="cn","cn",IF(ISNA(VLOOKUP(nhap!U4,ds,5,0))=TRUE,"WW",VLOOKUP(nhap!U4,ds,5,0))))</f>
        <v>BL02</v>
      </c>
      <c r="V4" s="144" t="str">
        <f>IF(nhap!V4="","",IF(nhap!V4="cn","cn",IF(ISNA(VLOOKUP(nhap!V4,ds,5,0))=TRUE,"WW",VLOOKUP(nhap!V4,ds,5,0))))</f>
        <v>BV14</v>
      </c>
      <c r="W4" s="144" t="str">
        <f>IF(nhap!W4="","",IF(nhap!W4="cn","cn",IF(ISNA(VLOOKUP(nhap!W4,ds,5,0))=TRUE,"WW",VLOOKUP(nhap!W4,ds,5,0))))</f>
        <v>BV12</v>
      </c>
      <c r="X4" s="144" t="str">
        <f>IF(nhap!X4="","",IF(nhap!X4="cn","cn",IF(ISNA(VLOOKUP(nhap!X4,ds,5,0))=TRUE,"WW",VLOOKUP(nhap!X4,ds,5,0))))</f>
        <v>BN02</v>
      </c>
      <c r="Y4" s="144" t="str">
        <f>IF(nhap!Y4="","",IF(nhap!Y4="cn","cn",IF(ISNA(VLOOKUP(nhap!Y4,ds,5,0))=TRUE,"WW",VLOOKUP(nhap!Y4,ds,5,0))))</f>
        <v>BL06</v>
      </c>
      <c r="Z4" s="144" t="str">
        <f>IF(nhap!Z4="","",IF(nhap!Z4="cn","cn",IF(ISNA(VLOOKUP(nhap!Z4,ds,5,0))=TRUE,"WW",VLOOKUP(nhap!Z4,ds,5,0))))</f>
        <v>BG03</v>
      </c>
      <c r="AA4" s="144" t="str">
        <f>IF(nhap!AA4="","",IF(nhap!AA4="cn","cn",IF(ISNA(VLOOKUP(nhap!AA4,ds,5,0))=TRUE,"WW",VLOOKUP(nhap!AA4,ds,5,0))))</f>
        <v>BC07</v>
      </c>
      <c r="AB4" s="144" t="str">
        <f>IF(nhap!AB4="","",IF(nhap!AB4="cn","cn",IF(ISNA(VLOOKUP(nhap!AB4,ds,5,0))=TRUE,"WW",VLOOKUP(nhap!AB4,ds,5,0))))</f>
        <v/>
      </c>
      <c r="AC4" s="144" t="str">
        <f>IF(nhap!AC4="","",IF(nhap!AC4="cn","cn",IF(ISNA(VLOOKUP(nhap!AC4,ds,5,0))=TRUE,"WW",VLOOKUP(nhap!AC4,ds,5,0))))</f>
        <v/>
      </c>
      <c r="AD4" s="144" t="str">
        <f>IF(nhap!AD4="","",IF(nhap!AD4="cn","cn",IF(ISNA(VLOOKUP(nhap!AD4,ds,5,0))=TRUE,"WW",VLOOKUP(nhap!AD4,ds,5,0))))</f>
        <v/>
      </c>
      <c r="AE4" s="144" t="str">
        <f>IF(nhap!AE4="","",IF(nhap!AE4="cn","cn",IF(ISNA(VLOOKUP(nhap!AE4,ds,5,0))=TRUE,"WW",VLOOKUP(nhap!AE4,ds,5,0))))</f>
        <v/>
      </c>
      <c r="AF4" s="144" t="str">
        <f>IF(nhap!AF4="","",IF(nhap!AF4="cn","cn",IF(ISNA(VLOOKUP(nhap!AF4,ds,5,0))=TRUE,"WW",VLOOKUP(nhap!AF4,ds,5,0))))</f>
        <v/>
      </c>
      <c r="AG4" s="144" t="str">
        <f>IF(nhap!AG4="","",IF(nhap!AG4="cn","cn",IF(ISNA(VLOOKUP(nhap!AG4,ds,5,0))=TRUE,"WW",VLOOKUP(nhap!AG4,ds,5,0))))</f>
        <v/>
      </c>
      <c r="AH4" s="144" t="str">
        <f>IF(nhap!AH4="","",IF(nhap!AH4="cn","cn",IF(ISNA(VLOOKUP(nhap!AH4,ds,5,0))=TRUE,"WW",VLOOKUP(nhap!AH4,ds,5,0))))</f>
        <v>BV13</v>
      </c>
      <c r="AI4" s="144" t="str">
        <f>IF(nhap!AI4="","",IF(nhap!AI4="cn","cn",IF(ISNA(VLOOKUP(nhap!AI4,ds,5,0))=TRUE,"WW",VLOOKUP(nhap!AI4,ds,5,0))))</f>
        <v>BS06</v>
      </c>
      <c r="AJ4" s="144" t="str">
        <f>IF(nhap!AJ4="","",IF(nhap!AJ4="cn","cn",IF(ISNA(VLOOKUP(nhap!AJ4,ds,5,0))=TRUE,"WW",VLOOKUP(nhap!AJ4,ds,5,0))))</f>
        <v>BT11</v>
      </c>
      <c r="AK4" s="144" t="str">
        <f>IF(nhap!AK4="","",IF(nhap!AK4="cn","cn",IF(ISNA(VLOOKUP(nhap!AK4,ds,5,0))=TRUE,"WW",VLOOKUP(nhap!AK4,ds,5,0))))</f>
        <v>BS07</v>
      </c>
      <c r="AL4" s="144" t="str">
        <f>IF(nhap!AL4="","",IF(nhap!AL4="cn","cn",IF(ISNA(VLOOKUP(nhap!AL4,ds,5,0))=TRUE,"WW",VLOOKUP(nhap!AL4,ds,5,0))))</f>
        <v>BU05</v>
      </c>
      <c r="AM4" s="144" t="str">
        <f>IF(nhap!AM4="","",IF(nhap!AM4="cn","cn",IF(ISNA(VLOOKUP(nhap!AM4,ds,5,0))=TRUE,"WW",VLOOKUP(nhap!AM4,ds,5,0))))</f>
        <v>BU04</v>
      </c>
      <c r="AN4" s="144" t="str">
        <f>IF(nhap!AN4="","",IF(nhap!AN4="cn","cn",IF(ISNA(VLOOKUP(nhap!AN4,ds,5,0))=TRUE,"WW",VLOOKUP(nhap!AN4,ds,5,0))))</f>
        <v>BL09</v>
      </c>
      <c r="AO4" s="144" t="str">
        <f>IF(nhap!AO4="","",IF(nhap!AO4="cn","cn",IF(ISNA(VLOOKUP(nhap!AO4,ds,5,0))=TRUE,"WW",VLOOKUP(nhap!AO4,ds,5,0))))</f>
        <v/>
      </c>
      <c r="AP4" s="144" t="str">
        <f>IF(nhap!AP4="","",IF(nhap!AP4="cn","cn",IF(ISNA(VLOOKUP(nhap!AP4,ds,5,0))=TRUE,"WW",VLOOKUP(nhap!AP4,ds,5,0))))</f>
        <v>BT05</v>
      </c>
      <c r="AQ4" s="144" t="str">
        <f>IF(nhap!AQ4="","",IF(nhap!AQ4="cn","cn",IF(ISNA(VLOOKUP(nhap!AQ4,ds,5,0))=TRUE,"WW",VLOOKUP(nhap!AQ4,ds,5,0))))</f>
        <v/>
      </c>
      <c r="AR4" s="144" t="str">
        <f>IF(nhap!AR4="","",IF(nhap!AR4="cn","cn",IF(ISNA(VLOOKUP(nhap!AR4,ds,5,0))=TRUE,"WW",VLOOKUP(nhap!AR4,ds,5,0))))</f>
        <v/>
      </c>
      <c r="AS4" s="144" t="str">
        <f>IF(nhap!AS4="","",IF(nhap!AS4="cn","cn",IF(ISNA(VLOOKUP(nhap!AS4,ds,5,0))=TRUE,"WW",VLOOKUP(nhap!AS4,ds,5,0))))</f>
        <v>BT15</v>
      </c>
      <c r="AT4" s="144" t="str">
        <f>IF(nhap!AT4="","",IF(nhap!AT4="cn","cn",IF(ISNA(VLOOKUP(nhap!AT4,ds,5,0))=TRUE,"WW",VLOOKUP(nhap!AT4,ds,5,0))))</f>
        <v/>
      </c>
      <c r="AU4" s="144" t="str">
        <f>IF(nhap!AU4="","",IF(nhap!AU4="cn","cn",IF(ISNA(VLOOKUP(nhap!AU4,ds,5,0))=TRUE,"WW",VLOOKUP(nhap!AU4,ds,5,0))))</f>
        <v/>
      </c>
      <c r="AV4" s="144" t="str">
        <f>IF(nhap!AV4="","",IF(nhap!AV4="cn","cn",IF(ISNA(VLOOKUP(nhap!AV4,ds,5,0))=TRUE,"WW",VLOOKUP(nhap!AV4,ds,5,0))))</f>
        <v>BA04</v>
      </c>
      <c r="AW4" s="144" t="str">
        <f>IF(nhap!AW4="","",IF(nhap!AW4="cn","cn",IF(ISNA(VLOOKUP(nhap!AW4,ds,5,0))=TRUE,"WW",VLOOKUP(nhap!AW4,ds,5,0))))</f>
        <v/>
      </c>
      <c r="AX4" s="144" t="str">
        <f>IF(nhap!AX4="","",IF(nhap!AX4="cn","cn",IF(ISNA(VLOOKUP(nhap!AX4,ds,5,0))=TRUE,"WW",VLOOKUP(nhap!AX4,ds,5,0))))</f>
        <v/>
      </c>
      <c r="AY4" s="144" t="str">
        <f>IF(nhap!AY4="","",IF(nhap!AY4="cn","cn",VLOOKUP(nhap!AY4,ds,5,0)))</f>
        <v/>
      </c>
      <c r="AZ4" s="145" t="str">
        <f>IF(nhap!AZ4="","",IF(nhap!AZ4="cn","cn",VLOOKUP(nhap!AZ4,ds,5,0)))</f>
        <v/>
      </c>
      <c r="BA4" s="155"/>
      <c r="BB4" s="156"/>
    </row>
    <row r="5" spans="1:54" s="137" customFormat="1" ht="15.75" customHeight="1" thickTop="1" thickBot="1" x14ac:dyDescent="0.25">
      <c r="A5" s="465"/>
      <c r="B5" s="138">
        <v>2</v>
      </c>
      <c r="C5" s="144" t="str">
        <f>IF(nhap!C5="","",IF(nhap!C5="cn","cn",IF(ISNA(VLOOKUP(nhap!C5,ds,5,0))=TRUE,"WW",VLOOKUP(nhap!C5,ds,5,0))))</f>
        <v>BT10</v>
      </c>
      <c r="D5" s="144" t="str">
        <f>IF(nhap!D5="","",IF(nhap!D5="cn","cn",IF(ISNA(VLOOKUP(nhap!D5,ds,5,0))=TRUE,"WW",VLOOKUP(nhap!D5,ds,5,0))))</f>
        <v>BV02</v>
      </c>
      <c r="E5" s="144" t="str">
        <f>IF(nhap!E5="","",IF(nhap!E5="cn","cn",IF(ISNA(VLOOKUP(nhap!E5,ds,5,0))=TRUE,"WW",VLOOKUP(nhap!E5,ds,5,0))))</f>
        <v>BV04</v>
      </c>
      <c r="F5" s="144" t="str">
        <f>IF(nhap!F5="","",IF(nhap!F5="cn","cn",IF(ISNA(VLOOKUP(nhap!F5,ds,5,0))=TRUE,"WW",VLOOKUP(nhap!F5,ds,5,0))))</f>
        <v>BT09</v>
      </c>
      <c r="G5" s="144" t="str">
        <f>IF(nhap!G5="","",IF(nhap!G5="cn","cn",IF(ISNA(VLOOKUP(nhap!G5,ds,5,0))=TRUE,"WW",VLOOKUP(nhap!G5,ds,5,0))))</f>
        <v>BV09</v>
      </c>
      <c r="H5" s="144" t="str">
        <f>IF(nhap!H5="","",IF(nhap!H5="cn","cn",IF(ISNA(VLOOKUP(nhap!H5,ds,5,0))=TRUE,"WW",VLOOKUP(nhap!H5,ds,5,0))))</f>
        <v>BV08</v>
      </c>
      <c r="I5" s="144" t="str">
        <f>IF(nhap!I5="","",IF(nhap!I5="cn","cn",IF(ISNA(VLOOKUP(nhap!I5,ds,5,0))=TRUE,"WW",VLOOKUP(nhap!I5,ds,5,0))))</f>
        <v>BH07</v>
      </c>
      <c r="J5" s="144" t="str">
        <f>IF(nhap!J5="","",IF(nhap!J5="cn","cn",IF(ISNA(VLOOKUP(nhap!J5,ds,5,0))=TRUE,"WW",VLOOKUP(nhap!J5,ds,5,0))))</f>
        <v>BH02</v>
      </c>
      <c r="K5" s="144" t="str">
        <f>IF(nhap!K5="","",IF(nhap!K5="cn","cn",IF(ISNA(VLOOKUP(nhap!K5,ds,5,0))=TRUE,"WW",VLOOKUP(nhap!K5,ds,5,0))))</f>
        <v>BV05</v>
      </c>
      <c r="L5" s="144" t="str">
        <f>IF(nhap!L5="","",IF(nhap!L5="cn","cn",IF(ISNA(VLOOKUP(nhap!L5,ds,5,0))=TRUE,"WW",VLOOKUP(nhap!L5,ds,5,0))))</f>
        <v>BA09</v>
      </c>
      <c r="M5" s="144" t="str">
        <f>IF(nhap!M5="","",IF(nhap!M5="cn","cn",IF(ISNA(VLOOKUP(nhap!M5,ds,5,0))=TRUE,"WW",VLOOKUP(nhap!M5,ds,5,0))))</f>
        <v>BA02</v>
      </c>
      <c r="N5" s="144" t="str">
        <f>IF(nhap!N5="","",IF(nhap!N5="cn","cn",IF(ISNA(VLOOKUP(nhap!N5,ds,5,0))=TRUE,"WW",VLOOKUP(nhap!N5,ds,5,0))))</f>
        <v>BT07</v>
      </c>
      <c r="O5" s="144" t="str">
        <f>IF(nhap!O5="","",IF(nhap!O5="cn","cn",IF(ISNA(VLOOKUP(nhap!O5,ds,5,0))=TRUE,"WW",VLOOKUP(nhap!O5,ds,5,0))))</f>
        <v>BG04</v>
      </c>
      <c r="P5" s="144" t="str">
        <f>IF(nhap!P5="","",IF(nhap!P5="cn","cn",IF(ISNA(VLOOKUP(nhap!P5,ds,5,0))=TRUE,"WW",VLOOKUP(nhap!P5,ds,5,0))))</f>
        <v>BT17</v>
      </c>
      <c r="Q5" s="144" t="str">
        <f>IF(nhap!Q5="","",IF(nhap!Q5="cn","cn",IF(ISNA(VLOOKUP(nhap!Q5,ds,5,0))=TRUE,"WW",VLOOKUP(nhap!Q5,ds,5,0))))</f>
        <v>BV03</v>
      </c>
      <c r="R5" s="144" t="str">
        <f>IF(nhap!R5="","",IF(nhap!R5="cn","cn",IF(ISNA(VLOOKUP(nhap!R5,ds,5,0))=TRUE,"WW",VLOOKUP(nhap!R5,ds,5,0))))</f>
        <v/>
      </c>
      <c r="S5" s="144" t="str">
        <f>IF(nhap!S5="","",IF(nhap!S5="cn","cn",IF(ISNA(VLOOKUP(nhap!S5,ds,5,0))=TRUE,"WW",VLOOKUP(nhap!S5,ds,5,0))))</f>
        <v/>
      </c>
      <c r="T5" s="144" t="str">
        <f>IF(nhap!T5="","",IF(nhap!T5="cn","cn",IF(ISNA(VLOOKUP(nhap!T5,ds,5,0))=TRUE,"WW",VLOOKUP(nhap!T5,ds,5,0))))</f>
        <v>BG03</v>
      </c>
      <c r="U5" s="144" t="str">
        <f>IF(nhap!U5="","",IF(nhap!U5="cn","cn",IF(ISNA(VLOOKUP(nhap!U5,ds,5,0))=TRUE,"WW",VLOOKUP(nhap!U5,ds,5,0))))</f>
        <v>BL02</v>
      </c>
      <c r="V5" s="144" t="str">
        <f>IF(nhap!V5="","",IF(nhap!V5="cn","cn",IF(ISNA(VLOOKUP(nhap!V5,ds,5,0))=TRUE,"WW",VLOOKUP(nhap!V5,ds,5,0))))</f>
        <v>BV14</v>
      </c>
      <c r="W5" s="144" t="str">
        <f>IF(nhap!W5="","",IF(nhap!W5="cn","cn",IF(ISNA(VLOOKUP(nhap!W5,ds,5,0))=TRUE,"WW",VLOOKUP(nhap!W5,ds,5,0))))</f>
        <v>BV12</v>
      </c>
      <c r="X5" s="144" t="str">
        <f>IF(nhap!X5="","",IF(nhap!X5="cn","cn",IF(ISNA(VLOOKUP(nhap!X5,ds,5,0))=TRUE,"WW",VLOOKUP(nhap!X5,ds,5,0))))</f>
        <v>BN02</v>
      </c>
      <c r="Y5" s="144" t="str">
        <f>IF(nhap!Y5="","",IF(nhap!Y5="cn","cn",IF(ISNA(VLOOKUP(nhap!Y5,ds,5,0))=TRUE,"WW",VLOOKUP(nhap!Y5,ds,5,0))))</f>
        <v>BL06</v>
      </c>
      <c r="Z5" s="144" t="str">
        <f>IF(nhap!Z5="","",IF(nhap!Z5="cn","cn",IF(ISNA(VLOOKUP(nhap!Z5,ds,5,0))=TRUE,"WW",VLOOKUP(nhap!Z5,ds,5,0))))</f>
        <v>BI05</v>
      </c>
      <c r="AA5" s="144" t="str">
        <f>IF(nhap!AA5="","",IF(nhap!AA5="cn","cn",IF(ISNA(VLOOKUP(nhap!AA5,ds,5,0))=TRUE,"WW",VLOOKUP(nhap!AA5,ds,5,0))))</f>
        <v>BC07</v>
      </c>
      <c r="AB5" s="144" t="str">
        <f>IF(nhap!AB5="","",IF(nhap!AB5="cn","cn",IF(ISNA(VLOOKUP(nhap!AB5,ds,5,0))=TRUE,"WW",VLOOKUP(nhap!AB5,ds,5,0))))</f>
        <v/>
      </c>
      <c r="AC5" s="144" t="str">
        <f>IF(nhap!AC5="","",IF(nhap!AC5="cn","cn",IF(ISNA(VLOOKUP(nhap!AC5,ds,5,0))=TRUE,"WW",VLOOKUP(nhap!AC5,ds,5,0))))</f>
        <v/>
      </c>
      <c r="AD5" s="144" t="str">
        <f>IF(nhap!AD5="","",IF(nhap!AD5="cn","cn",IF(ISNA(VLOOKUP(nhap!AD5,ds,5,0))=TRUE,"WW",VLOOKUP(nhap!AD5,ds,5,0))))</f>
        <v/>
      </c>
      <c r="AE5" s="144" t="str">
        <f>IF(nhap!AE5="","",IF(nhap!AE5="cn","cn",IF(ISNA(VLOOKUP(nhap!AE5,ds,5,0))=TRUE,"WW",VLOOKUP(nhap!AE5,ds,5,0))))</f>
        <v/>
      </c>
      <c r="AF5" s="144" t="str">
        <f>IF(nhap!AF5="","",IF(nhap!AF5="cn","cn",IF(ISNA(VLOOKUP(nhap!AF5,ds,5,0))=TRUE,"WW",VLOOKUP(nhap!AF5,ds,5,0))))</f>
        <v/>
      </c>
      <c r="AG5" s="144" t="str">
        <f>IF(nhap!AG5="","",IF(nhap!AG5="cn","cn",IF(ISNA(VLOOKUP(nhap!AG5,ds,5,0))=TRUE,"WW",VLOOKUP(nhap!AG5,ds,5,0))))</f>
        <v/>
      </c>
      <c r="AH5" s="144" t="str">
        <f>IF(nhap!AH5="","",IF(nhap!AH5="cn","cn",IF(ISNA(VLOOKUP(nhap!AH5,ds,5,0))=TRUE,"WW",VLOOKUP(nhap!AH5,ds,5,0))))</f>
        <v>BV13</v>
      </c>
      <c r="AI5" s="144" t="str">
        <f>IF(nhap!AI5="","",IF(nhap!AI5="cn","cn",IF(ISNA(VLOOKUP(nhap!AI5,ds,5,0))=TRUE,"WW",VLOOKUP(nhap!AI5,ds,5,0))))</f>
        <v>BS06</v>
      </c>
      <c r="AJ5" s="144" t="str">
        <f>IF(nhap!AJ5="","",IF(nhap!AJ5="cn","cn",IF(ISNA(VLOOKUP(nhap!AJ5,ds,5,0))=TRUE,"WW",VLOOKUP(nhap!AJ5,ds,5,0))))</f>
        <v>BT11</v>
      </c>
      <c r="AK5" s="144" t="str">
        <f>IF(nhap!AK5="","",IF(nhap!AK5="cn","cn",IF(ISNA(VLOOKUP(nhap!AK5,ds,5,0))=TRUE,"WW",VLOOKUP(nhap!AK5,ds,5,0))))</f>
        <v>BS07</v>
      </c>
      <c r="AL5" s="144" t="str">
        <f>IF(nhap!AL5="","",IF(nhap!AL5="cn","cn",IF(ISNA(VLOOKUP(nhap!AL5,ds,5,0))=TRUE,"WW",VLOOKUP(nhap!AL5,ds,5,0))))</f>
        <v>BU05</v>
      </c>
      <c r="AM5" s="144" t="str">
        <f>IF(nhap!AM5="","",IF(nhap!AM5="cn","cn",IF(ISNA(VLOOKUP(nhap!AM5,ds,5,0))=TRUE,"WW",VLOOKUP(nhap!AM5,ds,5,0))))</f>
        <v>BU04</v>
      </c>
      <c r="AN5" s="144" t="str">
        <f>IF(nhap!AN5="","",IF(nhap!AN5="cn","cn",IF(ISNA(VLOOKUP(nhap!AN5,ds,5,0))=TRUE,"WW",VLOOKUP(nhap!AN5,ds,5,0))))</f>
        <v>BL09</v>
      </c>
      <c r="AO5" s="144" t="str">
        <f>IF(nhap!AO5="","",IF(nhap!AO5="cn","cn",IF(ISNA(VLOOKUP(nhap!AO5,ds,5,0))=TRUE,"WW",VLOOKUP(nhap!AO5,ds,5,0))))</f>
        <v/>
      </c>
      <c r="AP5" s="144" t="str">
        <f>IF(nhap!AP5="","",IF(nhap!AP5="cn","cn",IF(ISNA(VLOOKUP(nhap!AP5,ds,5,0))=TRUE,"WW",VLOOKUP(nhap!AP5,ds,5,0))))</f>
        <v>BT05</v>
      </c>
      <c r="AQ5" s="144" t="str">
        <f>IF(nhap!AQ5="","",IF(nhap!AQ5="cn","cn",IF(ISNA(VLOOKUP(nhap!AQ5,ds,5,0))=TRUE,"WW",VLOOKUP(nhap!AQ5,ds,5,0))))</f>
        <v/>
      </c>
      <c r="AR5" s="144" t="str">
        <f>IF(nhap!AR5="","",IF(nhap!AR5="cn","cn",IF(ISNA(VLOOKUP(nhap!AR5,ds,5,0))=TRUE,"WW",VLOOKUP(nhap!AR5,ds,5,0))))</f>
        <v/>
      </c>
      <c r="AS5" s="144" t="str">
        <f>IF(nhap!AS5="","",IF(nhap!AS5="cn","cn",IF(ISNA(VLOOKUP(nhap!AS5,ds,5,0))=TRUE,"WW",VLOOKUP(nhap!AS5,ds,5,0))))</f>
        <v>BT15</v>
      </c>
      <c r="AT5" s="144" t="str">
        <f>IF(nhap!AT5="","",IF(nhap!AT5="cn","cn",IF(ISNA(VLOOKUP(nhap!AT5,ds,5,0))=TRUE,"WW",VLOOKUP(nhap!AT5,ds,5,0))))</f>
        <v/>
      </c>
      <c r="AU5" s="144" t="str">
        <f>IF(nhap!AU5="","",IF(nhap!AU5="cn","cn",IF(ISNA(VLOOKUP(nhap!AU5,ds,5,0))=TRUE,"WW",VLOOKUP(nhap!AU5,ds,5,0))))</f>
        <v/>
      </c>
      <c r="AV5" s="144" t="str">
        <f>IF(nhap!AV5="","",IF(nhap!AV5="cn","cn",IF(ISNA(VLOOKUP(nhap!AV5,ds,5,0))=TRUE,"WW",VLOOKUP(nhap!AV5,ds,5,0))))</f>
        <v>BA04</v>
      </c>
      <c r="AW5" s="144" t="str">
        <f>IF(nhap!AW5="","",IF(nhap!AW5="cn","cn",IF(ISNA(VLOOKUP(nhap!AW5,ds,5,0))=TRUE,"WW",VLOOKUP(nhap!AW5,ds,5,0))))</f>
        <v/>
      </c>
      <c r="AX5" s="144" t="str">
        <f>IF(nhap!AX5="","",IF(nhap!AX5="cn","cn",IF(ISNA(VLOOKUP(nhap!AX5,ds,5,0))=TRUE,"WW",VLOOKUP(nhap!AX5,ds,5,0))))</f>
        <v/>
      </c>
      <c r="AY5" s="146" t="str">
        <f>IF(nhap!AY5="","",IF(nhap!AY5="cn","cn",VLOOKUP(nhap!AY5,ds,5,0)))</f>
        <v/>
      </c>
      <c r="AZ5" s="147" t="str">
        <f>IF(nhap!AZ5="","",IF(nhap!AZ5="cn","cn",VLOOKUP(nhap!AZ5,ds,5,0)))</f>
        <v/>
      </c>
      <c r="BA5" s="155"/>
      <c r="BB5" s="156"/>
    </row>
    <row r="6" spans="1:54" s="137" customFormat="1" ht="15.75" customHeight="1" thickTop="1" thickBot="1" x14ac:dyDescent="0.25">
      <c r="A6" s="465"/>
      <c r="B6" s="138">
        <v>3</v>
      </c>
      <c r="C6" s="144" t="str">
        <f>IF(nhap!C6="","",IF(nhap!C6="cn","cn",IF(ISNA(VLOOKUP(nhap!C6,ds,5,0))=TRUE,"WW",VLOOKUP(nhap!C6,ds,5,0))))</f>
        <v>BT10</v>
      </c>
      <c r="D6" s="144" t="str">
        <f>IF(nhap!D6="","",IF(nhap!D6="cn","cn",IF(ISNA(VLOOKUP(nhap!D6,ds,5,0))=TRUE,"WW",VLOOKUP(nhap!D6,ds,5,0))))</f>
        <v>BV02</v>
      </c>
      <c r="E6" s="144" t="str">
        <f>IF(nhap!E6="","",IF(nhap!E6="cn","cn",IF(ISNA(VLOOKUP(nhap!E6,ds,5,0))=TRUE,"WW",VLOOKUP(nhap!E6,ds,5,0))))</f>
        <v>BV04</v>
      </c>
      <c r="F6" s="144" t="str">
        <f>IF(nhap!F6="","",IF(nhap!F6="cn","cn",IF(ISNA(VLOOKUP(nhap!F6,ds,5,0))=TRUE,"WW",VLOOKUP(nhap!F6,ds,5,0))))</f>
        <v>BT09</v>
      </c>
      <c r="G6" s="144" t="str">
        <f>IF(nhap!G6="","",IF(nhap!G6="cn","cn",IF(ISNA(VLOOKUP(nhap!G6,ds,5,0))=TRUE,"WW",VLOOKUP(nhap!G6,ds,5,0))))</f>
        <v>BV09</v>
      </c>
      <c r="H6" s="144" t="str">
        <f>IF(nhap!H6="","",IF(nhap!H6="cn","cn",IF(ISNA(VLOOKUP(nhap!H6,ds,5,0))=TRUE,"WW",VLOOKUP(nhap!H6,ds,5,0))))</f>
        <v>BG04</v>
      </c>
      <c r="I6" s="144" t="str">
        <f>IF(nhap!I6="","",IF(nhap!I6="cn","cn",IF(ISNA(VLOOKUP(nhap!I6,ds,5,0))=TRUE,"WW",VLOOKUP(nhap!I6,ds,5,0))))</f>
        <v>BH07</v>
      </c>
      <c r="J6" s="144" t="str">
        <f>IF(nhap!J6="","",IF(nhap!J6="cn","cn",IF(ISNA(VLOOKUP(nhap!J6,ds,5,0))=TRUE,"WW",VLOOKUP(nhap!J6,ds,5,0))))</f>
        <v>BH02</v>
      </c>
      <c r="K6" s="144" t="str">
        <f>IF(nhap!K6="","",IF(nhap!K6="cn","cn",IF(ISNA(VLOOKUP(nhap!K6,ds,5,0))=TRUE,"WW",VLOOKUP(nhap!K6,ds,5,0))))</f>
        <v>BV05</v>
      </c>
      <c r="L6" s="144" t="str">
        <f>IF(nhap!L6="","",IF(nhap!L6="cn","cn",IF(ISNA(VLOOKUP(nhap!L6,ds,5,0))=TRUE,"WW",VLOOKUP(nhap!L6,ds,5,0))))</f>
        <v>BA09</v>
      </c>
      <c r="M6" s="144" t="str">
        <f>IF(nhap!M6="","",IF(nhap!M6="cn","cn",IF(ISNA(VLOOKUP(nhap!M6,ds,5,0))=TRUE,"WW",VLOOKUP(nhap!M6,ds,5,0))))</f>
        <v>BA02</v>
      </c>
      <c r="N6" s="144" t="str">
        <f>IF(nhap!N6="","",IF(nhap!N6="cn","cn",IF(ISNA(VLOOKUP(nhap!N6,ds,5,0))=TRUE,"WW",VLOOKUP(nhap!N6,ds,5,0))))</f>
        <v>BT07</v>
      </c>
      <c r="O6" s="144" t="str">
        <f>IF(nhap!O6="","",IF(nhap!O6="cn","cn",IF(ISNA(VLOOKUP(nhap!O6,ds,5,0))=TRUE,"WW",VLOOKUP(nhap!O6,ds,5,0))))</f>
        <v>BL04</v>
      </c>
      <c r="P6" s="144" t="str">
        <f>IF(nhap!P6="","",IF(nhap!P6="cn","cn",IF(ISNA(VLOOKUP(nhap!P6,ds,5,0))=TRUE,"WW",VLOOKUP(nhap!P6,ds,5,0))))</f>
        <v>BT17</v>
      </c>
      <c r="Q6" s="144" t="str">
        <f>IF(nhap!Q6="","",IF(nhap!Q6="cn","cn",IF(ISNA(VLOOKUP(nhap!Q6,ds,5,0))=TRUE,"WW",VLOOKUP(nhap!Q6,ds,5,0))))</f>
        <v>BL02</v>
      </c>
      <c r="R6" s="144" t="str">
        <f>IF(nhap!R6="","",IF(nhap!R6="cn","cn",IF(ISNA(VLOOKUP(nhap!R6,ds,5,0))=TRUE,"WW",VLOOKUP(nhap!R6,ds,5,0))))</f>
        <v/>
      </c>
      <c r="S6" s="144" t="str">
        <f>IF(nhap!S6="","",IF(nhap!S6="cn","cn",IF(ISNA(VLOOKUP(nhap!S6,ds,5,0))=TRUE,"WW",VLOOKUP(nhap!S6,ds,5,0))))</f>
        <v/>
      </c>
      <c r="T6" s="144" t="str">
        <f>IF(nhap!T6="","",IF(nhap!T6="cn","cn",IF(ISNA(VLOOKUP(nhap!T6,ds,5,0))=TRUE,"WW",VLOOKUP(nhap!T6,ds,5,0))))</f>
        <v>BT05</v>
      </c>
      <c r="U6" s="144" t="str">
        <f>IF(nhap!U6="","",IF(nhap!U6="cn","cn",IF(ISNA(VLOOKUP(nhap!U6,ds,5,0))=TRUE,"WW",VLOOKUP(nhap!U6,ds,5,0))))</f>
        <v>BS07</v>
      </c>
      <c r="V6" s="144" t="str">
        <f>IF(nhap!V6="","",IF(nhap!V6="cn","cn",IF(ISNA(VLOOKUP(nhap!V6,ds,5,0))=TRUE,"WW",VLOOKUP(nhap!V6,ds,5,0))))</f>
        <v>BA07</v>
      </c>
      <c r="W6" s="144" t="str">
        <f>IF(nhap!W6="","",IF(nhap!W6="cn","cn",IF(ISNA(VLOOKUP(nhap!W6,ds,5,0))=TRUE,"WW",VLOOKUP(nhap!W6,ds,5,0))))</f>
        <v>BI05</v>
      </c>
      <c r="X6" s="144" t="str">
        <f>IF(nhap!X6="","",IF(nhap!X6="cn","cn",IF(ISNA(VLOOKUP(nhap!X6,ds,5,0))=TRUE,"WW",VLOOKUP(nhap!X6,ds,5,0))))</f>
        <v>BV08</v>
      </c>
      <c r="Y6" s="144" t="str">
        <f>IF(nhap!Y6="","",IF(nhap!Y6="cn","cn",IF(ISNA(VLOOKUP(nhap!Y6,ds,5,0))=TRUE,"WW",VLOOKUP(nhap!Y6,ds,5,0))))</f>
        <v>BG03</v>
      </c>
      <c r="Z6" s="144" t="str">
        <f>IF(nhap!Z6="","",IF(nhap!Z6="cn","cn",IF(ISNA(VLOOKUP(nhap!Z6,ds,5,0))=TRUE,"WW",VLOOKUP(nhap!Z6,ds,5,0))))</f>
        <v>BT15</v>
      </c>
      <c r="AA6" s="144" t="str">
        <f>IF(nhap!AA6="","",IF(nhap!AA6="cn","cn",IF(ISNA(VLOOKUP(nhap!AA6,ds,5,0))=TRUE,"WW",VLOOKUP(nhap!AA6,ds,5,0))))</f>
        <v/>
      </c>
      <c r="AB6" s="144" t="str">
        <f>IF(nhap!AB6="","",IF(nhap!AB6="cn","cn",IF(ISNA(VLOOKUP(nhap!AB6,ds,5,0))=TRUE,"WW",VLOOKUP(nhap!AB6,ds,5,0))))</f>
        <v/>
      </c>
      <c r="AC6" s="144" t="str">
        <f>IF(nhap!AC6="","",IF(nhap!AC6="cn","cn",IF(ISNA(VLOOKUP(nhap!AC6,ds,5,0))=TRUE,"WW",VLOOKUP(nhap!AC6,ds,5,0))))</f>
        <v>BC07</v>
      </c>
      <c r="AD6" s="144" t="str">
        <f>IF(nhap!AD6="","",IF(nhap!AD6="cn","cn",IF(ISNA(VLOOKUP(nhap!AD6,ds,5,0))=TRUE,"WW",VLOOKUP(nhap!AD6,ds,5,0))))</f>
        <v/>
      </c>
      <c r="AE6" s="144" t="str">
        <f>IF(nhap!AE6="","",IF(nhap!AE6="cn","cn",IF(ISNA(VLOOKUP(nhap!AE6,ds,5,0))=TRUE,"WW",VLOOKUP(nhap!AE6,ds,5,0))))</f>
        <v/>
      </c>
      <c r="AF6" s="144" t="str">
        <f>IF(nhap!AF6="","",IF(nhap!AF6="cn","cn",IF(ISNA(VLOOKUP(nhap!AF6,ds,5,0))=TRUE,"WW",VLOOKUP(nhap!AF6,ds,5,0))))</f>
        <v/>
      </c>
      <c r="AG6" s="144" t="str">
        <f>IF(nhap!AG6="","",IF(nhap!AG6="cn","cn",IF(ISNA(VLOOKUP(nhap!AG6,ds,5,0))=TRUE,"WW",VLOOKUP(nhap!AG6,ds,5,0))))</f>
        <v/>
      </c>
      <c r="AH6" s="144" t="str">
        <f>IF(nhap!AH6="","",IF(nhap!AH6="cn","cn",IF(ISNA(VLOOKUP(nhap!AH6,ds,5,0))=TRUE,"WW",VLOOKUP(nhap!AH6,ds,5,0))))</f>
        <v>BU04</v>
      </c>
      <c r="AI6" s="144" t="str">
        <f>IF(nhap!AI6="","",IF(nhap!AI6="cn","cn",IF(ISNA(VLOOKUP(nhap!AI6,ds,5,0))=TRUE,"WW",VLOOKUP(nhap!AI6,ds,5,0))))</f>
        <v>BA04</v>
      </c>
      <c r="AJ6" s="144" t="str">
        <f>IF(nhap!AJ6="","",IF(nhap!AJ6="cn","cn",IF(ISNA(VLOOKUP(nhap!AJ6,ds,5,0))=TRUE,"WW",VLOOKUP(nhap!AJ6,ds,5,0))))</f>
        <v>BT11</v>
      </c>
      <c r="AK6" s="144" t="str">
        <f>IF(nhap!AK6="","",IF(nhap!AK6="cn","cn",IF(ISNA(VLOOKUP(nhap!AK6,ds,5,0))=TRUE,"WW",VLOOKUP(nhap!AK6,ds,5,0))))</f>
        <v>BD02</v>
      </c>
      <c r="AL6" s="144" t="str">
        <f>IF(nhap!AL6="","",IF(nhap!AL6="cn","cn",IF(ISNA(VLOOKUP(nhap!AL6,ds,5,0))=TRUE,"WW",VLOOKUP(nhap!AL6,ds,5,0))))</f>
        <v>BV13</v>
      </c>
      <c r="AM6" s="144" t="str">
        <f>IF(nhap!AM6="","",IF(nhap!AM6="cn","cn",IF(ISNA(VLOOKUP(nhap!AM6,ds,5,0))=TRUE,"WW",VLOOKUP(nhap!AM6,ds,5,0))))</f>
        <v>BL08</v>
      </c>
      <c r="AN6" s="144" t="str">
        <f>IF(nhap!AN6="","",IF(nhap!AN6="cn","cn",IF(ISNA(VLOOKUP(nhap!AN6,ds,5,0))=TRUE,"WW",VLOOKUP(nhap!AN6,ds,5,0))))</f>
        <v>BL09</v>
      </c>
      <c r="AO6" s="144" t="str">
        <f>IF(nhap!AO6="","",IF(nhap!AO6="cn","cn",IF(ISNA(VLOOKUP(nhap!AO6,ds,5,0))=TRUE,"WW",VLOOKUP(nhap!AO6,ds,5,0))))</f>
        <v/>
      </c>
      <c r="AP6" s="144" t="str">
        <f>IF(nhap!AP6="","",IF(nhap!AP6="cn","cn",IF(ISNA(VLOOKUP(nhap!AP6,ds,5,0))=TRUE,"WW",VLOOKUP(nhap!AP6,ds,5,0))))</f>
        <v>BS06</v>
      </c>
      <c r="AQ6" s="144" t="str">
        <f>IF(nhap!AQ6="","",IF(nhap!AQ6="cn","cn",IF(ISNA(VLOOKUP(nhap!AQ6,ds,5,0))=TRUE,"WW",VLOOKUP(nhap!AQ6,ds,5,0))))</f>
        <v/>
      </c>
      <c r="AR6" s="144" t="str">
        <f>IF(nhap!AR6="","",IF(nhap!AR6="cn","cn",IF(ISNA(VLOOKUP(nhap!AR6,ds,5,0))=TRUE,"WW",VLOOKUP(nhap!AR6,ds,5,0))))</f>
        <v/>
      </c>
      <c r="AS6" s="144" t="str">
        <f>IF(nhap!AS6="","",IF(nhap!AS6="cn","cn",IF(ISNA(VLOOKUP(nhap!AS6,ds,5,0))=TRUE,"WW",VLOOKUP(nhap!AS6,ds,5,0))))</f>
        <v>BU05</v>
      </c>
      <c r="AT6" s="144" t="str">
        <f>IF(nhap!AT6="","",IF(nhap!AT6="cn","cn",IF(ISNA(VLOOKUP(nhap!AT6,ds,5,0))=TRUE,"WW",VLOOKUP(nhap!AT6,ds,5,0))))</f>
        <v/>
      </c>
      <c r="AU6" s="144" t="str">
        <f>IF(nhap!AU6="","",IF(nhap!AU6="cn","cn",IF(ISNA(VLOOKUP(nhap!AU6,ds,5,0))=TRUE,"WW",VLOOKUP(nhap!AU6,ds,5,0))))</f>
        <v/>
      </c>
      <c r="AV6" s="144" t="str">
        <f>IF(nhap!AV6="","",IF(nhap!AV6="cn","cn",IF(ISNA(VLOOKUP(nhap!AV6,ds,5,0))=TRUE,"WW",VLOOKUP(nhap!AV6,ds,5,0))))</f>
        <v>BT14</v>
      </c>
      <c r="AW6" s="144" t="str">
        <f>IF(nhap!AW6="","",IF(nhap!AW6="cn","cn",IF(ISNA(VLOOKUP(nhap!AW6,ds,5,0))=TRUE,"WW",VLOOKUP(nhap!AW6,ds,5,0))))</f>
        <v/>
      </c>
      <c r="AX6" s="144" t="str">
        <f>IF(nhap!AX6="","",IF(nhap!AX6="cn","cn",IF(ISNA(VLOOKUP(nhap!AX6,ds,5,0))=TRUE,"WW",VLOOKUP(nhap!AX6,ds,5,0))))</f>
        <v/>
      </c>
      <c r="AY6" s="146" t="str">
        <f>IF(nhap!AY6="","",IF(nhap!AY6="cn","cn",VLOOKUP(nhap!AY6,ds,5,0)))</f>
        <v/>
      </c>
      <c r="AZ6" s="147" t="str">
        <f>IF(nhap!AZ6="","",IF(nhap!AZ6="cn","cn",VLOOKUP(nhap!AZ6,ds,5,0)))</f>
        <v/>
      </c>
      <c r="BA6" s="155"/>
      <c r="BB6" s="156"/>
    </row>
    <row r="7" spans="1:54" s="137" customFormat="1" ht="15.75" customHeight="1" thickTop="1" thickBot="1" x14ac:dyDescent="0.25">
      <c r="A7" s="465"/>
      <c r="B7" s="138">
        <v>4</v>
      </c>
      <c r="C7" s="144" t="str">
        <f>IF(nhap!C7="","",IF(nhap!C7="cn","cn",IF(ISNA(VLOOKUP(nhap!C7,ds,5,0))=TRUE,"WW",VLOOKUP(nhap!C7,ds,5,0))))</f>
        <v>BL09</v>
      </c>
      <c r="D7" s="144" t="str">
        <f>IF(nhap!D7="","",IF(nhap!D7="cn","cn",IF(ISNA(VLOOKUP(nhap!D7,ds,5,0))=TRUE,"WW",VLOOKUP(nhap!D7,ds,5,0))))</f>
        <v>BA02</v>
      </c>
      <c r="E7" s="144" t="str">
        <f>IF(nhap!E7="","",IF(nhap!E7="cn","cn",IF(ISNA(VLOOKUP(nhap!E7,ds,5,0))=TRUE,"WW",VLOOKUP(nhap!E7,ds,5,0))))</f>
        <v>BI05</v>
      </c>
      <c r="F7" s="144" t="str">
        <f>IF(nhap!F7="","",IF(nhap!F7="cn","cn",IF(ISNA(VLOOKUP(nhap!F7,ds,5,0))=TRUE,"WW",VLOOKUP(nhap!F7,ds,5,0))))</f>
        <v>BT09</v>
      </c>
      <c r="G7" s="144" t="str">
        <f>IF(nhap!G7="","",IF(nhap!G7="cn","cn",IF(ISNA(VLOOKUP(nhap!G7,ds,5,0))=TRUE,"WW",VLOOKUP(nhap!G7,ds,5,0))))</f>
        <v>BV09</v>
      </c>
      <c r="H7" s="144" t="str">
        <f>IF(nhap!H7="","",IF(nhap!H7="cn","cn",IF(ISNA(VLOOKUP(nhap!H7,ds,5,0))=TRUE,"WW",VLOOKUP(nhap!H7,ds,5,0))))</f>
        <v>BV08</v>
      </c>
      <c r="I7" s="144" t="str">
        <f>IF(nhap!I7="","",IF(nhap!I7="cn","cn",IF(ISNA(VLOOKUP(nhap!I7,ds,5,0))=TRUE,"WW",VLOOKUP(nhap!I7,ds,5,0))))</f>
        <v>BH07</v>
      </c>
      <c r="J7" s="144" t="str">
        <f>IF(nhap!J7="","",IF(nhap!J7="cn","cn",IF(ISNA(VLOOKUP(nhap!J7,ds,5,0))=TRUE,"WW",VLOOKUP(nhap!J7,ds,5,0))))</f>
        <v>BV02</v>
      </c>
      <c r="K7" s="144" t="str">
        <f>IF(nhap!K7="","",IF(nhap!K7="cn","cn",IF(ISNA(VLOOKUP(nhap!K7,ds,5,0))=TRUE,"WW",VLOOKUP(nhap!K7,ds,5,0))))</f>
        <v>BV05</v>
      </c>
      <c r="L7" s="144" t="str">
        <f>IF(nhap!L7="","",IF(nhap!L7="cn","cn",IF(ISNA(VLOOKUP(nhap!L7,ds,5,0))=TRUE,"WW",VLOOKUP(nhap!L7,ds,5,0))))</f>
        <v>BA09</v>
      </c>
      <c r="M7" s="144" t="str">
        <f>IF(nhap!M7="","",IF(nhap!M7="cn","cn",IF(ISNA(VLOOKUP(nhap!M7,ds,5,0))=TRUE,"WW",VLOOKUP(nhap!M7,ds,5,0))))</f>
        <v>BV04</v>
      </c>
      <c r="N7" s="144" t="str">
        <f>IF(nhap!N7="","",IF(nhap!N7="cn","cn",IF(ISNA(VLOOKUP(nhap!N7,ds,5,0))=TRUE,"WW",VLOOKUP(nhap!N7,ds,5,0))))</f>
        <v>BT07</v>
      </c>
      <c r="O7" s="144" t="str">
        <f>IF(nhap!O7="","",IF(nhap!O7="cn","cn",IF(ISNA(VLOOKUP(nhap!O7,ds,5,0))=TRUE,"WW",VLOOKUP(nhap!O7,ds,5,0))))</f>
        <v>BT10</v>
      </c>
      <c r="P7" s="144" t="str">
        <f>IF(nhap!P7="","",IF(nhap!P7="cn","cn",IF(ISNA(VLOOKUP(nhap!P7,ds,5,0))=TRUE,"WW",VLOOKUP(nhap!P7,ds,5,0))))</f>
        <v>BT17</v>
      </c>
      <c r="Q7" s="144" t="str">
        <f>IF(nhap!Q7="","",IF(nhap!Q7="cn","cn",IF(ISNA(VLOOKUP(nhap!Q7,ds,5,0))=TRUE,"WW",VLOOKUP(nhap!Q7,ds,5,0))))</f>
        <v>BL02</v>
      </c>
      <c r="R7" s="144" t="str">
        <f>IF(nhap!R7="","",IF(nhap!R7="cn","cn",IF(ISNA(VLOOKUP(nhap!R7,ds,5,0))=TRUE,"WW",VLOOKUP(nhap!R7,ds,5,0))))</f>
        <v/>
      </c>
      <c r="S7" s="144" t="str">
        <f>IF(nhap!S7="","",IF(nhap!S7="cn","cn",IF(ISNA(VLOOKUP(nhap!S7,ds,5,0))=TRUE,"WW",VLOOKUP(nhap!S7,ds,5,0))))</f>
        <v/>
      </c>
      <c r="T7" s="144" t="str">
        <f>IF(nhap!T7="","",IF(nhap!T7="cn","cn",IF(ISNA(VLOOKUP(nhap!T7,ds,5,0))=TRUE,"WW",VLOOKUP(nhap!T7,ds,5,0))))</f>
        <v>BT05</v>
      </c>
      <c r="U7" s="144" t="str">
        <f>IF(nhap!U7="","",IF(nhap!U7="cn","cn",IF(ISNA(VLOOKUP(nhap!U7,ds,5,0))=TRUE,"WW",VLOOKUP(nhap!U7,ds,5,0))))</f>
        <v>BG04</v>
      </c>
      <c r="V7" s="144" t="str">
        <f>IF(nhap!V7="","",IF(nhap!V7="cn","cn",IF(ISNA(VLOOKUP(nhap!V7,ds,5,0))=TRUE,"WW",VLOOKUP(nhap!V7,ds,5,0))))</f>
        <v>BA07</v>
      </c>
      <c r="W7" s="144" t="str">
        <f>IF(nhap!W7="","",IF(nhap!W7="cn","cn",IF(ISNA(VLOOKUP(nhap!W7,ds,5,0))=TRUE,"WW",VLOOKUP(nhap!W7,ds,5,0))))</f>
        <v>BS07</v>
      </c>
      <c r="X7" s="144" t="str">
        <f>IF(nhap!X7="","",IF(nhap!X7="cn","cn",IF(ISNA(VLOOKUP(nhap!X7,ds,5,0))=TRUE,"WW",VLOOKUP(nhap!X7,ds,5,0))))</f>
        <v>BG03</v>
      </c>
      <c r="Y7" s="144" t="str">
        <f>IF(nhap!Y7="","",IF(nhap!Y7="cn","cn",IF(ISNA(VLOOKUP(nhap!Y7,ds,5,0))=TRUE,"WW",VLOOKUP(nhap!Y7,ds,5,0))))</f>
        <v>BU05</v>
      </c>
      <c r="Z7" s="144" t="str">
        <f>IF(nhap!Z7="","",IF(nhap!Z7="cn","cn",IF(ISNA(VLOOKUP(nhap!Z7,ds,5,0))=TRUE,"WW",VLOOKUP(nhap!Z7,ds,5,0))))</f>
        <v>BT15</v>
      </c>
      <c r="AA7" s="144" t="str">
        <f>IF(nhap!AA7="","",IF(nhap!AA7="cn","cn",IF(ISNA(VLOOKUP(nhap!AA7,ds,5,0))=TRUE,"WW",VLOOKUP(nhap!AA7,ds,5,0))))</f>
        <v/>
      </c>
      <c r="AB7" s="144" t="str">
        <f>IF(nhap!AB7="","",IF(nhap!AB7="cn","cn",IF(ISNA(VLOOKUP(nhap!AB7,ds,5,0))=TRUE,"WW",VLOOKUP(nhap!AB7,ds,5,0))))</f>
        <v/>
      </c>
      <c r="AC7" s="144" t="str">
        <f>IF(nhap!AC7="","",IF(nhap!AC7="cn","cn",IF(ISNA(VLOOKUP(nhap!AC7,ds,5,0))=TRUE,"WW",VLOOKUP(nhap!AC7,ds,5,0))))</f>
        <v>BC07</v>
      </c>
      <c r="AD7" s="144" t="str">
        <f>IF(nhap!AD7="","",IF(nhap!AD7="cn","cn",IF(ISNA(VLOOKUP(nhap!AD7,ds,5,0))=TRUE,"WW",VLOOKUP(nhap!AD7,ds,5,0))))</f>
        <v/>
      </c>
      <c r="AE7" s="144" t="str">
        <f>IF(nhap!AE7="","",IF(nhap!AE7="cn","cn",IF(ISNA(VLOOKUP(nhap!AE7,ds,5,0))=TRUE,"WW",VLOOKUP(nhap!AE7,ds,5,0))))</f>
        <v/>
      </c>
      <c r="AF7" s="144" t="str">
        <f>IF(nhap!AF7="","",IF(nhap!AF7="cn","cn",IF(ISNA(VLOOKUP(nhap!AF7,ds,5,0))=TRUE,"WW",VLOOKUP(nhap!AF7,ds,5,0))))</f>
        <v/>
      </c>
      <c r="AG7" s="144" t="str">
        <f>IF(nhap!AG7="","",IF(nhap!AG7="cn","cn",IF(ISNA(VLOOKUP(nhap!AG7,ds,5,0))=TRUE,"WW",VLOOKUP(nhap!AG7,ds,5,0))))</f>
        <v/>
      </c>
      <c r="AH7" s="144" t="str">
        <f>IF(nhap!AH7="","",IF(nhap!AH7="cn","cn",IF(ISNA(VLOOKUP(nhap!AH7,ds,5,0))=TRUE,"WW",VLOOKUP(nhap!AH7,ds,5,0))))</f>
        <v>BV13</v>
      </c>
      <c r="AI7" s="144" t="str">
        <f>IF(nhap!AI7="","",IF(nhap!AI7="cn","cn",IF(ISNA(VLOOKUP(nhap!AI7,ds,5,0))=TRUE,"WW",VLOOKUP(nhap!AI7,ds,5,0))))</f>
        <v>BA04</v>
      </c>
      <c r="AJ7" s="144" t="str">
        <f>IF(nhap!AJ7="","",IF(nhap!AJ7="cn","cn",IF(ISNA(VLOOKUP(nhap!AJ7,ds,5,0))=TRUE,"WW",VLOOKUP(nhap!AJ7,ds,5,0))))</f>
        <v>BT11</v>
      </c>
      <c r="AK7" s="144" t="str">
        <f>IF(nhap!AK7="","",IF(nhap!AK7="cn","cn",IF(ISNA(VLOOKUP(nhap!AK7,ds,5,0))=TRUE,"WW",VLOOKUP(nhap!AK7,ds,5,0))))</f>
        <v>BV12</v>
      </c>
      <c r="AL7" s="144" t="str">
        <f>IF(nhap!AL7="","",IF(nhap!AL7="cn","cn",IF(ISNA(VLOOKUP(nhap!AL7,ds,5,0))=TRUE,"WW",VLOOKUP(nhap!AL7,ds,5,0))))</f>
        <v>BL04</v>
      </c>
      <c r="AM7" s="144" t="str">
        <f>IF(nhap!AM7="","",IF(nhap!AM7="cn","cn",IF(ISNA(VLOOKUP(nhap!AM7,ds,5,0))=TRUE,"WW",VLOOKUP(nhap!AM7,ds,5,0))))</f>
        <v>BU04</v>
      </c>
      <c r="AN7" s="144" t="str">
        <f>IF(nhap!AN7="","",IF(nhap!AN7="cn","cn",IF(ISNA(VLOOKUP(nhap!AN7,ds,5,0))=TRUE,"WW",VLOOKUP(nhap!AN7,ds,5,0))))</f>
        <v>BD02</v>
      </c>
      <c r="AO7" s="144" t="str">
        <f>IF(nhap!AO7="","",IF(nhap!AO7="cn","cn",IF(ISNA(VLOOKUP(nhap!AO7,ds,5,0))=TRUE,"WW",VLOOKUP(nhap!AO7,ds,5,0))))</f>
        <v/>
      </c>
      <c r="AP7" s="144" t="str">
        <f>IF(nhap!AP7="","",IF(nhap!AP7="cn","cn",IF(ISNA(VLOOKUP(nhap!AP7,ds,5,0))=TRUE,"WW",VLOOKUP(nhap!AP7,ds,5,0))))</f>
        <v>BV14</v>
      </c>
      <c r="AQ7" s="144" t="str">
        <f>IF(nhap!AQ7="","",IF(nhap!AQ7="cn","cn",IF(ISNA(VLOOKUP(nhap!AQ7,ds,5,0))=TRUE,"WW",VLOOKUP(nhap!AQ7,ds,5,0))))</f>
        <v/>
      </c>
      <c r="AR7" s="144" t="str">
        <f>IF(nhap!AR7="","",IF(nhap!AR7="cn","cn",IF(ISNA(VLOOKUP(nhap!AR7,ds,5,0))=TRUE,"WW",VLOOKUP(nhap!AR7,ds,5,0))))</f>
        <v/>
      </c>
      <c r="AS7" s="144" t="str">
        <f>IF(nhap!AS7="","",IF(nhap!AS7="cn","cn",IF(ISNA(VLOOKUP(nhap!AS7,ds,5,0))=TRUE,"WW",VLOOKUP(nhap!AS7,ds,5,0))))</f>
        <v>BH02</v>
      </c>
      <c r="AT7" s="144" t="str">
        <f>IF(nhap!AT7="","",IF(nhap!AT7="cn","cn",IF(ISNA(VLOOKUP(nhap!AT7,ds,5,0))=TRUE,"WW",VLOOKUP(nhap!AT7,ds,5,0))))</f>
        <v/>
      </c>
      <c r="AU7" s="144" t="str">
        <f>IF(nhap!AU7="","",IF(nhap!AU7="cn","cn",IF(ISNA(VLOOKUP(nhap!AU7,ds,5,0))=TRUE,"WW",VLOOKUP(nhap!AU7,ds,5,0))))</f>
        <v/>
      </c>
      <c r="AV7" s="144" t="str">
        <f>IF(nhap!AV7="","",IF(nhap!AV7="cn","cn",IF(ISNA(VLOOKUP(nhap!AV7,ds,5,0))=TRUE,"WW",VLOOKUP(nhap!AV7,ds,5,0))))</f>
        <v>BT14</v>
      </c>
      <c r="AW7" s="144" t="str">
        <f>IF(nhap!AW7="","",IF(nhap!AW7="cn","cn",IF(ISNA(VLOOKUP(nhap!AW7,ds,5,0))=TRUE,"WW",VLOOKUP(nhap!AW7,ds,5,0))))</f>
        <v/>
      </c>
      <c r="AX7" s="144" t="str">
        <f>IF(nhap!AX7="","",IF(nhap!AX7="cn","cn",IF(ISNA(VLOOKUP(nhap!AX7,ds,5,0))=TRUE,"WW",VLOOKUP(nhap!AX7,ds,5,0))))</f>
        <v/>
      </c>
      <c r="AY7" s="146" t="str">
        <f>IF(nhap!AY7="","",IF(nhap!AY7="cn","cn",VLOOKUP(nhap!AY7,ds,5,0)))</f>
        <v/>
      </c>
      <c r="AZ7" s="147" t="str">
        <f>IF(nhap!AZ7="","",IF(nhap!AZ7="cn","cn",VLOOKUP(nhap!AZ7,ds,5,0)))</f>
        <v/>
      </c>
      <c r="BA7" s="155"/>
      <c r="BB7" s="156"/>
    </row>
    <row r="8" spans="1:54" s="137" customFormat="1" ht="15.75" customHeight="1" thickTop="1" thickBot="1" x14ac:dyDescent="0.25">
      <c r="A8" s="466"/>
      <c r="B8" s="139">
        <v>5</v>
      </c>
      <c r="C8" s="144" t="str">
        <f>IF(nhap!C8="","",IF(nhap!C8="cn","cn",IF(ISNA(VLOOKUP(nhap!C8,ds,5,0))=TRUE,"WW",VLOOKUP(nhap!C8,ds,5,0))))</f>
        <v>BL09</v>
      </c>
      <c r="D8" s="144" t="str">
        <f>IF(nhap!D8="","",IF(nhap!D8="cn","cn",IF(ISNA(VLOOKUP(nhap!D8,ds,5,0))=TRUE,"WW",VLOOKUP(nhap!D8,ds,5,0))))</f>
        <v>BA02</v>
      </c>
      <c r="E8" s="144" t="str">
        <f>IF(nhap!E8="","",IF(nhap!E8="cn","cn",IF(ISNA(VLOOKUP(nhap!E8,ds,5,0))=TRUE,"WW",VLOOKUP(nhap!E8,ds,5,0))))</f>
        <v>BL04</v>
      </c>
      <c r="F8" s="144" t="str">
        <f>IF(nhap!F8="","",IF(nhap!F8="cn","cn",IF(ISNA(VLOOKUP(nhap!F8,ds,5,0))=TRUE,"WW",VLOOKUP(nhap!F8,ds,5,0))))</f>
        <v>BV05</v>
      </c>
      <c r="G8" s="144" t="str">
        <f>IF(nhap!G8="","",IF(nhap!G8="cn","cn",IF(ISNA(VLOOKUP(nhap!G8,ds,5,0))=TRUE,"WW",VLOOKUP(nhap!G8,ds,5,0))))</f>
        <v>BT09</v>
      </c>
      <c r="H8" s="144" t="str">
        <f>IF(nhap!H8="","",IF(nhap!H8="cn","cn",IF(ISNA(VLOOKUP(nhap!H8,ds,5,0))=TRUE,"WW",VLOOKUP(nhap!H8,ds,5,0))))</f>
        <v>BV08</v>
      </c>
      <c r="I8" s="144" t="str">
        <f>IF(nhap!I8="","",IF(nhap!I8="cn","cn",IF(ISNA(VLOOKUP(nhap!I8,ds,5,0))=TRUE,"WW",VLOOKUP(nhap!I8,ds,5,0))))</f>
        <v>BT07</v>
      </c>
      <c r="J8" s="144" t="str">
        <f>IF(nhap!J8="","",IF(nhap!J8="cn","cn",IF(ISNA(VLOOKUP(nhap!J8,ds,5,0))=TRUE,"WW",VLOOKUP(nhap!J8,ds,5,0))))</f>
        <v>BV02</v>
      </c>
      <c r="K8" s="144" t="str">
        <f>IF(nhap!K8="","",IF(nhap!K8="cn","cn",IF(ISNA(VLOOKUP(nhap!K8,ds,5,0))=TRUE,"WW",VLOOKUP(nhap!K8,ds,5,0))))</f>
        <v>BT17</v>
      </c>
      <c r="L8" s="144" t="str">
        <f>IF(nhap!L8="","",IF(nhap!L8="cn","cn",IF(ISNA(VLOOKUP(nhap!L8,ds,5,0))=TRUE,"WW",VLOOKUP(nhap!L8,ds,5,0))))</f>
        <v>BT11</v>
      </c>
      <c r="M8" s="144" t="str">
        <f>IF(nhap!M8="","",IF(nhap!M8="cn","cn",IF(ISNA(VLOOKUP(nhap!M8,ds,5,0))=TRUE,"WW",VLOOKUP(nhap!M8,ds,5,0))))</f>
        <v>BV04</v>
      </c>
      <c r="N8" s="144" t="str">
        <f>IF(nhap!N8="","",IF(nhap!N8="cn","cn",IF(ISNA(VLOOKUP(nhap!N8,ds,5,0))=TRUE,"WW",VLOOKUP(nhap!N8,ds,5,0))))</f>
        <v>BA09</v>
      </c>
      <c r="O8" s="144" t="str">
        <f>IF(nhap!O8="","",IF(nhap!O8="cn","cn",IF(ISNA(VLOOKUP(nhap!O8,ds,5,0))=TRUE,"WW",VLOOKUP(nhap!O8,ds,5,0))))</f>
        <v>BT10</v>
      </c>
      <c r="P8" s="144" t="str">
        <f>IF(nhap!P8="","",IF(nhap!P8="cn","cn",IF(ISNA(VLOOKUP(nhap!P8,ds,5,0))=TRUE,"WW",VLOOKUP(nhap!P8,ds,5,0))))</f>
        <v>BH02</v>
      </c>
      <c r="Q8" s="144" t="str">
        <f>IF(nhap!Q8="","",IF(nhap!Q8="cn","cn",IF(ISNA(VLOOKUP(nhap!Q8,ds,5,0))=TRUE,"WW",VLOOKUP(nhap!Q8,ds,5,0))))</f>
        <v/>
      </c>
      <c r="R8" s="144" t="str">
        <f>IF(nhap!R8="","",IF(nhap!R8="cn","cn",IF(ISNA(VLOOKUP(nhap!R8,ds,5,0))=TRUE,"WW",VLOOKUP(nhap!R8,ds,5,0))))</f>
        <v/>
      </c>
      <c r="S8" s="144" t="str">
        <f>IF(nhap!S8="","",IF(nhap!S8="cn","cn",IF(ISNA(VLOOKUP(nhap!S8,ds,5,0))=TRUE,"WW",VLOOKUP(nhap!S8,ds,5,0))))</f>
        <v/>
      </c>
      <c r="T8" s="144" t="str">
        <f>IF(nhap!T8="","",IF(nhap!T8="cn","cn",IF(ISNA(VLOOKUP(nhap!T8,ds,5,0))=TRUE,"WW",VLOOKUP(nhap!T8,ds,5,0))))</f>
        <v/>
      </c>
      <c r="U8" s="144" t="str">
        <f>IF(nhap!U8="","",IF(nhap!U8="cn","cn",IF(ISNA(VLOOKUP(nhap!U8,ds,5,0))=TRUE,"WW",VLOOKUP(nhap!U8,ds,5,0))))</f>
        <v/>
      </c>
      <c r="V8" s="144" t="str">
        <f>IF(nhap!V8="","",IF(nhap!V8="cn","cn",IF(ISNA(VLOOKUP(nhap!V8,ds,5,0))=TRUE,"WW",VLOOKUP(nhap!V8,ds,5,0))))</f>
        <v/>
      </c>
      <c r="W8" s="144" t="str">
        <f>IF(nhap!W8="","",IF(nhap!W8="cn","cn",IF(ISNA(VLOOKUP(nhap!W8,ds,5,0))=TRUE,"WW",VLOOKUP(nhap!W8,ds,5,0))))</f>
        <v/>
      </c>
      <c r="X8" s="144" t="str">
        <f>IF(nhap!X8="","",IF(nhap!X8="cn","cn",IF(ISNA(VLOOKUP(nhap!X8,ds,5,0))=TRUE,"WW",VLOOKUP(nhap!X8,ds,5,0))))</f>
        <v/>
      </c>
      <c r="Y8" s="144" t="str">
        <f>IF(nhap!Y8="","",IF(nhap!Y8="cn","cn",IF(ISNA(VLOOKUP(nhap!Y8,ds,5,0))=TRUE,"WW",VLOOKUP(nhap!Y8,ds,5,0))))</f>
        <v/>
      </c>
      <c r="Z8" s="144" t="str">
        <f>IF(nhap!Z8="","",IF(nhap!Z8="cn","cn",IF(ISNA(VLOOKUP(nhap!Z8,ds,5,0))=TRUE,"WW",VLOOKUP(nhap!Z8,ds,5,0))))</f>
        <v/>
      </c>
      <c r="AA8" s="144" t="str">
        <f>IF(nhap!AA8="","",IF(nhap!AA8="cn","cn",IF(ISNA(VLOOKUP(nhap!AA8,ds,5,0))=TRUE,"WW",VLOOKUP(nhap!AA8,ds,5,0))))</f>
        <v/>
      </c>
      <c r="AB8" s="144" t="str">
        <f>IF(nhap!AB8="","",IF(nhap!AB8="cn","cn",IF(ISNA(VLOOKUP(nhap!AB8,ds,5,0))=TRUE,"WW",VLOOKUP(nhap!AB8,ds,5,0))))</f>
        <v/>
      </c>
      <c r="AC8" s="144" t="str">
        <f>IF(nhap!AC8="","",IF(nhap!AC8="cn","cn",IF(ISNA(VLOOKUP(nhap!AC8,ds,5,0))=TRUE,"WW",VLOOKUP(nhap!AC8,ds,5,0))))</f>
        <v/>
      </c>
      <c r="AD8" s="144" t="str">
        <f>IF(nhap!AD8="","",IF(nhap!AD8="cn","cn",IF(ISNA(VLOOKUP(nhap!AD8,ds,5,0))=TRUE,"WW",VLOOKUP(nhap!AD8,ds,5,0))))</f>
        <v/>
      </c>
      <c r="AE8" s="144" t="str">
        <f>IF(nhap!AE8="","",IF(nhap!AE8="cn","cn",IF(ISNA(VLOOKUP(nhap!AE8,ds,5,0))=TRUE,"WW",VLOOKUP(nhap!AE8,ds,5,0))))</f>
        <v/>
      </c>
      <c r="AF8" s="144" t="str">
        <f>IF(nhap!AF8="","",IF(nhap!AF8="cn","cn",IF(ISNA(VLOOKUP(nhap!AF8,ds,5,0))=TRUE,"WW",VLOOKUP(nhap!AF8,ds,5,0))))</f>
        <v/>
      </c>
      <c r="AG8" s="144" t="str">
        <f>IF(nhap!AG8="","",IF(nhap!AG8="cn","cn",IF(ISNA(VLOOKUP(nhap!AG8,ds,5,0))=TRUE,"WW",VLOOKUP(nhap!AG8,ds,5,0))))</f>
        <v/>
      </c>
      <c r="AH8" s="144" t="str">
        <f>IF(nhap!AH8="","",IF(nhap!AH8="cn","cn",IF(ISNA(VLOOKUP(nhap!AH8,ds,5,0))=TRUE,"WW",VLOOKUP(nhap!AH8,ds,5,0))))</f>
        <v>BV13</v>
      </c>
      <c r="AI8" s="144" t="str">
        <f>IF(nhap!AI8="","",IF(nhap!AI8="cn","cn",IF(ISNA(VLOOKUP(nhap!AI8,ds,5,0))=TRUE,"WW",VLOOKUP(nhap!AI8,ds,5,0))))</f>
        <v>BS06</v>
      </c>
      <c r="AJ8" s="144" t="str">
        <f>IF(nhap!AJ8="","",IF(nhap!AJ8="cn","cn",IF(ISNA(VLOOKUP(nhap!AJ8,ds,5,0))=TRUE,"WW",VLOOKUP(nhap!AJ8,ds,5,0))))</f>
        <v>BS07</v>
      </c>
      <c r="AK8" s="144" t="str">
        <f>IF(nhap!AK8="","",IF(nhap!AK8="cn","cn",IF(ISNA(VLOOKUP(nhap!AK8,ds,5,0))=TRUE,"WW",VLOOKUP(nhap!AK8,ds,5,0))))</f>
        <v>BV12</v>
      </c>
      <c r="AL8" s="144" t="str">
        <f>IF(nhap!AL8="","",IF(nhap!AL8="cn","cn",IF(ISNA(VLOOKUP(nhap!AL8,ds,5,0))=TRUE,"WW",VLOOKUP(nhap!AL8,ds,5,0))))</f>
        <v>BU05</v>
      </c>
      <c r="AM8" s="144" t="str">
        <f>IF(nhap!AM8="","",IF(nhap!AM8="cn","cn",IF(ISNA(VLOOKUP(nhap!AM8,ds,5,0))=TRUE,"WW",VLOOKUP(nhap!AM8,ds,5,0))))</f>
        <v>BD02</v>
      </c>
      <c r="AN8" s="144" t="str">
        <f>IF(nhap!AN8="","",IF(nhap!AN8="cn","cn",IF(ISNA(VLOOKUP(nhap!AN8,ds,5,0))=TRUE,"WW",VLOOKUP(nhap!AN8,ds,5,0))))</f>
        <v>BT05</v>
      </c>
      <c r="AO8" s="144" t="str">
        <f>IF(nhap!AO8="","",IF(nhap!AO8="cn","cn",IF(ISNA(VLOOKUP(nhap!AO8,ds,5,0))=TRUE,"WW",VLOOKUP(nhap!AO8,ds,5,0))))</f>
        <v/>
      </c>
      <c r="AP8" s="144" t="str">
        <f>IF(nhap!AP8="","",IF(nhap!AP8="cn","cn",IF(ISNA(VLOOKUP(nhap!AP8,ds,5,0))=TRUE,"WW",VLOOKUP(nhap!AP8,ds,5,0))))</f>
        <v/>
      </c>
      <c r="AQ8" s="144" t="str">
        <f>IF(nhap!AQ8="","",IF(nhap!AQ8="cn","cn",IF(ISNA(VLOOKUP(nhap!AQ8,ds,5,0))=TRUE,"WW",VLOOKUP(nhap!AQ8,ds,5,0))))</f>
        <v/>
      </c>
      <c r="AR8" s="144" t="str">
        <f>IF(nhap!AR8="","",IF(nhap!AR8="cn","cn",IF(ISNA(VLOOKUP(nhap!AR8,ds,5,0))=TRUE,"WW",VLOOKUP(nhap!AR8,ds,5,0))))</f>
        <v/>
      </c>
      <c r="AS8" s="144" t="str">
        <f>IF(nhap!AS8="","",IF(nhap!AS8="cn","cn",IF(ISNA(VLOOKUP(nhap!AS8,ds,5,0))=TRUE,"WW",VLOOKUP(nhap!AS8,ds,5,0))))</f>
        <v/>
      </c>
      <c r="AT8" s="144" t="str">
        <f>IF(nhap!AT8="","",IF(nhap!AT8="cn","cn",IF(ISNA(VLOOKUP(nhap!AT8,ds,5,0))=TRUE,"WW",VLOOKUP(nhap!AT8,ds,5,0))))</f>
        <v/>
      </c>
      <c r="AU8" s="144" t="str">
        <f>IF(nhap!AU8="","",IF(nhap!AU8="cn","cn",IF(ISNA(VLOOKUP(nhap!AU8,ds,5,0))=TRUE,"WW",VLOOKUP(nhap!AU8,ds,5,0))))</f>
        <v/>
      </c>
      <c r="AV8" s="144" t="str">
        <f>IF(nhap!AV8="","",IF(nhap!AV8="cn","cn",IF(ISNA(VLOOKUP(nhap!AV8,ds,5,0))=TRUE,"WW",VLOOKUP(nhap!AV8,ds,5,0))))</f>
        <v/>
      </c>
      <c r="AW8" s="144" t="str">
        <f>IF(nhap!AW8="","",IF(nhap!AW8="cn","cn",IF(ISNA(VLOOKUP(nhap!AW8,ds,5,0))=TRUE,"WW",VLOOKUP(nhap!AW8,ds,5,0))))</f>
        <v/>
      </c>
      <c r="AX8" s="144" t="str">
        <f>IF(nhap!AX8="","",IF(nhap!AX8="cn","cn",IF(ISNA(VLOOKUP(nhap!AX8,ds,5,0))=TRUE,"WW",VLOOKUP(nhap!AX8,ds,5,0))))</f>
        <v/>
      </c>
      <c r="AY8" s="148" t="str">
        <f>IF(nhap!AY8="","",IF(nhap!AY8="cn","cn",VLOOKUP(nhap!AY8,ds,5,0)))</f>
        <v/>
      </c>
      <c r="AZ8" s="149" t="str">
        <f>IF(nhap!AZ8="","",IF(nhap!AZ8="cn","cn",VLOOKUP(nhap!AZ8,ds,5,0)))</f>
        <v/>
      </c>
      <c r="BA8" s="155"/>
      <c r="BB8" s="156"/>
    </row>
    <row r="9" spans="1:54" s="137" customFormat="1" ht="15.75" customHeight="1" thickTop="1" thickBot="1" x14ac:dyDescent="0.25">
      <c r="A9" s="467" t="s">
        <v>10</v>
      </c>
      <c r="B9" s="136">
        <v>1</v>
      </c>
      <c r="C9" s="144" t="str">
        <f>IF(nhap!C9="","",IF(nhap!C9="cn","cn",IF(ISNA(VLOOKUP(nhap!C9,ds,5,0))=TRUE,"WW",VLOOKUP(nhap!C9,ds,5,0))))</f>
        <v>BV06</v>
      </c>
      <c r="D9" s="144" t="str">
        <f>IF(nhap!D9="","",IF(nhap!D9="cn","cn",IF(ISNA(VLOOKUP(nhap!D9,ds,5,0))=TRUE,"WW",VLOOKUP(nhap!D9,ds,5,0))))</f>
        <v>BL02</v>
      </c>
      <c r="E9" s="144" t="str">
        <f>IF(nhap!E9="","",IF(nhap!E9="cn","cn",IF(ISNA(VLOOKUP(nhap!E9,ds,5,0))=TRUE,"WW",VLOOKUP(nhap!E9,ds,5,0))))</f>
        <v>BG02</v>
      </c>
      <c r="F9" s="144" t="str">
        <f>IF(nhap!F9="","",IF(nhap!F9="cn","cn",IF(ISNA(VLOOKUP(nhap!F9,ds,5,0))=TRUE,"WW",VLOOKUP(nhap!F9,ds,5,0))))</f>
        <v>BL10</v>
      </c>
      <c r="G9" s="144" t="str">
        <f>IF(nhap!G9="","",IF(nhap!G9="cn","cn",IF(ISNA(VLOOKUP(nhap!G9,ds,5,0))=TRUE,"WW",VLOOKUP(nhap!G9,ds,5,0))))</f>
        <v>BH07</v>
      </c>
      <c r="H9" s="144" t="str">
        <f>IF(nhap!H9="","",IF(nhap!H9="cn","cn",IF(ISNA(VLOOKUP(nhap!H9,ds,5,0))=TRUE,"WW",VLOOKUP(nhap!H9,ds,5,0))))</f>
        <v>BH04</v>
      </c>
      <c r="I9" s="144" t="str">
        <f>IF(nhap!I9="","",IF(nhap!I9="cn","cn",IF(ISNA(VLOOKUP(nhap!I9,ds,5,0))=TRUE,"WW",VLOOKUP(nhap!I9,ds,5,0))))</f>
        <v>BV08</v>
      </c>
      <c r="J9" s="144" t="str">
        <f>IF(nhap!J9="","",IF(nhap!J9="cn","cn",IF(ISNA(VLOOKUP(nhap!J9,ds,5,0))=TRUE,"WW",VLOOKUP(nhap!J9,ds,5,0))))</f>
        <v>BQ01</v>
      </c>
      <c r="K9" s="144" t="str">
        <f>IF(nhap!K9="","",IF(nhap!K9="cn","cn",IF(ISNA(VLOOKUP(nhap!K9,ds,5,0))=TRUE,"WW",VLOOKUP(nhap!K9,ds,5,0))))</f>
        <v>BV05</v>
      </c>
      <c r="L9" s="144" t="str">
        <f>IF(nhap!L9="","",IF(nhap!L9="cn","cn",IF(ISNA(VLOOKUP(nhap!L9,ds,5,0))=TRUE,"WW",VLOOKUP(nhap!L9,ds,5,0))))</f>
        <v>BV09</v>
      </c>
      <c r="M9" s="144" t="str">
        <f>IF(nhap!M9="","",IF(nhap!M9="cn","cn",IF(ISNA(VLOOKUP(nhap!M9,ds,5,0))=TRUE,"WW",VLOOKUP(nhap!M9,ds,5,0))))</f>
        <v>BA02</v>
      </c>
      <c r="N9" s="144" t="str">
        <f>IF(nhap!N9="","",IF(nhap!N9="cn","cn",IF(ISNA(VLOOKUP(nhap!N9,ds,5,0))=TRUE,"WW",VLOOKUP(nhap!N9,ds,5,0))))</f>
        <v>BS01</v>
      </c>
      <c r="O9" s="144" t="str">
        <f>IF(nhap!O9="","",IF(nhap!O9="cn","cn",IF(ISNA(VLOOKUP(nhap!O9,ds,5,0))=TRUE,"WW",VLOOKUP(nhap!O9,ds,5,0))))</f>
        <v>BA01</v>
      </c>
      <c r="P9" s="144" t="str">
        <f>IF(nhap!P9="","",IF(nhap!P9="cn","cn",IF(ISNA(VLOOKUP(nhap!P9,ds,5,0))=TRUE,"WW",VLOOKUP(nhap!P9,ds,5,0))))</f>
        <v>BL09</v>
      </c>
      <c r="Q9" s="144" t="str">
        <f>IF(nhap!Q9="","",IF(nhap!Q9="cn","cn",IF(ISNA(VLOOKUP(nhap!Q9,ds,5,0))=TRUE,"WW",VLOOKUP(nhap!Q9,ds,5,0))))</f>
        <v>BE06</v>
      </c>
      <c r="R9" s="144" t="str">
        <f>IF(nhap!R9="","",IF(nhap!R9="cn","cn",IF(ISNA(VLOOKUP(nhap!R9,ds,5,0))=TRUE,"WW",VLOOKUP(nhap!R9,ds,5,0))))</f>
        <v>BD01</v>
      </c>
      <c r="S9" s="144" t="str">
        <f>IF(nhap!S9="","",IF(nhap!S9="cn","cn",IF(ISNA(VLOOKUP(nhap!S9,ds,5,0))=TRUE,"WW",VLOOKUP(nhap!S9,ds,5,0))))</f>
        <v>BA14</v>
      </c>
      <c r="T9" s="144" t="str">
        <f>IF(nhap!T9="","",IF(nhap!T9="cn","cn",IF(ISNA(VLOOKUP(nhap!T9,ds,5,0))=TRUE,"WW",VLOOKUP(nhap!T9,ds,5,0))))</f>
        <v>BN02</v>
      </c>
      <c r="U9" s="144" t="str">
        <f>IF(nhap!U9="","",IF(nhap!U9="cn","cn",IF(ISNA(VLOOKUP(nhap!U9,ds,5,0))=TRUE,"WW",VLOOKUP(nhap!U9,ds,5,0))))</f>
        <v/>
      </c>
      <c r="V9" s="144" t="str">
        <f>IF(nhap!V9="","",IF(nhap!V9="cn","cn",IF(ISNA(VLOOKUP(nhap!V9,ds,5,0))=TRUE,"WW",VLOOKUP(nhap!V9,ds,5,0))))</f>
        <v>BC14</v>
      </c>
      <c r="W9" s="144" t="str">
        <f>IF(nhap!W9="","",IF(nhap!W9="cn","cn",IF(ISNA(VLOOKUP(nhap!W9,ds,5,0))=TRUE,"WW",VLOOKUP(nhap!W9,ds,5,0))))</f>
        <v>BG03</v>
      </c>
      <c r="X9" s="144" t="str">
        <f>IF(nhap!X9="","",IF(nhap!X9="cn","cn",IF(ISNA(VLOOKUP(nhap!X9,ds,5,0))=TRUE,"WW",VLOOKUP(nhap!X9,ds,5,0))))</f>
        <v>BA08</v>
      </c>
      <c r="Y9" s="144" t="str">
        <f>IF(nhap!Y9="","",IF(nhap!Y9="cn","cn",IF(ISNA(VLOOKUP(nhap!Y9,ds,5,0))=TRUE,"WW",VLOOKUP(nhap!Y9,ds,5,0))))</f>
        <v/>
      </c>
      <c r="Z9" s="144" t="str">
        <f>IF(nhap!Z9="","",IF(nhap!Z9="cn","cn",IF(ISNA(VLOOKUP(nhap!Z9,ds,5,0))=TRUE,"WW",VLOOKUP(nhap!Z9,ds,5,0))))</f>
        <v/>
      </c>
      <c r="AA9" s="144" t="str">
        <f>IF(nhap!AA9="","",IF(nhap!AA9="cn","cn",IF(ISNA(VLOOKUP(nhap!AA9,ds,5,0))=TRUE,"WW",VLOOKUP(nhap!AA9,ds,5,0))))</f>
        <v>BV01</v>
      </c>
      <c r="AB9" s="144" t="str">
        <f>IF(nhap!AB9="","",IF(nhap!AB9="cn","cn",IF(ISNA(VLOOKUP(nhap!AB9,ds,5,0))=TRUE,"WW",VLOOKUP(nhap!AB9,ds,5,0))))</f>
        <v>BH09</v>
      </c>
      <c r="AC9" s="144" t="str">
        <f>IF(nhap!AC9="","",IF(nhap!AC9="cn","cn",IF(ISNA(VLOOKUP(nhap!AC9,ds,5,0))=TRUE,"WW",VLOOKUP(nhap!AC9,ds,5,0))))</f>
        <v>BA10</v>
      </c>
      <c r="AD9" s="144" t="str">
        <f>IF(nhap!AD9="","",IF(nhap!AD9="cn","cn",IF(ISNA(VLOOKUP(nhap!AD9,ds,5,0))=TRUE,"WW",VLOOKUP(nhap!AD9,ds,5,0))))</f>
        <v/>
      </c>
      <c r="AE9" s="144" t="str">
        <f>IF(nhap!AE9="","",IF(nhap!AE9="cn","cn",IF(ISNA(VLOOKUP(nhap!AE9,ds,5,0))=TRUE,"WW",VLOOKUP(nhap!AE9,ds,5,0))))</f>
        <v/>
      </c>
      <c r="AF9" s="144" t="str">
        <f>IF(nhap!AF9="","",IF(nhap!AF9="cn","cn",IF(ISNA(VLOOKUP(nhap!AF9,ds,5,0))=TRUE,"WW",VLOOKUP(nhap!AF9,ds,5,0))))</f>
        <v/>
      </c>
      <c r="AG9" s="144" t="str">
        <f>IF(nhap!AG9="","",IF(nhap!AG9="cn","cn",IF(ISNA(VLOOKUP(nhap!AG9,ds,5,0))=TRUE,"WW",VLOOKUP(nhap!AG9,ds,5,0))))</f>
        <v/>
      </c>
      <c r="AH9" s="144" t="str">
        <f>IF(nhap!AH9="","",IF(nhap!AH9="cn","cn",IF(ISNA(VLOOKUP(nhap!AH9,ds,5,0))=TRUE,"WW",VLOOKUP(nhap!AH9,ds,5,0))))</f>
        <v>BL03</v>
      </c>
      <c r="AI9" s="144" t="str">
        <f>IF(nhap!AI9="","",IF(nhap!AI9="cn","cn",IF(ISNA(VLOOKUP(nhap!AI9,ds,5,0))=TRUE,"WW",VLOOKUP(nhap!AI9,ds,5,0))))</f>
        <v>BA04</v>
      </c>
      <c r="AJ9" s="144" t="str">
        <f>IF(nhap!AJ9="","",IF(nhap!AJ9="cn","cn",IF(ISNA(VLOOKUP(nhap!AJ9,ds,5,0))=TRUE,"WW",VLOOKUP(nhap!AJ9,ds,5,0))))</f>
        <v>BG04</v>
      </c>
      <c r="AK9" s="144" t="str">
        <f>IF(nhap!AK9="","",IF(nhap!AK9="cn","cn",IF(ISNA(VLOOKUP(nhap!AK9,ds,5,0))=TRUE,"WW",VLOOKUP(nhap!AK9,ds,5,0))))</f>
        <v>BA03</v>
      </c>
      <c r="AL9" s="144" t="str">
        <f>IF(nhap!AL9="","",IF(nhap!AL9="cn","cn",IF(ISNA(VLOOKUP(nhap!AL9,ds,5,0))=TRUE,"WW",VLOOKUP(nhap!AL9,ds,5,0))))</f>
        <v>BC11</v>
      </c>
      <c r="AM9" s="144" t="str">
        <f>IF(nhap!AM9="","",IF(nhap!AM9="cn","cn",IF(ISNA(VLOOKUP(nhap!AM9,ds,5,0))=TRUE,"WW",VLOOKUP(nhap!AM9,ds,5,0))))</f>
        <v>BA12</v>
      </c>
      <c r="AN9" s="144" t="str">
        <f>IF(nhap!AN9="","",IF(nhap!AN9="cn","cn",IF(ISNA(VLOOKUP(nhap!AN9,ds,5,0))=TRUE,"WW",VLOOKUP(nhap!AN9,ds,5,0))))</f>
        <v>BH06</v>
      </c>
      <c r="AO9" s="144" t="str">
        <f>IF(nhap!AO9="","",IF(nhap!AO9="cn","cn",IF(ISNA(VLOOKUP(nhap!AO9,ds,5,0))=TRUE,"WW",VLOOKUP(nhap!AO9,ds,5,0))))</f>
        <v/>
      </c>
      <c r="AP9" s="144" t="str">
        <f>IF(nhap!AP9="","",IF(nhap!AP9="cn","cn",IF(ISNA(VLOOKUP(nhap!AP9,ds,5,0))=TRUE,"WW",VLOOKUP(nhap!AP9,ds,5,0))))</f>
        <v/>
      </c>
      <c r="AQ9" s="144" t="str">
        <f>IF(nhap!AQ9="","",IF(nhap!AQ9="cn","cn",IF(ISNA(VLOOKUP(nhap!AQ9,ds,5,0))=TRUE,"WW",VLOOKUP(nhap!AQ9,ds,5,0))))</f>
        <v/>
      </c>
      <c r="AR9" s="144" t="str">
        <f>IF(nhap!AR9="","",IF(nhap!AR9="cn","cn",IF(ISNA(VLOOKUP(nhap!AR9,ds,5,0))=TRUE,"WW",VLOOKUP(nhap!AR9,ds,5,0))))</f>
        <v/>
      </c>
      <c r="AS9" s="144" t="str">
        <f>IF(nhap!AS9="","",IF(nhap!AS9="cn","cn",IF(ISNA(VLOOKUP(nhap!AS9,ds,5,0))=TRUE,"WW",VLOOKUP(nhap!AS9,ds,5,0))))</f>
        <v>BL07</v>
      </c>
      <c r="AT9" s="144" t="str">
        <f>IF(nhap!AT9="","",IF(nhap!AT9="cn","cn",IF(ISNA(VLOOKUP(nhap!AT9,ds,5,0))=TRUE,"WW",VLOOKUP(nhap!AT9,ds,5,0))))</f>
        <v>BH08</v>
      </c>
      <c r="AU9" s="144" t="str">
        <f>IF(nhap!AU9="","",IF(nhap!AU9="cn","cn",IF(ISNA(VLOOKUP(nhap!AU9,ds,5,0))=TRUE,"WW",VLOOKUP(nhap!AU9,ds,5,0))))</f>
        <v>BL04</v>
      </c>
      <c r="AV9" s="144" t="str">
        <f>IF(nhap!AV9="","",IF(nhap!AV9="cn","cn",IF(ISNA(VLOOKUP(nhap!AV9,ds,5,0))=TRUE,"WW",VLOOKUP(nhap!AV9,ds,5,0))))</f>
        <v>BH05</v>
      </c>
      <c r="AW9" s="144" t="str">
        <f>IF(nhap!AW9="","",IF(nhap!AW9="cn","cn",IF(ISNA(VLOOKUP(nhap!AW9,ds,5,0))=TRUE,"WW",VLOOKUP(nhap!AW9,ds,5,0))))</f>
        <v/>
      </c>
      <c r="AX9" s="144" t="str">
        <f>IF(nhap!AX9="","",IF(nhap!AX9="cn","cn",IF(ISNA(VLOOKUP(nhap!AX9,ds,5,0))=TRUE,"WW",VLOOKUP(nhap!AX9,ds,5,0))))</f>
        <v/>
      </c>
      <c r="AY9" s="144" t="str">
        <f>IF(nhap!AY9="","",IF(nhap!AY9="cn","cn",VLOOKUP(nhap!AY9,ds,5,0)))</f>
        <v/>
      </c>
      <c r="AZ9" s="145" t="str">
        <f>IF(nhap!AZ9="","",IF(nhap!AZ9="cn","cn",VLOOKUP(nhap!AZ9,ds,5,0)))</f>
        <v/>
      </c>
      <c r="BA9" s="156"/>
      <c r="BB9" s="156"/>
    </row>
    <row r="10" spans="1:54" s="137" customFormat="1" ht="15.75" customHeight="1" thickTop="1" thickBot="1" x14ac:dyDescent="0.25">
      <c r="A10" s="468" t="s">
        <v>8</v>
      </c>
      <c r="B10" s="138">
        <v>2</v>
      </c>
      <c r="C10" s="144" t="str">
        <f>IF(nhap!C10="","",IF(nhap!C10="cn","cn",IF(ISNA(VLOOKUP(nhap!C10,ds,5,0))=TRUE,"WW",VLOOKUP(nhap!C10,ds,5,0))))</f>
        <v>BV06</v>
      </c>
      <c r="D10" s="144" t="str">
        <f>IF(nhap!D10="","",IF(nhap!D10="cn","cn",IF(ISNA(VLOOKUP(nhap!D10,ds,5,0))=TRUE,"WW",VLOOKUP(nhap!D10,ds,5,0))))</f>
        <v>BL02</v>
      </c>
      <c r="E10" s="144" t="str">
        <f>IF(nhap!E10="","",IF(nhap!E10="cn","cn",IF(ISNA(VLOOKUP(nhap!E10,ds,5,0))=TRUE,"WW",VLOOKUP(nhap!E10,ds,5,0))))</f>
        <v>BL04</v>
      </c>
      <c r="F10" s="144" t="str">
        <f>IF(nhap!F10="","",IF(nhap!F10="cn","cn",IF(ISNA(VLOOKUP(nhap!F10,ds,5,0))=TRUE,"WW",VLOOKUP(nhap!F10,ds,5,0))))</f>
        <v>BL10</v>
      </c>
      <c r="G10" s="144" t="str">
        <f>IF(nhap!G10="","",IF(nhap!G10="cn","cn",IF(ISNA(VLOOKUP(nhap!G10,ds,5,0))=TRUE,"WW",VLOOKUP(nhap!G10,ds,5,0))))</f>
        <v>BS01</v>
      </c>
      <c r="H10" s="144" t="str">
        <f>IF(nhap!H10="","",IF(nhap!H10="cn","cn",IF(ISNA(VLOOKUP(nhap!H10,ds,5,0))=TRUE,"WW",VLOOKUP(nhap!H10,ds,5,0))))</f>
        <v>BH04</v>
      </c>
      <c r="I10" s="144" t="str">
        <f>IF(nhap!I10="","",IF(nhap!I10="cn","cn",IF(ISNA(VLOOKUP(nhap!I10,ds,5,0))=TRUE,"WW",VLOOKUP(nhap!I10,ds,5,0))))</f>
        <v>BV08</v>
      </c>
      <c r="J10" s="144" t="str">
        <f>IF(nhap!J10="","",IF(nhap!J10="cn","cn",IF(ISNA(VLOOKUP(nhap!J10,ds,5,0))=TRUE,"WW",VLOOKUP(nhap!J10,ds,5,0))))</f>
        <v>BS08</v>
      </c>
      <c r="K10" s="144" t="str">
        <f>IF(nhap!K10="","",IF(nhap!K10="cn","cn",IF(ISNA(VLOOKUP(nhap!K10,ds,5,0))=TRUE,"WW",VLOOKUP(nhap!K10,ds,5,0))))</f>
        <v>BV05</v>
      </c>
      <c r="L10" s="144" t="str">
        <f>IF(nhap!L10="","",IF(nhap!L10="cn","cn",IF(ISNA(VLOOKUP(nhap!L10,ds,5,0))=TRUE,"WW",VLOOKUP(nhap!L10,ds,5,0))))</f>
        <v>BV09</v>
      </c>
      <c r="M10" s="144" t="str">
        <f>IF(nhap!M10="","",IF(nhap!M10="cn","cn",IF(ISNA(VLOOKUP(nhap!M10,ds,5,0))=TRUE,"WW",VLOOKUP(nhap!M10,ds,5,0))))</f>
        <v>BA02</v>
      </c>
      <c r="N10" s="144" t="str">
        <f>IF(nhap!N10="","",IF(nhap!N10="cn","cn",IF(ISNA(VLOOKUP(nhap!N10,ds,5,0))=TRUE,"WW",VLOOKUP(nhap!N10,ds,5,0))))</f>
        <v>BH05</v>
      </c>
      <c r="O10" s="144" t="str">
        <f>IF(nhap!O10="","",IF(nhap!O10="cn","cn",IF(ISNA(VLOOKUP(nhap!O10,ds,5,0))=TRUE,"WW",VLOOKUP(nhap!O10,ds,5,0))))</f>
        <v>BA01</v>
      </c>
      <c r="P10" s="144" t="str">
        <f>IF(nhap!P10="","",IF(nhap!P10="cn","cn",IF(ISNA(VLOOKUP(nhap!P10,ds,5,0))=TRUE,"WW",VLOOKUP(nhap!P10,ds,5,0))))</f>
        <v>BC06</v>
      </c>
      <c r="Q10" s="144" t="str">
        <f>IF(nhap!Q10="","",IF(nhap!Q10="cn","cn",IF(ISNA(VLOOKUP(nhap!Q10,ds,5,0))=TRUE,"WW",VLOOKUP(nhap!Q10,ds,5,0))))</f>
        <v>BE06</v>
      </c>
      <c r="R10" s="144" t="str">
        <f>IF(nhap!R10="","",IF(nhap!R10="cn","cn",IF(ISNA(VLOOKUP(nhap!R10,ds,5,0))=TRUE,"WW",VLOOKUP(nhap!R10,ds,5,0))))</f>
        <v>BG04</v>
      </c>
      <c r="S10" s="144" t="str">
        <f>IF(nhap!S10="","",IF(nhap!S10="cn","cn",IF(ISNA(VLOOKUP(nhap!S10,ds,5,0))=TRUE,"WW",VLOOKUP(nhap!S10,ds,5,0))))</f>
        <v>BA14</v>
      </c>
      <c r="T10" s="144" t="str">
        <f>IF(nhap!T10="","",IF(nhap!T10="cn","cn",IF(ISNA(VLOOKUP(nhap!T10,ds,5,0))=TRUE,"WW",VLOOKUP(nhap!T10,ds,5,0))))</f>
        <v>BN02</v>
      </c>
      <c r="U10" s="144" t="str">
        <f>IF(nhap!U10="","",IF(nhap!U10="cn","cn",IF(ISNA(VLOOKUP(nhap!U10,ds,5,0))=TRUE,"WW",VLOOKUP(nhap!U10,ds,5,0))))</f>
        <v/>
      </c>
      <c r="V10" s="144" t="str">
        <f>IF(nhap!V10="","",IF(nhap!V10="cn","cn",IF(ISNA(VLOOKUP(nhap!V10,ds,5,0))=TRUE,"WW",VLOOKUP(nhap!V10,ds,5,0))))</f>
        <v>BG03</v>
      </c>
      <c r="W10" s="144" t="str">
        <f>IF(nhap!W10="","",IF(nhap!W10="cn","cn",IF(ISNA(VLOOKUP(nhap!W10,ds,5,0))=TRUE,"WW",VLOOKUP(nhap!W10,ds,5,0))))</f>
        <v>BC14</v>
      </c>
      <c r="X10" s="144" t="str">
        <f>IF(nhap!X10="","",IF(nhap!X10="cn","cn",IF(ISNA(VLOOKUP(nhap!X10,ds,5,0))=TRUE,"WW",VLOOKUP(nhap!X10,ds,5,0))))</f>
        <v>BA08</v>
      </c>
      <c r="Y10" s="144" t="str">
        <f>IF(nhap!Y10="","",IF(nhap!Y10="cn","cn",IF(ISNA(VLOOKUP(nhap!Y10,ds,5,0))=TRUE,"WW",VLOOKUP(nhap!Y10,ds,5,0))))</f>
        <v/>
      </c>
      <c r="Z10" s="144" t="str">
        <f>IF(nhap!Z10="","",IF(nhap!Z10="cn","cn",IF(ISNA(VLOOKUP(nhap!Z10,ds,5,0))=TRUE,"WW",VLOOKUP(nhap!Z10,ds,5,0))))</f>
        <v/>
      </c>
      <c r="AA10" s="144" t="str">
        <f>IF(nhap!AA10="","",IF(nhap!AA10="cn","cn",IF(ISNA(VLOOKUP(nhap!AA10,ds,5,0))=TRUE,"WW",VLOOKUP(nhap!AA10,ds,5,0))))</f>
        <v>BV01</v>
      </c>
      <c r="AB10" s="144" t="str">
        <f>IF(nhap!AB10="","",IF(nhap!AB10="cn","cn",IF(ISNA(VLOOKUP(nhap!AB10,ds,5,0))=TRUE,"WW",VLOOKUP(nhap!AB10,ds,5,0))))</f>
        <v>BD01</v>
      </c>
      <c r="AC10" s="144" t="str">
        <f>IF(nhap!AC10="","",IF(nhap!AC10="cn","cn",IF(ISNA(VLOOKUP(nhap!AC10,ds,5,0))=TRUE,"WW",VLOOKUP(nhap!AC10,ds,5,0))))</f>
        <v>BA10</v>
      </c>
      <c r="AD10" s="144" t="str">
        <f>IF(nhap!AD10="","",IF(nhap!AD10="cn","cn",IF(ISNA(VLOOKUP(nhap!AD10,ds,5,0))=TRUE,"WW",VLOOKUP(nhap!AD10,ds,5,0))))</f>
        <v/>
      </c>
      <c r="AE10" s="144" t="str">
        <f>IF(nhap!AE10="","",IF(nhap!AE10="cn","cn",IF(ISNA(VLOOKUP(nhap!AE10,ds,5,0))=TRUE,"WW",VLOOKUP(nhap!AE10,ds,5,0))))</f>
        <v/>
      </c>
      <c r="AF10" s="144" t="str">
        <f>IF(nhap!AF10="","",IF(nhap!AF10="cn","cn",IF(ISNA(VLOOKUP(nhap!AF10,ds,5,0))=TRUE,"WW",VLOOKUP(nhap!AF10,ds,5,0))))</f>
        <v/>
      </c>
      <c r="AG10" s="144" t="str">
        <f>IF(nhap!AG10="","",IF(nhap!AG10="cn","cn",IF(ISNA(VLOOKUP(nhap!AG10,ds,5,0))=TRUE,"WW",VLOOKUP(nhap!AG10,ds,5,0))))</f>
        <v/>
      </c>
      <c r="AH10" s="144" t="str">
        <f>IF(nhap!AH10="","",IF(nhap!AH10="cn","cn",IF(ISNA(VLOOKUP(nhap!AH10,ds,5,0))=TRUE,"WW",VLOOKUP(nhap!AH10,ds,5,0))))</f>
        <v>BC11</v>
      </c>
      <c r="AI10" s="144" t="str">
        <f>IF(nhap!AI10="","",IF(nhap!AI10="cn","cn",IF(ISNA(VLOOKUP(nhap!AI10,ds,5,0))=TRUE,"WW",VLOOKUP(nhap!AI10,ds,5,0))))</f>
        <v>BA04</v>
      </c>
      <c r="AJ10" s="144" t="str">
        <f>IF(nhap!AJ10="","",IF(nhap!AJ10="cn","cn",IF(ISNA(VLOOKUP(nhap!AJ10,ds,5,0))=TRUE,"WW",VLOOKUP(nhap!AJ10,ds,5,0))))</f>
        <v>BH09</v>
      </c>
      <c r="AK10" s="144" t="str">
        <f>IF(nhap!AK10="","",IF(nhap!AK10="cn","cn",IF(ISNA(VLOOKUP(nhap!AK10,ds,5,0))=TRUE,"WW",VLOOKUP(nhap!AK10,ds,5,0))))</f>
        <v>BA03</v>
      </c>
      <c r="AL10" s="144" t="str">
        <f>IF(nhap!AL10="","",IF(nhap!AL10="cn","cn",IF(ISNA(VLOOKUP(nhap!AL10,ds,5,0))=TRUE,"WW",VLOOKUP(nhap!AL10,ds,5,0))))</f>
        <v>BG02</v>
      </c>
      <c r="AM10" s="144" t="str">
        <f>IF(nhap!AM10="","",IF(nhap!AM10="cn","cn",IF(ISNA(VLOOKUP(nhap!AM10,ds,5,0))=TRUE,"WW",VLOOKUP(nhap!AM10,ds,5,0))))</f>
        <v>BH07</v>
      </c>
      <c r="AN10" s="144" t="str">
        <f>IF(nhap!AN10="","",IF(nhap!AN10="cn","cn",IF(ISNA(VLOOKUP(nhap!AN10,ds,5,0))=TRUE,"WW",VLOOKUP(nhap!AN10,ds,5,0))))</f>
        <v>BH06</v>
      </c>
      <c r="AO10" s="144" t="str">
        <f>IF(nhap!AO10="","",IF(nhap!AO10="cn","cn",IF(ISNA(VLOOKUP(nhap!AO10,ds,5,0))=TRUE,"WW",VLOOKUP(nhap!AO10,ds,5,0))))</f>
        <v/>
      </c>
      <c r="AP10" s="144" t="str">
        <f>IF(nhap!AP10="","",IF(nhap!AP10="cn","cn",IF(ISNA(VLOOKUP(nhap!AP10,ds,5,0))=TRUE,"WW",VLOOKUP(nhap!AP10,ds,5,0))))</f>
        <v/>
      </c>
      <c r="AQ10" s="144" t="str">
        <f>IF(nhap!AQ10="","",IF(nhap!AQ10="cn","cn",IF(ISNA(VLOOKUP(nhap!AQ10,ds,5,0))=TRUE,"WW",VLOOKUP(nhap!AQ10,ds,5,0))))</f>
        <v/>
      </c>
      <c r="AR10" s="144" t="str">
        <f>IF(nhap!AR10="","",IF(nhap!AR10="cn","cn",IF(ISNA(VLOOKUP(nhap!AR10,ds,5,0))=TRUE,"WW",VLOOKUP(nhap!AR10,ds,5,0))))</f>
        <v/>
      </c>
      <c r="AS10" s="144" t="str">
        <f>IF(nhap!AS10="","",IF(nhap!AS10="cn","cn",IF(ISNA(VLOOKUP(nhap!AS10,ds,5,0))=TRUE,"WW",VLOOKUP(nhap!AS10,ds,5,0))))</f>
        <v>BL07</v>
      </c>
      <c r="AT10" s="144" t="str">
        <f>IF(nhap!AT10="","",IF(nhap!AT10="cn","cn",IF(ISNA(VLOOKUP(nhap!AT10,ds,5,0))=TRUE,"WW",VLOOKUP(nhap!AT10,ds,5,0))))</f>
        <v>BH08</v>
      </c>
      <c r="AU10" s="144" t="str">
        <f>IF(nhap!AU10="","",IF(nhap!AU10="cn","cn",IF(ISNA(VLOOKUP(nhap!AU10,ds,5,0))=TRUE,"WW",VLOOKUP(nhap!AU10,ds,5,0))))</f>
        <v>BQ01</v>
      </c>
      <c r="AV10" s="144" t="str">
        <f>IF(nhap!AV10="","",IF(nhap!AV10="cn","cn",IF(ISNA(VLOOKUP(nhap!AV10,ds,5,0))=TRUE,"WW",VLOOKUP(nhap!AV10,ds,5,0))))</f>
        <v>BL03</v>
      </c>
      <c r="AW10" s="144" t="str">
        <f>IF(nhap!AW10="","",IF(nhap!AW10="cn","cn",IF(ISNA(VLOOKUP(nhap!AW10,ds,5,0))=TRUE,"WW",VLOOKUP(nhap!AW10,ds,5,0))))</f>
        <v/>
      </c>
      <c r="AX10" s="144" t="str">
        <f>IF(nhap!AX10="","",IF(nhap!AX10="cn","cn",IF(ISNA(VLOOKUP(nhap!AX10,ds,5,0))=TRUE,"WW",VLOOKUP(nhap!AX10,ds,5,0))))</f>
        <v/>
      </c>
      <c r="AY10" s="146" t="str">
        <f>IF(nhap!AY10="","",IF(nhap!AY10="cn","cn",VLOOKUP(nhap!AY10,ds,5,0)))</f>
        <v/>
      </c>
      <c r="AZ10" s="147" t="str">
        <f>IF(nhap!AZ10="","",IF(nhap!AZ10="cn","cn",VLOOKUP(nhap!AZ10,ds,5,0)))</f>
        <v/>
      </c>
      <c r="BA10" s="156"/>
      <c r="BB10" s="156"/>
    </row>
    <row r="11" spans="1:54" s="137" customFormat="1" ht="15.75" customHeight="1" thickTop="1" thickBot="1" x14ac:dyDescent="0.25">
      <c r="A11" s="468" t="s">
        <v>10</v>
      </c>
      <c r="B11" s="138">
        <v>3</v>
      </c>
      <c r="C11" s="144" t="str">
        <f>IF(nhap!C11="","",IF(nhap!C11="cn","cn",IF(ISNA(VLOOKUP(nhap!C11,ds,5,0))=TRUE,"WW",VLOOKUP(nhap!C11,ds,5,0))))</f>
        <v>BL09</v>
      </c>
      <c r="D11" s="144" t="str">
        <f>IF(nhap!D11="","",IF(nhap!D11="cn","cn",IF(ISNA(VLOOKUP(nhap!D11,ds,5,0))=TRUE,"WW",VLOOKUP(nhap!D11,ds,5,0))))</f>
        <v>BS01</v>
      </c>
      <c r="E11" s="144" t="str">
        <f>IF(nhap!E11="","",IF(nhap!E11="cn","cn",IF(ISNA(VLOOKUP(nhap!E11,ds,5,0))=TRUE,"WW",VLOOKUP(nhap!E11,ds,5,0))))</f>
        <v>BL04</v>
      </c>
      <c r="F11" s="144" t="str">
        <f>IF(nhap!F11="","",IF(nhap!F11="cn","cn",IF(ISNA(VLOOKUP(nhap!F11,ds,5,0))=TRUE,"WW",VLOOKUP(nhap!F11,ds,5,0))))</f>
        <v>BG04</v>
      </c>
      <c r="G11" s="144" t="str">
        <f>IF(nhap!G11="","",IF(nhap!G11="cn","cn",IF(ISNA(VLOOKUP(nhap!G11,ds,5,0))=TRUE,"WW",VLOOKUP(nhap!G11,ds,5,0))))</f>
        <v>BL02</v>
      </c>
      <c r="H11" s="144" t="str">
        <f>IF(nhap!H11="","",IF(nhap!H11="cn","cn",IF(ISNA(VLOOKUP(nhap!H11,ds,5,0))=TRUE,"WW",VLOOKUP(nhap!H11,ds,5,0))))</f>
        <v>BV08</v>
      </c>
      <c r="I11" s="144" t="str">
        <f>IF(nhap!I11="","",IF(nhap!I11="cn","cn",IF(ISNA(VLOOKUP(nhap!I11,ds,5,0))=TRUE,"WW",VLOOKUP(nhap!I11,ds,5,0))))</f>
        <v>BC01</v>
      </c>
      <c r="J11" s="144" t="str">
        <f>IF(nhap!J11="","",IF(nhap!J11="cn","cn",IF(ISNA(VLOOKUP(nhap!J11,ds,5,0))=TRUE,"WW",VLOOKUP(nhap!J11,ds,5,0))))</f>
        <v>BA04</v>
      </c>
      <c r="K11" s="144" t="str">
        <f>IF(nhap!K11="","",IF(nhap!K11="cn","cn",IF(ISNA(VLOOKUP(nhap!K11,ds,5,0))=TRUE,"WW",VLOOKUP(nhap!K11,ds,5,0))))</f>
        <v>BH02</v>
      </c>
      <c r="L11" s="144" t="str">
        <f>IF(nhap!L11="","",IF(nhap!L11="cn","cn",IF(ISNA(VLOOKUP(nhap!L11,ds,5,0))=TRUE,"WW",VLOOKUP(nhap!L11,ds,5,0))))</f>
        <v>BG03</v>
      </c>
      <c r="M11" s="144" t="str">
        <f>IF(nhap!M11="","",IF(nhap!M11="cn","cn",IF(ISNA(VLOOKUP(nhap!M11,ds,5,0))=TRUE,"WW",VLOOKUP(nhap!M11,ds,5,0))))</f>
        <v>BG02</v>
      </c>
      <c r="N11" s="144" t="str">
        <f>IF(nhap!N11="","",IF(nhap!N11="cn","cn",IF(ISNA(VLOOKUP(nhap!N11,ds,5,0))=TRUE,"WW",VLOOKUP(nhap!N11,ds,5,0))))</f>
        <v>BV01</v>
      </c>
      <c r="O11" s="144" t="str">
        <f>IF(nhap!O11="","",IF(nhap!O11="cn","cn",IF(ISNA(VLOOKUP(nhap!O11,ds,5,0))=TRUE,"WW",VLOOKUP(nhap!O11,ds,5,0))))</f>
        <v>BH05</v>
      </c>
      <c r="P11" s="144" t="str">
        <f>IF(nhap!P11="","",IF(nhap!P11="cn","cn",IF(ISNA(VLOOKUP(nhap!P11,ds,5,0))=TRUE,"WW",VLOOKUP(nhap!P11,ds,5,0))))</f>
        <v>BS08</v>
      </c>
      <c r="Q11" s="144" t="str">
        <f>IF(nhap!Q11="","",IF(nhap!Q11="cn","cn",IF(ISNA(VLOOKUP(nhap!Q11,ds,5,0))=TRUE,"WW",VLOOKUP(nhap!Q11,ds,5,0))))</f>
        <v>BH04</v>
      </c>
      <c r="R11" s="144" t="str">
        <f>IF(nhap!R11="","",IF(nhap!R11="cn","cn",IF(ISNA(VLOOKUP(nhap!R11,ds,5,0))=TRUE,"WW",VLOOKUP(nhap!R11,ds,5,0))))</f>
        <v>BE06</v>
      </c>
      <c r="S11" s="144" t="str">
        <f>IF(nhap!S11="","",IF(nhap!S11="cn","cn",IF(ISNA(VLOOKUP(nhap!S11,ds,5,0))=TRUE,"WW",VLOOKUP(nhap!S11,ds,5,0))))</f>
        <v>BN02</v>
      </c>
      <c r="T11" s="144" t="str">
        <f>IF(nhap!T11="","",IF(nhap!T11="cn","cn",IF(ISNA(VLOOKUP(nhap!T11,ds,5,0))=TRUE,"WW",VLOOKUP(nhap!T11,ds,5,0))))</f>
        <v>BA14</v>
      </c>
      <c r="U11" s="144" t="str">
        <f>IF(nhap!U11="","",IF(nhap!U11="cn","cn",IF(ISNA(VLOOKUP(nhap!U11,ds,5,0))=TRUE,"WW",VLOOKUP(nhap!U11,ds,5,0))))</f>
        <v/>
      </c>
      <c r="V11" s="144" t="str">
        <f>IF(nhap!V11="","",IF(nhap!V11="cn","cn",IF(ISNA(VLOOKUP(nhap!V11,ds,5,0))=TRUE,"WW",VLOOKUP(nhap!V11,ds,5,0))))</f>
        <v/>
      </c>
      <c r="W11" s="144" t="str">
        <f>IF(nhap!W11="","",IF(nhap!W11="cn","cn",IF(ISNA(VLOOKUP(nhap!W11,ds,5,0))=TRUE,"WW",VLOOKUP(nhap!W11,ds,5,0))))</f>
        <v>BA07</v>
      </c>
      <c r="X11" s="144" t="str">
        <f>IF(nhap!X11="","",IF(nhap!X11="cn","cn",IF(ISNA(VLOOKUP(nhap!X11,ds,5,0))=TRUE,"WW",VLOOKUP(nhap!X11,ds,5,0))))</f>
        <v>BE07</v>
      </c>
      <c r="Y11" s="144" t="str">
        <f>IF(nhap!Y11="","",IF(nhap!Y11="cn","cn",IF(ISNA(VLOOKUP(nhap!Y11,ds,5,0))=TRUE,"WW",VLOOKUP(nhap!Y11,ds,5,0))))</f>
        <v>BC14</v>
      </c>
      <c r="Z11" s="144" t="str">
        <f>IF(nhap!Z11="","",IF(nhap!Z11="cn","cn",IF(ISNA(VLOOKUP(nhap!Z11,ds,5,0))=TRUE,"WW",VLOOKUP(nhap!Z11,ds,5,0))))</f>
        <v/>
      </c>
      <c r="AA11" s="144" t="str">
        <f>IF(nhap!AA11="","",IF(nhap!AA11="cn","cn",IF(ISNA(VLOOKUP(nhap!AA11,ds,5,0))=TRUE,"WW",VLOOKUP(nhap!AA11,ds,5,0))))</f>
        <v>BA08</v>
      </c>
      <c r="AB11" s="144" t="str">
        <f>IF(nhap!AB11="","",IF(nhap!AB11="cn","cn",IF(ISNA(VLOOKUP(nhap!AB11,ds,5,0))=TRUE,"WW",VLOOKUP(nhap!AB11,ds,5,0))))</f>
        <v/>
      </c>
      <c r="AC11" s="144" t="str">
        <f>IF(nhap!AC11="","",IF(nhap!AC11="cn","cn",IF(ISNA(VLOOKUP(nhap!AC11,ds,5,0))=TRUE,"WW",VLOOKUP(nhap!AC11,ds,5,0))))</f>
        <v>BL03</v>
      </c>
      <c r="AD11" s="144" t="str">
        <f>IF(nhap!AD11="","",IF(nhap!AD11="cn","cn",IF(ISNA(VLOOKUP(nhap!AD11,ds,5,0))=TRUE,"WW",VLOOKUP(nhap!AD11,ds,5,0))))</f>
        <v/>
      </c>
      <c r="AE11" s="144" t="str">
        <f>IF(nhap!AE11="","",IF(nhap!AE11="cn","cn",IF(ISNA(VLOOKUP(nhap!AE11,ds,5,0))=TRUE,"WW",VLOOKUP(nhap!AE11,ds,5,0))))</f>
        <v/>
      </c>
      <c r="AF11" s="144" t="str">
        <f>IF(nhap!AF11="","",IF(nhap!AF11="cn","cn",IF(ISNA(VLOOKUP(nhap!AF11,ds,5,0))=TRUE,"WW",VLOOKUP(nhap!AF11,ds,5,0))))</f>
        <v/>
      </c>
      <c r="AG11" s="144" t="str">
        <f>IF(nhap!AG11="","",IF(nhap!AG11="cn","cn",IF(ISNA(VLOOKUP(nhap!AG11,ds,5,0))=TRUE,"WW",VLOOKUP(nhap!AG11,ds,5,0))))</f>
        <v/>
      </c>
      <c r="AH11" s="144" t="str">
        <f>IF(nhap!AH11="","",IF(nhap!AH11="cn","cn",IF(ISNA(VLOOKUP(nhap!AH11,ds,5,0))=TRUE,"WW",VLOOKUP(nhap!AH11,ds,5,0))))</f>
        <v>BH06</v>
      </c>
      <c r="AI11" s="144" t="str">
        <f>IF(nhap!AI11="","",IF(nhap!AI11="cn","cn",IF(ISNA(VLOOKUP(nhap!AI11,ds,5,0))=TRUE,"WW",VLOOKUP(nhap!AI11,ds,5,0))))</f>
        <v>BC11</v>
      </c>
      <c r="AJ11" s="144" t="str">
        <f>IF(nhap!AJ11="","",IF(nhap!AJ11="cn","cn",IF(ISNA(VLOOKUP(nhap!AJ11,ds,5,0))=TRUE,"WW",VLOOKUP(nhap!AJ11,ds,5,0))))</f>
        <v>BQ01</v>
      </c>
      <c r="AK11" s="144" t="str">
        <f>IF(nhap!AK11="","",IF(nhap!AK11="cn","cn",IF(ISNA(VLOOKUP(nhap!AK11,ds,5,0))=TRUE,"WW",VLOOKUP(nhap!AK11,ds,5,0))))</f>
        <v>BH08</v>
      </c>
      <c r="AL11" s="144" t="str">
        <f>IF(nhap!AL11="","",IF(nhap!AL11="cn","cn",IF(ISNA(VLOOKUP(nhap!AL11,ds,5,0))=TRUE,"WW",VLOOKUP(nhap!AL11,ds,5,0))))</f>
        <v>BH09</v>
      </c>
      <c r="AM11" s="144" t="str">
        <f>IF(nhap!AM11="","",IF(nhap!AM11="cn","cn",IF(ISNA(VLOOKUP(nhap!AM11,ds,5,0))=TRUE,"WW",VLOOKUP(nhap!AM11,ds,5,0))))</f>
        <v>BH07</v>
      </c>
      <c r="AN11" s="144" t="str">
        <f>IF(nhap!AN11="","",IF(nhap!AN11="cn","cn",IF(ISNA(VLOOKUP(nhap!AN11,ds,5,0))=TRUE,"WW",VLOOKUP(nhap!AN11,ds,5,0))))</f>
        <v>BA05</v>
      </c>
      <c r="AO11" s="144" t="str">
        <f>IF(nhap!AO11="","",IF(nhap!AO11="cn","cn",IF(ISNA(VLOOKUP(nhap!AO11,ds,5,0))=TRUE,"WW",VLOOKUP(nhap!AO11,ds,5,0))))</f>
        <v/>
      </c>
      <c r="AP11" s="144" t="str">
        <f>IF(nhap!AP11="","",IF(nhap!AP11="cn","cn",IF(ISNA(VLOOKUP(nhap!AP11,ds,5,0))=TRUE,"WW",VLOOKUP(nhap!AP11,ds,5,0))))</f>
        <v/>
      </c>
      <c r="AQ11" s="144" t="str">
        <f>IF(nhap!AQ11="","",IF(nhap!AQ11="cn","cn",IF(ISNA(VLOOKUP(nhap!AQ11,ds,5,0))=TRUE,"WW",VLOOKUP(nhap!AQ11,ds,5,0))))</f>
        <v/>
      </c>
      <c r="AR11" s="144" t="str">
        <f>IF(nhap!AR11="","",IF(nhap!AR11="cn","cn",IF(ISNA(VLOOKUP(nhap!AR11,ds,5,0))=TRUE,"WW",VLOOKUP(nhap!AR11,ds,5,0))))</f>
        <v/>
      </c>
      <c r="AS11" s="144" t="str">
        <f>IF(nhap!AS11="","",IF(nhap!AS11="cn","cn",IF(ISNA(VLOOKUP(nhap!AS11,ds,5,0))=TRUE,"WW",VLOOKUP(nhap!AS11,ds,5,0))))</f>
        <v>BA10</v>
      </c>
      <c r="AT11" s="144" t="str">
        <f>IF(nhap!AT11="","",IF(nhap!AT11="cn","cn",IF(ISNA(VLOOKUP(nhap!AT11,ds,5,0))=TRUE,"WW",VLOOKUP(nhap!AT11,ds,5,0))))</f>
        <v>BA03</v>
      </c>
      <c r="AU11" s="144" t="str">
        <f>IF(nhap!AU11="","",IF(nhap!AU11="cn","cn",IF(ISNA(VLOOKUP(nhap!AU11,ds,5,0))=TRUE,"WW",VLOOKUP(nhap!AU11,ds,5,0))))</f>
        <v>BA12</v>
      </c>
      <c r="AV11" s="144" t="str">
        <f>IF(nhap!AV11="","",IF(nhap!AV11="cn","cn",IF(ISNA(VLOOKUP(nhap!AV11,ds,5,0))=TRUE,"WW",VLOOKUP(nhap!AV11,ds,5,0))))</f>
        <v>BV05</v>
      </c>
      <c r="AW11" s="144" t="str">
        <f>IF(nhap!AW11="","",IF(nhap!AW11="cn","cn",IF(ISNA(VLOOKUP(nhap!AW11,ds,5,0))=TRUE,"WW",VLOOKUP(nhap!AW11,ds,5,0))))</f>
        <v/>
      </c>
      <c r="AX11" s="144" t="str">
        <f>IF(nhap!AX11="","",IF(nhap!AX11="cn","cn",IF(ISNA(VLOOKUP(nhap!AX11,ds,5,0))=TRUE,"WW",VLOOKUP(nhap!AX11,ds,5,0))))</f>
        <v/>
      </c>
      <c r="AY11" s="146" t="str">
        <f>IF(nhap!AY11="","",IF(nhap!AY11="cn","cn",VLOOKUP(nhap!AY11,ds,5,0)))</f>
        <v/>
      </c>
      <c r="AZ11" s="147" t="str">
        <f>IF(nhap!AZ11="","",IF(nhap!AZ11="cn","cn",VLOOKUP(nhap!AZ11,ds,5,0)))</f>
        <v/>
      </c>
      <c r="BA11" s="156"/>
      <c r="BB11" s="156"/>
    </row>
    <row r="12" spans="1:54" s="137" customFormat="1" ht="15.75" customHeight="1" thickTop="1" thickBot="1" x14ac:dyDescent="0.25">
      <c r="A12" s="468"/>
      <c r="B12" s="138">
        <v>4</v>
      </c>
      <c r="C12" s="144" t="str">
        <f>IF(nhap!C12="","",IF(nhap!C12="cn","cn",IF(ISNA(VLOOKUP(nhap!C12,ds,5,0))=TRUE,"WW",VLOOKUP(nhap!C12,ds,5,0))))</f>
        <v>BG03</v>
      </c>
      <c r="D12" s="144" t="str">
        <f>IF(nhap!D12="","",IF(nhap!D12="cn","cn",IF(ISNA(VLOOKUP(nhap!D12,ds,5,0))=TRUE,"WW",VLOOKUP(nhap!D12,ds,5,0))))</f>
        <v>BQ01</v>
      </c>
      <c r="E12" s="144" t="str">
        <f>IF(nhap!E12="","",IF(nhap!E12="cn","cn",IF(ISNA(VLOOKUP(nhap!E12,ds,5,0))=TRUE,"WW",VLOOKUP(nhap!E12,ds,5,0))))</f>
        <v>BH05</v>
      </c>
      <c r="F12" s="144" t="str">
        <f>IF(nhap!F12="","",IF(nhap!F12="cn","cn",IF(ISNA(VLOOKUP(nhap!F12,ds,5,0))=TRUE,"WW",VLOOKUP(nhap!F12,ds,5,0))))</f>
        <v>BS08</v>
      </c>
      <c r="G12" s="144" t="str">
        <f>IF(nhap!G12="","",IF(nhap!G12="cn","cn",IF(ISNA(VLOOKUP(nhap!G12,ds,5,0))=TRUE,"WW",VLOOKUP(nhap!G12,ds,5,0))))</f>
        <v>BV09</v>
      </c>
      <c r="H12" s="144" t="str">
        <f>IF(nhap!H12="","",IF(nhap!H12="cn","cn",IF(ISNA(VLOOKUP(nhap!H12,ds,5,0))=TRUE,"WW",VLOOKUP(nhap!H12,ds,5,0))))</f>
        <v>BL09</v>
      </c>
      <c r="I12" s="144" t="str">
        <f>IF(nhap!I12="","",IF(nhap!I12="cn","cn",IF(ISNA(VLOOKUP(nhap!I12,ds,5,0))=TRUE,"WW",VLOOKUP(nhap!I12,ds,5,0))))</f>
        <v>BL10</v>
      </c>
      <c r="J12" s="144" t="str">
        <f>IF(nhap!J12="","",IF(nhap!J12="cn","cn",IF(ISNA(VLOOKUP(nhap!J12,ds,5,0))=TRUE,"WW",VLOOKUP(nhap!J12,ds,5,0))))</f>
        <v>BA04</v>
      </c>
      <c r="K12" s="144" t="str">
        <f>IF(nhap!K12="","",IF(nhap!K12="cn","cn",IF(ISNA(VLOOKUP(nhap!K12,ds,5,0))=TRUE,"WW",VLOOKUP(nhap!K12,ds,5,0))))</f>
        <v>BH02</v>
      </c>
      <c r="L12" s="144" t="str">
        <f>IF(nhap!L12="","",IF(nhap!L12="cn","cn",IF(ISNA(VLOOKUP(nhap!L12,ds,5,0))=TRUE,"WW",VLOOKUP(nhap!L12,ds,5,0))))</f>
        <v>BL02</v>
      </c>
      <c r="M12" s="144" t="str">
        <f>IF(nhap!M12="","",IF(nhap!M12="cn","cn",IF(ISNA(VLOOKUP(nhap!M12,ds,5,0))=TRUE,"WW",VLOOKUP(nhap!M12,ds,5,0))))</f>
        <v>BH07</v>
      </c>
      <c r="N12" s="144" t="str">
        <f>IF(nhap!N12="","",IF(nhap!N12="cn","cn",IF(ISNA(VLOOKUP(nhap!N12,ds,5,0))=TRUE,"WW",VLOOKUP(nhap!N12,ds,5,0))))</f>
        <v>BL04</v>
      </c>
      <c r="O12" s="144" t="str">
        <f>IF(nhap!O12="","",IF(nhap!O12="cn","cn",IF(ISNA(VLOOKUP(nhap!O12,ds,5,0))=TRUE,"WW",VLOOKUP(nhap!O12,ds,5,0))))</f>
        <v>BV01</v>
      </c>
      <c r="P12" s="144" t="str">
        <f>IF(nhap!P12="","",IF(nhap!P12="cn","cn",IF(ISNA(VLOOKUP(nhap!P12,ds,5,0))=TRUE,"WW",VLOOKUP(nhap!P12,ds,5,0))))</f>
        <v>BV06</v>
      </c>
      <c r="Q12" s="144" t="str">
        <f>IF(nhap!Q12="","",IF(nhap!Q12="cn","cn",IF(ISNA(VLOOKUP(nhap!Q12,ds,5,0))=TRUE,"WW",VLOOKUP(nhap!Q12,ds,5,0))))</f>
        <v>BH04</v>
      </c>
      <c r="R12" s="144" t="str">
        <f>IF(nhap!R12="","",IF(nhap!R12="cn","cn",IF(ISNA(VLOOKUP(nhap!R12,ds,5,0))=TRUE,"WW",VLOOKUP(nhap!R12,ds,5,0))))</f>
        <v>BE06</v>
      </c>
      <c r="S12" s="144" t="str">
        <f>IF(nhap!S12="","",IF(nhap!S12="cn","cn",IF(ISNA(VLOOKUP(nhap!S12,ds,5,0))=TRUE,"WW",VLOOKUP(nhap!S12,ds,5,0))))</f>
        <v>BN02</v>
      </c>
      <c r="T12" s="144" t="str">
        <f>IF(nhap!T12="","",IF(nhap!T12="cn","cn",IF(ISNA(VLOOKUP(nhap!T12,ds,5,0))=TRUE,"WW",VLOOKUP(nhap!T12,ds,5,0))))</f>
        <v>BA14</v>
      </c>
      <c r="U12" s="144" t="str">
        <f>IF(nhap!U12="","",IF(nhap!U12="cn","cn",IF(ISNA(VLOOKUP(nhap!U12,ds,5,0))=TRUE,"WW",VLOOKUP(nhap!U12,ds,5,0))))</f>
        <v/>
      </c>
      <c r="V12" s="144" t="str">
        <f>IF(nhap!V12="","",IF(nhap!V12="cn","cn",IF(ISNA(VLOOKUP(nhap!V12,ds,5,0))=TRUE,"WW",VLOOKUP(nhap!V12,ds,5,0))))</f>
        <v/>
      </c>
      <c r="W12" s="144" t="str">
        <f>IF(nhap!W12="","",IF(nhap!W12="cn","cn",IF(ISNA(VLOOKUP(nhap!W12,ds,5,0))=TRUE,"WW",VLOOKUP(nhap!W12,ds,5,0))))</f>
        <v>BA07</v>
      </c>
      <c r="X12" s="144" t="str">
        <f>IF(nhap!X12="","",IF(nhap!X12="cn","cn",IF(ISNA(VLOOKUP(nhap!X12,ds,5,0))=TRUE,"WW",VLOOKUP(nhap!X12,ds,5,0))))</f>
        <v>BE07</v>
      </c>
      <c r="Y12" s="144" t="str">
        <f>IF(nhap!Y12="","",IF(nhap!Y12="cn","cn",IF(ISNA(VLOOKUP(nhap!Y12,ds,5,0))=TRUE,"WW",VLOOKUP(nhap!Y12,ds,5,0))))</f>
        <v>BC14</v>
      </c>
      <c r="Z12" s="144" t="str">
        <f>IF(nhap!Z12="","",IF(nhap!Z12="cn","cn",IF(ISNA(VLOOKUP(nhap!Z12,ds,5,0))=TRUE,"WW",VLOOKUP(nhap!Z12,ds,5,0))))</f>
        <v/>
      </c>
      <c r="AA12" s="144" t="str">
        <f>IF(nhap!AA12="","",IF(nhap!AA12="cn","cn",IF(ISNA(VLOOKUP(nhap!AA12,ds,5,0))=TRUE,"WW",VLOOKUP(nhap!AA12,ds,5,0))))</f>
        <v>BA08</v>
      </c>
      <c r="AB12" s="144" t="str">
        <f>IF(nhap!AB12="","",IF(nhap!AB12="cn","cn",IF(ISNA(VLOOKUP(nhap!AB12,ds,5,0))=TRUE,"WW",VLOOKUP(nhap!AB12,ds,5,0))))</f>
        <v/>
      </c>
      <c r="AC12" s="144" t="str">
        <f>IF(nhap!AC12="","",IF(nhap!AC12="cn","cn",IF(ISNA(VLOOKUP(nhap!AC12,ds,5,0))=TRUE,"WW",VLOOKUP(nhap!AC12,ds,5,0))))</f>
        <v>BL03</v>
      </c>
      <c r="AD12" s="144" t="str">
        <f>IF(nhap!AD12="","",IF(nhap!AD12="cn","cn",IF(ISNA(VLOOKUP(nhap!AD12,ds,5,0))=TRUE,"WW",VLOOKUP(nhap!AD12,ds,5,0))))</f>
        <v/>
      </c>
      <c r="AE12" s="144" t="str">
        <f>IF(nhap!AE12="","",IF(nhap!AE12="cn","cn",IF(ISNA(VLOOKUP(nhap!AE12,ds,5,0))=TRUE,"WW",VLOOKUP(nhap!AE12,ds,5,0))))</f>
        <v/>
      </c>
      <c r="AF12" s="144" t="str">
        <f>IF(nhap!AF12="","",IF(nhap!AF12="cn","cn",IF(ISNA(VLOOKUP(nhap!AF12,ds,5,0))=TRUE,"WW",VLOOKUP(nhap!AF12,ds,5,0))))</f>
        <v/>
      </c>
      <c r="AG12" s="144" t="str">
        <f>IF(nhap!AG12="","",IF(nhap!AG12="cn","cn",IF(ISNA(VLOOKUP(nhap!AG12,ds,5,0))=TRUE,"WW",VLOOKUP(nhap!AG12,ds,5,0))))</f>
        <v/>
      </c>
      <c r="AH12" s="144" t="str">
        <f>IF(nhap!AH12="","",IF(nhap!AH12="cn","cn",IF(ISNA(VLOOKUP(nhap!AH12,ds,5,0))=TRUE,"WW",VLOOKUP(nhap!AH12,ds,5,0))))</f>
        <v>BH06</v>
      </c>
      <c r="AI12" s="144" t="str">
        <f>IF(nhap!AI12="","",IF(nhap!AI12="cn","cn",IF(ISNA(VLOOKUP(nhap!AI12,ds,5,0))=TRUE,"WW",VLOOKUP(nhap!AI12,ds,5,0))))</f>
        <v>BQ04</v>
      </c>
      <c r="AJ12" s="144" t="str">
        <f>IF(nhap!AJ12="","",IF(nhap!AJ12="cn","cn",IF(ISNA(VLOOKUP(nhap!AJ12,ds,5,0))=TRUE,"WW",VLOOKUP(nhap!AJ12,ds,5,0))))</f>
        <v>BA05</v>
      </c>
      <c r="AK12" s="144" t="str">
        <f>IF(nhap!AK12="","",IF(nhap!AK12="cn","cn",IF(ISNA(VLOOKUP(nhap!AK12,ds,5,0))=TRUE,"WW",VLOOKUP(nhap!AK12,ds,5,0))))</f>
        <v>BH08</v>
      </c>
      <c r="AL12" s="144" t="str">
        <f>IF(nhap!AL12="","",IF(nhap!AL12="cn","cn",IF(ISNA(VLOOKUP(nhap!AL12,ds,5,0))=TRUE,"WW",VLOOKUP(nhap!AL12,ds,5,0))))</f>
        <v>BV13</v>
      </c>
      <c r="AM12" s="144" t="str">
        <f>IF(nhap!AM12="","",IF(nhap!AM12="cn","cn",IF(ISNA(VLOOKUP(nhap!AM12,ds,5,0))=TRUE,"WW",VLOOKUP(nhap!AM12,ds,5,0))))</f>
        <v>BG02</v>
      </c>
      <c r="AN12" s="144" t="str">
        <f>IF(nhap!AN12="","",IF(nhap!AN12="cn","cn",IF(ISNA(VLOOKUP(nhap!AN12,ds,5,0))=TRUE,"WW",VLOOKUP(nhap!AN12,ds,5,0))))</f>
        <v>BG04</v>
      </c>
      <c r="AO12" s="144" t="str">
        <f>IF(nhap!AO12="","",IF(nhap!AO12="cn","cn",IF(ISNA(VLOOKUP(nhap!AO12,ds,5,0))=TRUE,"WW",VLOOKUP(nhap!AO12,ds,5,0))))</f>
        <v/>
      </c>
      <c r="AP12" s="144" t="str">
        <f>IF(nhap!AP12="","",IF(nhap!AP12="cn","cn",IF(ISNA(VLOOKUP(nhap!AP12,ds,5,0))=TRUE,"WW",VLOOKUP(nhap!AP12,ds,5,0))))</f>
        <v/>
      </c>
      <c r="AQ12" s="144" t="str">
        <f>IF(nhap!AQ12="","",IF(nhap!AQ12="cn","cn",IF(ISNA(VLOOKUP(nhap!AQ12,ds,5,0))=TRUE,"WW",VLOOKUP(nhap!AQ12,ds,5,0))))</f>
        <v/>
      </c>
      <c r="AR12" s="144" t="str">
        <f>IF(nhap!AR12="","",IF(nhap!AR12="cn","cn",IF(ISNA(VLOOKUP(nhap!AR12,ds,5,0))=TRUE,"WW",VLOOKUP(nhap!AR12,ds,5,0))))</f>
        <v/>
      </c>
      <c r="AS12" s="144" t="str">
        <f>IF(nhap!AS12="","",IF(nhap!AS12="cn","cn",IF(ISNA(VLOOKUP(nhap!AS12,ds,5,0))=TRUE,"WW",VLOOKUP(nhap!AS12,ds,5,0))))</f>
        <v>BA10</v>
      </c>
      <c r="AT12" s="144" t="str">
        <f>IF(nhap!AT12="","",IF(nhap!AT12="cn","cn",IF(ISNA(VLOOKUP(nhap!AT12,ds,5,0))=TRUE,"WW",VLOOKUP(nhap!AT12,ds,5,0))))</f>
        <v>BD01</v>
      </c>
      <c r="AU12" s="144" t="str">
        <f>IF(nhap!AU12="","",IF(nhap!AU12="cn","cn",IF(ISNA(VLOOKUP(nhap!AU12,ds,5,0))=TRUE,"WW",VLOOKUP(nhap!AU12,ds,5,0))))</f>
        <v>BA12</v>
      </c>
      <c r="AV12" s="144" t="str">
        <f>IF(nhap!AV12="","",IF(nhap!AV12="cn","cn",IF(ISNA(VLOOKUP(nhap!AV12,ds,5,0))=TRUE,"WW",VLOOKUP(nhap!AV12,ds,5,0))))</f>
        <v>BV05</v>
      </c>
      <c r="AW12" s="144" t="str">
        <f>IF(nhap!AW12="","",IF(nhap!AW12="cn","cn",IF(ISNA(VLOOKUP(nhap!AW12,ds,5,0))=TRUE,"WW",VLOOKUP(nhap!AW12,ds,5,0))))</f>
        <v/>
      </c>
      <c r="AX12" s="144" t="str">
        <f>IF(nhap!AX12="","",IF(nhap!AX12="cn","cn",IF(ISNA(VLOOKUP(nhap!AX12,ds,5,0))=TRUE,"WW",VLOOKUP(nhap!AX12,ds,5,0))))</f>
        <v/>
      </c>
      <c r="AY12" s="146" t="str">
        <f>IF(nhap!AY12="","",IF(nhap!AY12="cn","cn",VLOOKUP(nhap!AY12,ds,5,0)))</f>
        <v/>
      </c>
      <c r="AZ12" s="147" t="str">
        <f>IF(nhap!AZ12="","",IF(nhap!AZ12="cn","cn",VLOOKUP(nhap!AZ12,ds,5,0)))</f>
        <v/>
      </c>
      <c r="BA12" s="156"/>
      <c r="BB12" s="156"/>
    </row>
    <row r="13" spans="1:54" s="137" customFormat="1" ht="15.75" customHeight="1" thickTop="1" thickBot="1" x14ac:dyDescent="0.25">
      <c r="A13" s="469"/>
      <c r="B13" s="139">
        <v>5</v>
      </c>
      <c r="C13" s="144" t="str">
        <f>IF(nhap!C13="","",IF(nhap!C13="cn","cn",IF(ISNA(VLOOKUP(nhap!C13,ds,5,0))=TRUE,"WW",VLOOKUP(nhap!C13,ds,5,0))))</f>
        <v>BS08</v>
      </c>
      <c r="D13" s="144" t="str">
        <f>IF(nhap!D13="","",IF(nhap!D13="cn","cn",IF(ISNA(VLOOKUP(nhap!D13,ds,5,0))=TRUE,"WW",VLOOKUP(nhap!D13,ds,5,0))))</f>
        <v>BH04</v>
      </c>
      <c r="E13" s="144" t="str">
        <f>IF(nhap!E13="","",IF(nhap!E13="cn","cn",IF(ISNA(VLOOKUP(nhap!E13,ds,5,0))=TRUE,"WW",VLOOKUP(nhap!E13,ds,5,0))))</f>
        <v>BH05</v>
      </c>
      <c r="F13" s="144" t="str">
        <f>IF(nhap!F13="","",IF(nhap!F13="cn","cn",IF(ISNA(VLOOKUP(nhap!F13,ds,5,0))=TRUE,"WW",VLOOKUP(nhap!F13,ds,5,0))))</f>
        <v>BV05</v>
      </c>
      <c r="G13" s="144" t="str">
        <f>IF(nhap!G13="","",IF(nhap!G13="cn","cn",IF(ISNA(VLOOKUP(nhap!G13,ds,5,0))=TRUE,"WW",VLOOKUP(nhap!G13,ds,5,0))))</f>
        <v>BQ01</v>
      </c>
      <c r="H13" s="144" t="str">
        <f>IF(nhap!H13="","",IF(nhap!H13="cn","cn",IF(ISNA(VLOOKUP(nhap!H13,ds,5,0))=TRUE,"WW",VLOOKUP(nhap!H13,ds,5,0))))</f>
        <v>BL09</v>
      </c>
      <c r="I13" s="144" t="str">
        <f>IF(nhap!I13="","",IF(nhap!I13="cn","cn",IF(ISNA(VLOOKUP(nhap!I13,ds,5,0))=TRUE,"WW",VLOOKUP(nhap!I13,ds,5,0))))</f>
        <v>BS01</v>
      </c>
      <c r="J13" s="144" t="str">
        <f>IF(nhap!J13="","",IF(nhap!J13="cn","cn",IF(ISNA(VLOOKUP(nhap!J13,ds,5,0))=TRUE,"WW",VLOOKUP(nhap!J13,ds,5,0))))</f>
        <v>BH02</v>
      </c>
      <c r="K13" s="144" t="str">
        <f>IF(nhap!K13="","",IF(nhap!K13="cn","cn",IF(ISNA(VLOOKUP(nhap!K13,ds,5,0))=TRUE,"WW",VLOOKUP(nhap!K13,ds,5,0))))</f>
        <v>BL10</v>
      </c>
      <c r="L13" s="144" t="str">
        <f>IF(nhap!L13="","",IF(nhap!L13="cn","cn",IF(ISNA(VLOOKUP(nhap!L13,ds,5,0))=TRUE,"WW",VLOOKUP(nhap!L13,ds,5,0))))</f>
        <v>BC02</v>
      </c>
      <c r="M13" s="144" t="str">
        <f>IF(nhap!M13="","",IF(nhap!M13="cn","cn",IF(ISNA(VLOOKUP(nhap!M13,ds,5,0))=TRUE,"WW",VLOOKUP(nhap!M13,ds,5,0))))</f>
        <v>BH07</v>
      </c>
      <c r="N13" s="144" t="str">
        <f>IF(nhap!N13="","",IF(nhap!N13="cn","cn",IF(ISNA(VLOOKUP(nhap!N13,ds,5,0))=TRUE,"WW",VLOOKUP(nhap!N13,ds,5,0))))</f>
        <v>BL04</v>
      </c>
      <c r="O13" s="144" t="str">
        <f>IF(nhap!O13="","",IF(nhap!O13="cn","cn",IF(ISNA(VLOOKUP(nhap!O13,ds,5,0))=TRUE,"WW",VLOOKUP(nhap!O13,ds,5,0))))</f>
        <v>BV01</v>
      </c>
      <c r="P13" s="144" t="str">
        <f>IF(nhap!P13="","",IF(nhap!P13="cn","cn",IF(ISNA(VLOOKUP(nhap!P13,ds,5,0))=TRUE,"WW",VLOOKUP(nhap!P13,ds,5,0))))</f>
        <v>BV06</v>
      </c>
      <c r="Q13" s="144" t="str">
        <f>IF(nhap!Q13="","",IF(nhap!Q13="cn","cn",IF(ISNA(VLOOKUP(nhap!Q13,ds,5,0))=TRUE,"WW",VLOOKUP(nhap!Q13,ds,5,0))))</f>
        <v/>
      </c>
      <c r="R13" s="144" t="str">
        <f>IF(nhap!R13="","",IF(nhap!R13="cn","cn",IF(ISNA(VLOOKUP(nhap!R13,ds,5,0))=TRUE,"WW",VLOOKUP(nhap!R13,ds,5,0))))</f>
        <v/>
      </c>
      <c r="S13" s="144" t="str">
        <f>IF(nhap!S13="","",IF(nhap!S13="cn","cn",IF(ISNA(VLOOKUP(nhap!S13,ds,5,0))=TRUE,"WW",VLOOKUP(nhap!S13,ds,5,0))))</f>
        <v/>
      </c>
      <c r="T13" s="144" t="str">
        <f>IF(nhap!T13="","",IF(nhap!T13="cn","cn",IF(ISNA(VLOOKUP(nhap!T13,ds,5,0))=TRUE,"WW",VLOOKUP(nhap!T13,ds,5,0))))</f>
        <v/>
      </c>
      <c r="U13" s="144" t="str">
        <f>IF(nhap!U13="","",IF(nhap!U13="cn","cn",IF(ISNA(VLOOKUP(nhap!U13,ds,5,0))=TRUE,"WW",VLOOKUP(nhap!U13,ds,5,0))))</f>
        <v/>
      </c>
      <c r="V13" s="144" t="str">
        <f>IF(nhap!V13="","",IF(nhap!V13="cn","cn",IF(ISNA(VLOOKUP(nhap!V13,ds,5,0))=TRUE,"WW",VLOOKUP(nhap!V13,ds,5,0))))</f>
        <v/>
      </c>
      <c r="W13" s="144" t="str">
        <f>IF(nhap!W13="","",IF(nhap!W13="cn","cn",IF(ISNA(VLOOKUP(nhap!W13,ds,5,0))=TRUE,"WW",VLOOKUP(nhap!W13,ds,5,0))))</f>
        <v/>
      </c>
      <c r="X13" s="144" t="str">
        <f>IF(nhap!X13="","",IF(nhap!X13="cn","cn",IF(ISNA(VLOOKUP(nhap!X13,ds,5,0))=TRUE,"WW",VLOOKUP(nhap!X13,ds,5,0))))</f>
        <v/>
      </c>
      <c r="Y13" s="144" t="str">
        <f>IF(nhap!Y13="","",IF(nhap!Y13="cn","cn",IF(ISNA(VLOOKUP(nhap!Y13,ds,5,0))=TRUE,"WW",VLOOKUP(nhap!Y13,ds,5,0))))</f>
        <v/>
      </c>
      <c r="Z13" s="144" t="str">
        <f>IF(nhap!Z13="","",IF(nhap!Z13="cn","cn",IF(ISNA(VLOOKUP(nhap!Z13,ds,5,0))=TRUE,"WW",VLOOKUP(nhap!Z13,ds,5,0))))</f>
        <v/>
      </c>
      <c r="AA13" s="144" t="str">
        <f>IF(nhap!AA13="","",IF(nhap!AA13="cn","cn",IF(ISNA(VLOOKUP(nhap!AA13,ds,5,0))=TRUE,"WW",VLOOKUP(nhap!AA13,ds,5,0))))</f>
        <v/>
      </c>
      <c r="AB13" s="144" t="str">
        <f>IF(nhap!AB13="","",IF(nhap!AB13="cn","cn",IF(ISNA(VLOOKUP(nhap!AB13,ds,5,0))=TRUE,"WW",VLOOKUP(nhap!AB13,ds,5,0))))</f>
        <v/>
      </c>
      <c r="AC13" s="144" t="str">
        <f>IF(nhap!AC13="","",IF(nhap!AC13="cn","cn",IF(ISNA(VLOOKUP(nhap!AC13,ds,5,0))=TRUE,"WW",VLOOKUP(nhap!AC13,ds,5,0))))</f>
        <v/>
      </c>
      <c r="AD13" s="144" t="str">
        <f>IF(nhap!AD13="","",IF(nhap!AD13="cn","cn",IF(ISNA(VLOOKUP(nhap!AD13,ds,5,0))=TRUE,"WW",VLOOKUP(nhap!AD13,ds,5,0))))</f>
        <v/>
      </c>
      <c r="AE13" s="144" t="str">
        <f>IF(nhap!AE13="","",IF(nhap!AE13="cn","cn",IF(ISNA(VLOOKUP(nhap!AE13,ds,5,0))=TRUE,"WW",VLOOKUP(nhap!AE13,ds,5,0))))</f>
        <v/>
      </c>
      <c r="AF13" s="144" t="str">
        <f>IF(nhap!AF13="","",IF(nhap!AF13="cn","cn",IF(ISNA(VLOOKUP(nhap!AF13,ds,5,0))=TRUE,"WW",VLOOKUP(nhap!AF13,ds,5,0))))</f>
        <v/>
      </c>
      <c r="AG13" s="144" t="str">
        <f>IF(nhap!AG13="","",IF(nhap!AG13="cn","cn",IF(ISNA(VLOOKUP(nhap!AG13,ds,5,0))=TRUE,"WW",VLOOKUP(nhap!AG13,ds,5,0))))</f>
        <v/>
      </c>
      <c r="AH13" s="144" t="str">
        <f>IF(nhap!AH13="","",IF(nhap!AH13="cn","cn",IF(ISNA(VLOOKUP(nhap!AH13,ds,5,0))=TRUE,"WW",VLOOKUP(nhap!AH13,ds,5,0))))</f>
        <v>BA10</v>
      </c>
      <c r="AI13" s="144" t="str">
        <f>IF(nhap!AI13="","",IF(nhap!AI13="cn","cn",IF(ISNA(VLOOKUP(nhap!AI13,ds,5,0))=TRUE,"WW",VLOOKUP(nhap!AI13,ds,5,0))))</f>
        <v>BG02</v>
      </c>
      <c r="AJ13" s="144" t="str">
        <f>IF(nhap!AJ13="","",IF(nhap!AJ13="cn","cn",IF(ISNA(VLOOKUP(nhap!AJ13,ds,5,0))=TRUE,"WW",VLOOKUP(nhap!AJ13,ds,5,0))))</f>
        <v>BA05</v>
      </c>
      <c r="AK13" s="144" t="str">
        <f>IF(nhap!AK13="","",IF(nhap!AK13="cn","cn",IF(ISNA(VLOOKUP(nhap!AK13,ds,5,0))=TRUE,"WW",VLOOKUP(nhap!AK13,ds,5,0))))</f>
        <v>BG04</v>
      </c>
      <c r="AL13" s="144" t="str">
        <f>IF(nhap!AL13="","",IF(nhap!AL13="cn","cn",IF(ISNA(VLOOKUP(nhap!AL13,ds,5,0))=TRUE,"WW",VLOOKUP(nhap!AL13,ds,5,0))))</f>
        <v>BV13</v>
      </c>
      <c r="AM13" s="144" t="str">
        <f>IF(nhap!AM13="","",IF(nhap!AM13="cn","cn",IF(ISNA(VLOOKUP(nhap!AM13,ds,5,0))=TRUE,"WW",VLOOKUP(nhap!AM13,ds,5,0))))</f>
        <v>BL08</v>
      </c>
      <c r="AN13" s="144" t="str">
        <f>IF(nhap!AN13="","",IF(nhap!AN13="cn","cn",IF(ISNA(VLOOKUP(nhap!AN13,ds,5,0))=TRUE,"WW",VLOOKUP(nhap!AN13,ds,5,0))))</f>
        <v>BQ04</v>
      </c>
      <c r="AO13" s="144" t="str">
        <f>IF(nhap!AO13="","",IF(nhap!AO13="cn","cn",IF(ISNA(VLOOKUP(nhap!AO13,ds,5,0))=TRUE,"WW",VLOOKUP(nhap!AO13,ds,5,0))))</f>
        <v/>
      </c>
      <c r="AP13" s="144" t="str">
        <f>IF(nhap!AP13="","",IF(nhap!AP13="cn","cn",IF(ISNA(VLOOKUP(nhap!AP13,ds,5,0))=TRUE,"WW",VLOOKUP(nhap!AP13,ds,5,0))))</f>
        <v/>
      </c>
      <c r="AQ13" s="144" t="str">
        <f>IF(nhap!AQ13="","",IF(nhap!AQ13="cn","cn",IF(ISNA(VLOOKUP(nhap!AQ13,ds,5,0))=TRUE,"WW",VLOOKUP(nhap!AQ13,ds,5,0))))</f>
        <v/>
      </c>
      <c r="AR13" s="144" t="str">
        <f>IF(nhap!AR13="","",IF(nhap!AR13="cn","cn",IF(ISNA(VLOOKUP(nhap!AR13,ds,5,0))=TRUE,"WW",VLOOKUP(nhap!AR13,ds,5,0))))</f>
        <v/>
      </c>
      <c r="AS13" s="144" t="str">
        <f>IF(nhap!AS13="","",IF(nhap!AS13="cn","cn",IF(ISNA(VLOOKUP(nhap!AS13,ds,5,0))=TRUE,"WW",VLOOKUP(nhap!AS13,ds,5,0))))</f>
        <v/>
      </c>
      <c r="AT13" s="144" t="str">
        <f>IF(nhap!AT13="","",IF(nhap!AT13="cn","cn",IF(ISNA(VLOOKUP(nhap!AT13,ds,5,0))=TRUE,"WW",VLOOKUP(nhap!AT13,ds,5,0))))</f>
        <v/>
      </c>
      <c r="AU13" s="144" t="str">
        <f>IF(nhap!AU13="","",IF(nhap!AU13="cn","cn",IF(ISNA(VLOOKUP(nhap!AU13,ds,5,0))=TRUE,"WW",VLOOKUP(nhap!AU13,ds,5,0))))</f>
        <v/>
      </c>
      <c r="AV13" s="144" t="str">
        <f>IF(nhap!AV13="","",IF(nhap!AV13="cn","cn",IF(ISNA(VLOOKUP(nhap!AV13,ds,5,0))=TRUE,"WW",VLOOKUP(nhap!AV13,ds,5,0))))</f>
        <v/>
      </c>
      <c r="AW13" s="144" t="str">
        <f>IF(nhap!AW13="","",IF(nhap!AW13="cn","cn",IF(ISNA(VLOOKUP(nhap!AW13,ds,5,0))=TRUE,"WW",VLOOKUP(nhap!AW13,ds,5,0))))</f>
        <v/>
      </c>
      <c r="AX13" s="144" t="str">
        <f>IF(nhap!AX13="","",IF(nhap!AX13="cn","cn",IF(ISNA(VLOOKUP(nhap!AX13,ds,5,0))=TRUE,"WW",VLOOKUP(nhap!AX13,ds,5,0))))</f>
        <v/>
      </c>
      <c r="AY13" s="148" t="str">
        <f>IF(nhap!AY13="","",IF(nhap!AY13="cn","cn",VLOOKUP(nhap!AY13,ds,5,0)))</f>
        <v/>
      </c>
      <c r="AZ13" s="149" t="str">
        <f>IF(nhap!AZ13="","",IF(nhap!AZ13="cn","cn",VLOOKUP(nhap!AZ13,ds,5,0)))</f>
        <v/>
      </c>
      <c r="BA13" s="156"/>
      <c r="BB13" s="156"/>
    </row>
    <row r="14" spans="1:54" s="137" customFormat="1" ht="15.75" customHeight="1" thickTop="1" thickBot="1" x14ac:dyDescent="0.25">
      <c r="A14" s="467" t="s">
        <v>20</v>
      </c>
      <c r="B14" s="136">
        <v>1</v>
      </c>
      <c r="C14" s="144" t="str">
        <f>IF(nhap!C14="","",IF(nhap!C14="cn","cn",IF(ISNA(VLOOKUP(nhap!C14,ds,5,0))=TRUE,"WW",VLOOKUP(nhap!C14,ds,5,0))))</f>
        <v>BU01</v>
      </c>
      <c r="D14" s="144" t="str">
        <f>IF(nhap!D14="","",IF(nhap!D14="cn","cn",IF(ISNA(VLOOKUP(nhap!D14,ds,5,0))=TRUE,"WW",VLOOKUP(nhap!D14,ds,5,0))))</f>
        <v>BD03</v>
      </c>
      <c r="E14" s="144" t="str">
        <f>IF(nhap!E14="","",IF(nhap!E14="cn","cn",IF(ISNA(VLOOKUP(nhap!E14,ds,5,0))=TRUE,"WW",VLOOKUP(nhap!E14,ds,5,0))))</f>
        <v>BS08</v>
      </c>
      <c r="F14" s="144" t="str">
        <f>IF(nhap!F14="","",IF(nhap!F14="cn","cn",IF(ISNA(VLOOKUP(nhap!F14,ds,5,0))=TRUE,"WW",VLOOKUP(nhap!F14,ds,5,0))))</f>
        <v>BA01</v>
      </c>
      <c r="G14" s="144" t="str">
        <f>IF(nhap!G14="","",IF(nhap!G14="cn","cn",IF(ISNA(VLOOKUP(nhap!G14,ds,5,0))=TRUE,"WW",VLOOKUP(nhap!G14,ds,5,0))))</f>
        <v>BA04</v>
      </c>
      <c r="H14" s="144" t="str">
        <f>IF(nhap!H14="","",IF(nhap!H14="cn","cn",IF(ISNA(VLOOKUP(nhap!H14,ds,5,0))=TRUE,"WW",VLOOKUP(nhap!H14,ds,5,0))))</f>
        <v>BT01</v>
      </c>
      <c r="I14" s="144" t="str">
        <f>IF(nhap!I14="","",IF(nhap!I14="cn","cn",IF(ISNA(VLOOKUP(nhap!I14,ds,5,0))=TRUE,"WW",VLOOKUP(nhap!I14,ds,5,0))))</f>
        <v>BD04</v>
      </c>
      <c r="J14" s="144" t="str">
        <f>IF(nhap!J14="","",IF(nhap!J14="cn","cn",IF(ISNA(VLOOKUP(nhap!J14,ds,5,0))=TRUE,"WW",VLOOKUP(nhap!J14,ds,5,0))))</f>
        <v>BT04</v>
      </c>
      <c r="K14" s="144" t="str">
        <f>IF(nhap!K14="","",IF(nhap!K14="cn","cn",IF(ISNA(VLOOKUP(nhap!K14,ds,5,0))=TRUE,"WW",VLOOKUP(nhap!K14,ds,5,0))))</f>
        <v>BT17</v>
      </c>
      <c r="L14" s="144" t="str">
        <f>IF(nhap!L14="","",IF(nhap!L14="cn","cn",IF(ISNA(VLOOKUP(nhap!L14,ds,5,0))=TRUE,"WW",VLOOKUP(nhap!L14,ds,5,0))))</f>
        <v>BT11</v>
      </c>
      <c r="M14" s="144" t="str">
        <f>IF(nhap!M14="","",IF(nhap!M14="cn","cn",IF(ISNA(VLOOKUP(nhap!M14,ds,5,0))=TRUE,"WW",VLOOKUP(nhap!M14,ds,5,0))))</f>
        <v>BQ03</v>
      </c>
      <c r="N14" s="144" t="str">
        <f>IF(nhap!N14="","",IF(nhap!N14="cn","cn",IF(ISNA(VLOOKUP(nhap!N14,ds,5,0))=TRUE,"WW",VLOOKUP(nhap!N14,ds,5,0))))</f>
        <v>BS01</v>
      </c>
      <c r="O14" s="144" t="str">
        <f>IF(nhap!O14="","",IF(nhap!O14="cn","cn",IF(ISNA(VLOOKUP(nhap!O14,ds,5,0))=TRUE,"WW",VLOOKUP(nhap!O14,ds,5,0))))</f>
        <v>BT10</v>
      </c>
      <c r="P14" s="144" t="str">
        <f>IF(nhap!P14="","",IF(nhap!P14="cn","cn",IF(ISNA(VLOOKUP(nhap!P14,ds,5,0))=TRUE,"WW",VLOOKUP(nhap!P14,ds,5,0))))</f>
        <v>BG03</v>
      </c>
      <c r="Q14" s="144" t="str">
        <f>IF(nhap!Q14="","",IF(nhap!Q14="cn","cn",IF(ISNA(VLOOKUP(nhap!Q14,ds,5,0))=TRUE,"WW",VLOOKUP(nhap!Q14,ds,5,0))))</f>
        <v>BA09</v>
      </c>
      <c r="R14" s="144" t="str">
        <f>IF(nhap!R14="","",IF(nhap!R14="cn","cn",IF(ISNA(VLOOKUP(nhap!R14,ds,5,0))=TRUE,"WW",VLOOKUP(nhap!R14,ds,5,0))))</f>
        <v>BT14</v>
      </c>
      <c r="S14" s="144" t="str">
        <f>IF(nhap!S14="","",IF(nhap!S14="cn","cn",IF(ISNA(VLOOKUP(nhap!S14,ds,5,0))=TRUE,"WW",VLOOKUP(nhap!S14,ds,5,0))))</f>
        <v>BA03</v>
      </c>
      <c r="T14" s="144" t="str">
        <f>IF(nhap!T14="","",IF(nhap!T14="cn","cn",IF(ISNA(VLOOKUP(nhap!T14,ds,5,0))=TRUE,"WW",VLOOKUP(nhap!T14,ds,5,0))))</f>
        <v>BI05</v>
      </c>
      <c r="U14" s="144" t="str">
        <f>IF(nhap!U14="","",IF(nhap!U14="cn","cn",IF(ISNA(VLOOKUP(nhap!U14,ds,5,0))=TRUE,"WW",VLOOKUP(nhap!U14,ds,5,0))))</f>
        <v>BA14</v>
      </c>
      <c r="V14" s="144" t="str">
        <f>IF(nhap!V14="","",IF(nhap!V14="cn","cn",IF(ISNA(VLOOKUP(nhap!V14,ds,5,0))=TRUE,"WW",VLOOKUP(nhap!V14,ds,5,0))))</f>
        <v>BE05</v>
      </c>
      <c r="W14" s="144" t="str">
        <f>IF(nhap!W14="","",IF(nhap!W14="cn","cn",IF(ISNA(VLOOKUP(nhap!W14,ds,5,0))=TRUE,"WW",VLOOKUP(nhap!W14,ds,5,0))))</f>
        <v>BE07</v>
      </c>
      <c r="X14" s="144" t="str">
        <f>IF(nhap!X14="","",IF(nhap!X14="cn","cn",IF(ISNA(VLOOKUP(nhap!X14,ds,5,0))=TRUE,"WW",VLOOKUP(nhap!X14,ds,5,0))))</f>
        <v/>
      </c>
      <c r="Y14" s="144" t="str">
        <f>IF(nhap!Y14="","",IF(nhap!Y14="cn","cn",IF(ISNA(VLOOKUP(nhap!Y14,ds,5,0))=TRUE,"WW",VLOOKUP(nhap!Y14,ds,5,0))))</f>
        <v/>
      </c>
      <c r="Z14" s="144" t="str">
        <f>IF(nhap!Z14="","",IF(nhap!Z14="cn","cn",IF(ISNA(VLOOKUP(nhap!Z14,ds,5,0))=TRUE,"WW",VLOOKUP(nhap!Z14,ds,5,0))))</f>
        <v>BT15</v>
      </c>
      <c r="AA14" s="144" t="str">
        <f>IF(nhap!AA14="","",IF(nhap!AA14="cn","cn",IF(ISNA(VLOOKUP(nhap!AA14,ds,5,0))=TRUE,"WW",VLOOKUP(nhap!AA14,ds,5,0))))</f>
        <v/>
      </c>
      <c r="AB14" s="144" t="str">
        <f>IF(nhap!AB14="","",IF(nhap!AB14="cn","cn",IF(ISNA(VLOOKUP(nhap!AB14,ds,5,0))=TRUE,"WW",VLOOKUP(nhap!AB14,ds,5,0))))</f>
        <v>BI02</v>
      </c>
      <c r="AC14" s="144" t="str">
        <f>IF(nhap!AC14="","",IF(nhap!AC14="cn","cn",IF(ISNA(VLOOKUP(nhap!AC14,ds,5,0))=TRUE,"WW",VLOOKUP(nhap!AC14,ds,5,0))))</f>
        <v>BT06</v>
      </c>
      <c r="AD14" s="144" t="str">
        <f>IF(nhap!AD14="","",IF(nhap!AD14="cn","cn",IF(ISNA(VLOOKUP(nhap!AD14,ds,5,0))=TRUE,"WW",VLOOKUP(nhap!AD14,ds,5,0))))</f>
        <v/>
      </c>
      <c r="AE14" s="144" t="str">
        <f>IF(nhap!AE14="","",IF(nhap!AE14="cn","cn",IF(ISNA(VLOOKUP(nhap!AE14,ds,5,0))=TRUE,"WW",VLOOKUP(nhap!AE14,ds,5,0))))</f>
        <v/>
      </c>
      <c r="AF14" s="144" t="str">
        <f>IF(nhap!AF14="","",IF(nhap!AF14="cn","cn",IF(ISNA(VLOOKUP(nhap!AF14,ds,5,0))=TRUE,"WW",VLOOKUP(nhap!AF14,ds,5,0))))</f>
        <v/>
      </c>
      <c r="AG14" s="144" t="str">
        <f>IF(nhap!AG14="","",IF(nhap!AG14="cn","cn",IF(ISNA(VLOOKUP(nhap!AG14,ds,5,0))=TRUE,"WW",VLOOKUP(nhap!AG14,ds,5,0))))</f>
        <v/>
      </c>
      <c r="AH14" s="144" t="str">
        <f>IF(nhap!AH14="","",IF(nhap!AH14="cn","cn",IF(ISNA(VLOOKUP(nhap!AH14,ds,5,0))=TRUE,"WW",VLOOKUP(nhap!AH14,ds,5,0))))</f>
        <v>BG02</v>
      </c>
      <c r="AI14" s="144" t="str">
        <f>IF(nhap!AI14="","",IF(nhap!AI14="cn","cn",IF(ISNA(VLOOKUP(nhap!AI14,ds,5,0))=TRUE,"WW",VLOOKUP(nhap!AI14,ds,5,0))))</f>
        <v>BI06</v>
      </c>
      <c r="AJ14" s="144" t="str">
        <f>IF(nhap!AJ14="","",IF(nhap!AJ14="cn","cn",IF(ISNA(VLOOKUP(nhap!AJ14,ds,5,0))=TRUE,"WW",VLOOKUP(nhap!AJ14,ds,5,0))))</f>
        <v>BC11</v>
      </c>
      <c r="AK14" s="144" t="str">
        <f>IF(nhap!AK14="","",IF(nhap!AK14="cn","cn",IF(ISNA(VLOOKUP(nhap!AK14,ds,5,0))=TRUE,"WW",VLOOKUP(nhap!AK14,ds,5,0))))</f>
        <v>BU02</v>
      </c>
      <c r="AL14" s="144" t="str">
        <f>IF(nhap!AL14="","",IF(nhap!AL14="cn","cn",IF(ISNA(VLOOKUP(nhap!AL14,ds,5,0))=TRUE,"WW",VLOOKUP(nhap!AL14,ds,5,0))))</f>
        <v>BT09</v>
      </c>
      <c r="AM14" s="144" t="str">
        <f>IF(nhap!AM14="","",IF(nhap!AM14="cn","cn",IF(ISNA(VLOOKUP(nhap!AM14,ds,5,0))=TRUE,"WW",VLOOKUP(nhap!AM14,ds,5,0))))</f>
        <v>BA12</v>
      </c>
      <c r="AN14" s="144" t="str">
        <f>IF(nhap!AN14="","",IF(nhap!AN14="cn","cn",IF(ISNA(VLOOKUP(nhap!AN14,ds,5,0))=TRUE,"WW",VLOOKUP(nhap!AN14,ds,5,0))))</f>
        <v>BT05</v>
      </c>
      <c r="AO14" s="144" t="str">
        <f>IF(nhap!AO14="","",IF(nhap!AO14="cn","cn",IF(ISNA(VLOOKUP(nhap!AO14,ds,5,0))=TRUE,"WW",VLOOKUP(nhap!AO14,ds,5,0))))</f>
        <v>BI01</v>
      </c>
      <c r="AP14" s="144" t="str">
        <f>IF(nhap!AP14="","",IF(nhap!AP14="cn","cn",IF(ISNA(VLOOKUP(nhap!AP14,ds,5,0))=TRUE,"WW",VLOOKUP(nhap!AP14,ds,5,0))))</f>
        <v>BA15</v>
      </c>
      <c r="AQ14" s="144" t="str">
        <f>IF(nhap!AQ14="","",IF(nhap!AQ14="cn","cn",IF(ISNA(VLOOKUP(nhap!AQ14,ds,5,0))=TRUE,"WW",VLOOKUP(nhap!AQ14,ds,5,0))))</f>
        <v>BT12</v>
      </c>
      <c r="AR14" s="144" t="str">
        <f>IF(nhap!AR14="","",IF(nhap!AR14="cn","cn",IF(ISNA(VLOOKUP(nhap!AR14,ds,5,0))=TRUE,"WW",VLOOKUP(nhap!AR14,ds,5,0))))</f>
        <v>BA06</v>
      </c>
      <c r="AS14" s="144" t="str">
        <f>IF(nhap!AS14="","",IF(nhap!AS14="cn","cn",IF(ISNA(VLOOKUP(nhap!AS14,ds,5,0))=TRUE,"WW",VLOOKUP(nhap!AS14,ds,5,0))))</f>
        <v>BA11</v>
      </c>
      <c r="AT14" s="144" t="str">
        <f>IF(nhap!AT14="","",IF(nhap!AT14="cn","cn",IF(ISNA(VLOOKUP(nhap!AT14,ds,5,0))=TRUE,"WW",VLOOKUP(nhap!AT14,ds,5,0))))</f>
        <v/>
      </c>
      <c r="AU14" s="144" t="str">
        <f>IF(nhap!AU14="","",IF(nhap!AU14="cn","cn",IF(ISNA(VLOOKUP(nhap!AU14,ds,5,0))=TRUE,"WW",VLOOKUP(nhap!AU14,ds,5,0))))</f>
        <v>BE06</v>
      </c>
      <c r="AV14" s="144" t="str">
        <f>IF(nhap!AV14="","",IF(nhap!AV14="cn","cn",IF(ISNA(VLOOKUP(nhap!AV14,ds,5,0))=TRUE,"WW",VLOOKUP(nhap!AV14,ds,5,0))))</f>
        <v/>
      </c>
      <c r="AW14" s="144" t="str">
        <f>IF(nhap!AW14="","",IF(nhap!AW14="cn","cn",IF(ISNA(VLOOKUP(nhap!AW14,ds,5,0))=TRUE,"WW",VLOOKUP(nhap!AW14,ds,5,0))))</f>
        <v/>
      </c>
      <c r="AX14" s="144" t="str">
        <f>IF(nhap!AX14="","",IF(nhap!AX14="cn","cn",IF(ISNA(VLOOKUP(nhap!AX14,ds,5,0))=TRUE,"WW",VLOOKUP(nhap!AX14,ds,5,0))))</f>
        <v/>
      </c>
      <c r="AY14" s="144" t="str">
        <f>IF(nhap!AY14="","",IF(nhap!AY14="cn","cn",VLOOKUP(nhap!AY14,ds,5,0)))</f>
        <v/>
      </c>
      <c r="AZ14" s="145" t="str">
        <f>IF(nhap!AZ14="","",IF(nhap!AZ14="cn","cn",VLOOKUP(nhap!AZ14,ds,5,0)))</f>
        <v/>
      </c>
      <c r="BA14" s="156"/>
      <c r="BB14" s="156"/>
    </row>
    <row r="15" spans="1:54" s="137" customFormat="1" ht="15.75" customHeight="1" thickTop="1" thickBot="1" x14ac:dyDescent="0.25">
      <c r="A15" s="468" t="s">
        <v>8</v>
      </c>
      <c r="B15" s="138">
        <v>2</v>
      </c>
      <c r="C15" s="144" t="str">
        <f>IF(nhap!C15="","",IF(nhap!C15="cn","cn",IF(ISNA(VLOOKUP(nhap!C15,ds,5,0))=TRUE,"WW",VLOOKUP(nhap!C15,ds,5,0))))</f>
        <v>BA06</v>
      </c>
      <c r="D15" s="144" t="str">
        <f>IF(nhap!D15="","",IF(nhap!D15="cn","cn",IF(ISNA(VLOOKUP(nhap!D15,ds,5,0))=TRUE,"WW",VLOOKUP(nhap!D15,ds,5,0))))</f>
        <v>BG03</v>
      </c>
      <c r="E15" s="144" t="str">
        <f>IF(nhap!E15="","",IF(nhap!E15="cn","cn",IF(ISNA(VLOOKUP(nhap!E15,ds,5,0))=TRUE,"WW",VLOOKUP(nhap!E15,ds,5,0))))</f>
        <v>BQ03</v>
      </c>
      <c r="F15" s="144" t="str">
        <f>IF(nhap!F15="","",IF(nhap!F15="cn","cn",IF(ISNA(VLOOKUP(nhap!F15,ds,5,0))=TRUE,"WW",VLOOKUP(nhap!F15,ds,5,0))))</f>
        <v>BA01</v>
      </c>
      <c r="G15" s="144" t="str">
        <f>IF(nhap!G15="","",IF(nhap!G15="cn","cn",IF(ISNA(VLOOKUP(nhap!G15,ds,5,0))=TRUE,"WW",VLOOKUP(nhap!G15,ds,5,0))))</f>
        <v>BG02</v>
      </c>
      <c r="H15" s="144" t="str">
        <f>IF(nhap!H15="","",IF(nhap!H15="cn","cn",IF(ISNA(VLOOKUP(nhap!H15,ds,5,0))=TRUE,"WW",VLOOKUP(nhap!H15,ds,5,0))))</f>
        <v>BT01</v>
      </c>
      <c r="I15" s="144" t="str">
        <f>IF(nhap!I15="","",IF(nhap!I15="cn","cn",IF(ISNA(VLOOKUP(nhap!I15,ds,5,0))=TRUE,"WW",VLOOKUP(nhap!I15,ds,5,0))))</f>
        <v>BS01</v>
      </c>
      <c r="J15" s="144" t="str">
        <f>IF(nhap!J15="","",IF(nhap!J15="cn","cn",IF(ISNA(VLOOKUP(nhap!J15,ds,5,0))=TRUE,"WW",VLOOKUP(nhap!J15,ds,5,0))))</f>
        <v>BT04</v>
      </c>
      <c r="K15" s="144" t="str">
        <f>IF(nhap!K15="","",IF(nhap!K15="cn","cn",IF(ISNA(VLOOKUP(nhap!K15,ds,5,0))=TRUE,"WW",VLOOKUP(nhap!K15,ds,5,0))))</f>
        <v>BT17</v>
      </c>
      <c r="L15" s="144" t="str">
        <f>IF(nhap!L15="","",IF(nhap!L15="cn","cn",IF(ISNA(VLOOKUP(nhap!L15,ds,5,0))=TRUE,"WW",VLOOKUP(nhap!L15,ds,5,0))))</f>
        <v>BT11</v>
      </c>
      <c r="M15" s="144" t="str">
        <f>IF(nhap!M15="","",IF(nhap!M15="cn","cn",IF(ISNA(VLOOKUP(nhap!M15,ds,5,0))=TRUE,"WW",VLOOKUP(nhap!M15,ds,5,0))))</f>
        <v>BD04</v>
      </c>
      <c r="N15" s="144" t="str">
        <f>IF(nhap!N15="","",IF(nhap!N15="cn","cn",IF(ISNA(VLOOKUP(nhap!N15,ds,5,0))=TRUE,"WW",VLOOKUP(nhap!N15,ds,5,0))))</f>
        <v>BD03</v>
      </c>
      <c r="O15" s="144" t="str">
        <f>IF(nhap!O15="","",IF(nhap!O15="cn","cn",IF(ISNA(VLOOKUP(nhap!O15,ds,5,0))=TRUE,"WW",VLOOKUP(nhap!O15,ds,5,0))))</f>
        <v>BT10</v>
      </c>
      <c r="P15" s="144" t="str">
        <f>IF(nhap!P15="","",IF(nhap!P15="cn","cn",IF(ISNA(VLOOKUP(nhap!P15,ds,5,0))=TRUE,"WW",VLOOKUP(nhap!P15,ds,5,0))))</f>
        <v>BU01</v>
      </c>
      <c r="Q15" s="144" t="str">
        <f>IF(nhap!Q15="","",IF(nhap!Q15="cn","cn",IF(ISNA(VLOOKUP(nhap!Q15,ds,5,0))=TRUE,"WW",VLOOKUP(nhap!Q15,ds,5,0))))</f>
        <v>BA09</v>
      </c>
      <c r="R15" s="144" t="str">
        <f>IF(nhap!R15="","",IF(nhap!R15="cn","cn",IF(ISNA(VLOOKUP(nhap!R15,ds,5,0))=TRUE,"WW",VLOOKUP(nhap!R15,ds,5,0))))</f>
        <v>BT14</v>
      </c>
      <c r="S15" s="144" t="str">
        <f>IF(nhap!S15="","",IF(nhap!S15="cn","cn",IF(ISNA(VLOOKUP(nhap!S15,ds,5,0))=TRUE,"WW",VLOOKUP(nhap!S15,ds,5,0))))</f>
        <v>BA03</v>
      </c>
      <c r="T15" s="144" t="str">
        <f>IF(nhap!T15="","",IF(nhap!T15="cn","cn",IF(ISNA(VLOOKUP(nhap!T15,ds,5,0))=TRUE,"WW",VLOOKUP(nhap!T15,ds,5,0))))</f>
        <v>BS08</v>
      </c>
      <c r="U15" s="144" t="str">
        <f>IF(nhap!U15="","",IF(nhap!U15="cn","cn",IF(ISNA(VLOOKUP(nhap!U15,ds,5,0))=TRUE,"WW",VLOOKUP(nhap!U15,ds,5,0))))</f>
        <v>BA14</v>
      </c>
      <c r="V15" s="144" t="str">
        <f>IF(nhap!V15="","",IF(nhap!V15="cn","cn",IF(ISNA(VLOOKUP(nhap!V15,ds,5,0))=TRUE,"WW",VLOOKUP(nhap!V15,ds,5,0))))</f>
        <v>BE05</v>
      </c>
      <c r="W15" s="144" t="str">
        <f>IF(nhap!W15="","",IF(nhap!W15="cn","cn",IF(ISNA(VLOOKUP(nhap!W15,ds,5,0))=TRUE,"WW",VLOOKUP(nhap!W15,ds,5,0))))</f>
        <v>BE07</v>
      </c>
      <c r="X15" s="144" t="str">
        <f>IF(nhap!X15="","",IF(nhap!X15="cn","cn",IF(ISNA(VLOOKUP(nhap!X15,ds,5,0))=TRUE,"WW",VLOOKUP(nhap!X15,ds,5,0))))</f>
        <v/>
      </c>
      <c r="Y15" s="144" t="str">
        <f>IF(nhap!Y15="","",IF(nhap!Y15="cn","cn",IF(ISNA(VLOOKUP(nhap!Y15,ds,5,0))=TRUE,"WW",VLOOKUP(nhap!Y15,ds,5,0))))</f>
        <v/>
      </c>
      <c r="Z15" s="144" t="str">
        <f>IF(nhap!Z15="","",IF(nhap!Z15="cn","cn",IF(ISNA(VLOOKUP(nhap!Z15,ds,5,0))=TRUE,"WW",VLOOKUP(nhap!Z15,ds,5,0))))</f>
        <v>BT15</v>
      </c>
      <c r="AA15" s="144" t="str">
        <f>IF(nhap!AA15="","",IF(nhap!AA15="cn","cn",IF(ISNA(VLOOKUP(nhap!AA15,ds,5,0))=TRUE,"WW",VLOOKUP(nhap!AA15,ds,5,0))))</f>
        <v/>
      </c>
      <c r="AB15" s="144" t="str">
        <f>IF(nhap!AB15="","",IF(nhap!AB15="cn","cn",IF(ISNA(VLOOKUP(nhap!AB15,ds,5,0))=TRUE,"WW",VLOOKUP(nhap!AB15,ds,5,0))))</f>
        <v>BI02</v>
      </c>
      <c r="AC15" s="144" t="str">
        <f>IF(nhap!AC15="","",IF(nhap!AC15="cn","cn",IF(ISNA(VLOOKUP(nhap!AC15,ds,5,0))=TRUE,"WW",VLOOKUP(nhap!AC15,ds,5,0))))</f>
        <v>BT06</v>
      </c>
      <c r="AD15" s="144" t="str">
        <f>IF(nhap!AD15="","",IF(nhap!AD15="cn","cn",IF(ISNA(VLOOKUP(nhap!AD15,ds,5,0))=TRUE,"WW",VLOOKUP(nhap!AD15,ds,5,0))))</f>
        <v/>
      </c>
      <c r="AE15" s="144" t="str">
        <f>IF(nhap!AE15="","",IF(nhap!AE15="cn","cn",IF(ISNA(VLOOKUP(nhap!AE15,ds,5,0))=TRUE,"WW",VLOOKUP(nhap!AE15,ds,5,0))))</f>
        <v/>
      </c>
      <c r="AF15" s="144" t="str">
        <f>IF(nhap!AF15="","",IF(nhap!AF15="cn","cn",IF(ISNA(VLOOKUP(nhap!AF15,ds,5,0))=TRUE,"WW",VLOOKUP(nhap!AF15,ds,5,0))))</f>
        <v/>
      </c>
      <c r="AG15" s="144" t="str">
        <f>IF(nhap!AG15="","",IF(nhap!AG15="cn","cn",IF(ISNA(VLOOKUP(nhap!AG15,ds,5,0))=TRUE,"WW",VLOOKUP(nhap!AG15,ds,5,0))))</f>
        <v/>
      </c>
      <c r="AH15" s="144" t="str">
        <f>IF(nhap!AH15="","",IF(nhap!AH15="cn","cn",IF(ISNA(VLOOKUP(nhap!AH15,ds,5,0))=TRUE,"WW",VLOOKUP(nhap!AH15,ds,5,0))))</f>
        <v>BI06</v>
      </c>
      <c r="AI15" s="144" t="str">
        <f>IF(nhap!AI15="","",IF(nhap!AI15="cn","cn",IF(ISNA(VLOOKUP(nhap!AI15,ds,5,0))=TRUE,"WW",VLOOKUP(nhap!AI15,ds,5,0))))</f>
        <v>BA04</v>
      </c>
      <c r="AJ15" s="144" t="str">
        <f>IF(nhap!AJ15="","",IF(nhap!AJ15="cn","cn",IF(ISNA(VLOOKUP(nhap!AJ15,ds,5,0))=TRUE,"WW",VLOOKUP(nhap!AJ15,ds,5,0))))</f>
        <v>BC11</v>
      </c>
      <c r="AK15" s="144" t="str">
        <f>IF(nhap!AK15="","",IF(nhap!AK15="cn","cn",IF(ISNA(VLOOKUP(nhap!AK15,ds,5,0))=TRUE,"WW",VLOOKUP(nhap!AK15,ds,5,0))))</f>
        <v>BC12</v>
      </c>
      <c r="AL15" s="144" t="str">
        <f>IF(nhap!AL15="","",IF(nhap!AL15="cn","cn",IF(ISNA(VLOOKUP(nhap!AL15,ds,5,0))=TRUE,"WW",VLOOKUP(nhap!AL15,ds,5,0))))</f>
        <v>BT09</v>
      </c>
      <c r="AM15" s="144" t="str">
        <f>IF(nhap!AM15="","",IF(nhap!AM15="cn","cn",IF(ISNA(VLOOKUP(nhap!AM15,ds,5,0))=TRUE,"WW",VLOOKUP(nhap!AM15,ds,5,0))))</f>
        <v>BA12</v>
      </c>
      <c r="AN15" s="144" t="str">
        <f>IF(nhap!AN15="","",IF(nhap!AN15="cn","cn",IF(ISNA(VLOOKUP(nhap!AN15,ds,5,0))=TRUE,"WW",VLOOKUP(nhap!AN15,ds,5,0))))</f>
        <v>BT05</v>
      </c>
      <c r="AO15" s="144" t="str">
        <f>IF(nhap!AO15="","",IF(nhap!AO15="cn","cn",IF(ISNA(VLOOKUP(nhap!AO15,ds,5,0))=TRUE,"WW",VLOOKUP(nhap!AO15,ds,5,0))))</f>
        <v>BI01</v>
      </c>
      <c r="AP15" s="144" t="str">
        <f>IF(nhap!AP15="","",IF(nhap!AP15="cn","cn",IF(ISNA(VLOOKUP(nhap!AP15,ds,5,0))=TRUE,"WW",VLOOKUP(nhap!AP15,ds,5,0))))</f>
        <v>BA15</v>
      </c>
      <c r="AQ15" s="144" t="str">
        <f>IF(nhap!AQ15="","",IF(nhap!AQ15="cn","cn",IF(ISNA(VLOOKUP(nhap!AQ15,ds,5,0))=TRUE,"WW",VLOOKUP(nhap!AQ15,ds,5,0))))</f>
        <v>BT12</v>
      </c>
      <c r="AR15" s="144" t="str">
        <f>IF(nhap!AR15="","",IF(nhap!AR15="cn","cn",IF(ISNA(VLOOKUP(nhap!AR15,ds,5,0))=TRUE,"WW",VLOOKUP(nhap!AR15,ds,5,0))))</f>
        <v>BQ04</v>
      </c>
      <c r="AS15" s="144" t="str">
        <f>IF(nhap!AS15="","",IF(nhap!AS15="cn","cn",IF(ISNA(VLOOKUP(nhap!AS15,ds,5,0))=TRUE,"WW",VLOOKUP(nhap!AS15,ds,5,0))))</f>
        <v>BA11</v>
      </c>
      <c r="AT15" s="144" t="str">
        <f>IF(nhap!AT15="","",IF(nhap!AT15="cn","cn",IF(ISNA(VLOOKUP(nhap!AT15,ds,5,0))=TRUE,"WW",VLOOKUP(nhap!AT15,ds,5,0))))</f>
        <v/>
      </c>
      <c r="AU15" s="144" t="str">
        <f>IF(nhap!AU15="","",IF(nhap!AU15="cn","cn",IF(ISNA(VLOOKUP(nhap!AU15,ds,5,0))=TRUE,"WW",VLOOKUP(nhap!AU15,ds,5,0))))</f>
        <v>BE06</v>
      </c>
      <c r="AV15" s="144" t="str">
        <f>IF(nhap!AV15="","",IF(nhap!AV15="cn","cn",IF(ISNA(VLOOKUP(nhap!AV15,ds,5,0))=TRUE,"WW",VLOOKUP(nhap!AV15,ds,5,0))))</f>
        <v/>
      </c>
      <c r="AW15" s="144" t="str">
        <f>IF(nhap!AW15="","",IF(nhap!AW15="cn","cn",IF(ISNA(VLOOKUP(nhap!AW15,ds,5,0))=TRUE,"WW",VLOOKUP(nhap!AW15,ds,5,0))))</f>
        <v/>
      </c>
      <c r="AX15" s="144" t="str">
        <f>IF(nhap!AX15="","",IF(nhap!AX15="cn","cn",IF(ISNA(VLOOKUP(nhap!AX15,ds,5,0))=TRUE,"WW",VLOOKUP(nhap!AX15,ds,5,0))))</f>
        <v/>
      </c>
      <c r="AY15" s="146" t="str">
        <f>IF(nhap!AY15="","",IF(nhap!AY15="cn","cn",VLOOKUP(nhap!AY15,ds,5,0)))</f>
        <v/>
      </c>
      <c r="AZ15" s="147" t="str">
        <f>IF(nhap!AZ15="","",IF(nhap!AZ15="cn","cn",VLOOKUP(nhap!AZ15,ds,5,0)))</f>
        <v/>
      </c>
      <c r="BA15" s="156"/>
      <c r="BB15" s="156"/>
    </row>
    <row r="16" spans="1:54" s="137" customFormat="1" ht="15.75" customHeight="1" thickTop="1" thickBot="1" x14ac:dyDescent="0.25">
      <c r="A16" s="468" t="s">
        <v>11</v>
      </c>
      <c r="B16" s="138">
        <v>3</v>
      </c>
      <c r="C16" s="144" t="str">
        <f>IF(nhap!C16="","",IF(nhap!C16="cn","cn",IF(ISNA(VLOOKUP(nhap!C16,ds,5,0))=TRUE,"WW",VLOOKUP(nhap!C16,ds,5,0))))</f>
        <v>BA06</v>
      </c>
      <c r="D16" s="144" t="str">
        <f>IF(nhap!D16="","",IF(nhap!D16="cn","cn",IF(ISNA(VLOOKUP(nhap!D16,ds,5,0))=TRUE,"WW",VLOOKUP(nhap!D16,ds,5,0))))</f>
        <v>BT11</v>
      </c>
      <c r="E16" s="144" t="str">
        <f>IF(nhap!E16="","",IF(nhap!E16="cn","cn",IF(ISNA(VLOOKUP(nhap!E16,ds,5,0))=TRUE,"WW",VLOOKUP(nhap!E16,ds,5,0))))</f>
        <v>BD04</v>
      </c>
      <c r="F16" s="144" t="str">
        <f>IF(nhap!F16="","",IF(nhap!F16="cn","cn",IF(ISNA(VLOOKUP(nhap!F16,ds,5,0))=TRUE,"WW",VLOOKUP(nhap!F16,ds,5,0))))</f>
        <v>BT09</v>
      </c>
      <c r="G16" s="144" t="str">
        <f>IF(nhap!G16="","",IF(nhap!G16="cn","cn",IF(ISNA(VLOOKUP(nhap!G16,ds,5,0))=TRUE,"WW",VLOOKUP(nhap!G16,ds,5,0))))</f>
        <v>BD03</v>
      </c>
      <c r="H16" s="144" t="str">
        <f>IF(nhap!H16="","",IF(nhap!H16="cn","cn",IF(ISNA(VLOOKUP(nhap!H16,ds,5,0))=TRUE,"WW",VLOOKUP(nhap!H16,ds,5,0))))</f>
        <v>BI02</v>
      </c>
      <c r="I16" s="144" t="str">
        <f>IF(nhap!I16="","",IF(nhap!I16="cn","cn",IF(ISNA(VLOOKUP(nhap!I16,ds,5,0))=TRUE,"WW",VLOOKUP(nhap!I16,ds,5,0))))</f>
        <v>BA01</v>
      </c>
      <c r="J16" s="144" t="str">
        <f>IF(nhap!J16="","",IF(nhap!J16="cn","cn",IF(ISNA(VLOOKUP(nhap!J16,ds,5,0))=TRUE,"WW",VLOOKUP(nhap!J16,ds,5,0))))</f>
        <v>BA04</v>
      </c>
      <c r="K16" s="144" t="str">
        <f>IF(nhap!K16="","",IF(nhap!K16="cn","cn",IF(ISNA(VLOOKUP(nhap!K16,ds,5,0))=TRUE,"WW",VLOOKUP(nhap!K16,ds,5,0))))</f>
        <v>BA07</v>
      </c>
      <c r="L16" s="144" t="str">
        <f>IF(nhap!L16="","",IF(nhap!L16="cn","cn",IF(ISNA(VLOOKUP(nhap!L16,ds,5,0))=TRUE,"WW",VLOOKUP(nhap!L16,ds,5,0))))</f>
        <v>BU02</v>
      </c>
      <c r="M16" s="144" t="str">
        <f>IF(nhap!M16="","",IF(nhap!M16="cn","cn",IF(ISNA(VLOOKUP(nhap!M16,ds,5,0))=TRUE,"WW",VLOOKUP(nhap!M16,ds,5,0))))</f>
        <v>BI05</v>
      </c>
      <c r="N16" s="144" t="str">
        <f>IF(nhap!N16="","",IF(nhap!N16="cn","cn",IF(ISNA(VLOOKUP(nhap!N16,ds,5,0))=TRUE,"WW",VLOOKUP(nhap!N16,ds,5,0))))</f>
        <v>BT07</v>
      </c>
      <c r="O16" s="144" t="str">
        <f>IF(nhap!O16="","",IF(nhap!O16="cn","cn",IF(ISNA(VLOOKUP(nhap!O16,ds,5,0))=TRUE,"WW",VLOOKUP(nhap!O16,ds,5,0))))</f>
        <v>BS01</v>
      </c>
      <c r="P16" s="144" t="str">
        <f>IF(nhap!P16="","",IF(nhap!P16="cn","cn",IF(ISNA(VLOOKUP(nhap!P16,ds,5,0))=TRUE,"WW",VLOOKUP(nhap!P16,ds,5,0))))</f>
        <v>BT17</v>
      </c>
      <c r="Q16" s="144" t="str">
        <f>IF(nhap!Q16="","",IF(nhap!Q16="cn","cn",IF(ISNA(VLOOKUP(nhap!Q16,ds,5,0))=TRUE,"WW",VLOOKUP(nhap!Q16,ds,5,0))))</f>
        <v>BT14</v>
      </c>
      <c r="R16" s="144" t="str">
        <f>IF(nhap!R16="","",IF(nhap!R16="cn","cn",IF(ISNA(VLOOKUP(nhap!R16,ds,5,0))=TRUE,"WW",VLOOKUP(nhap!R16,ds,5,0))))</f>
        <v>BA05</v>
      </c>
      <c r="S16" s="144" t="str">
        <f>IF(nhap!S16="","",IF(nhap!S16="cn","cn",IF(ISNA(VLOOKUP(nhap!S16,ds,5,0))=TRUE,"WW",VLOOKUP(nhap!S16,ds,5,0))))</f>
        <v>BG03</v>
      </c>
      <c r="T16" s="144" t="str">
        <f>IF(nhap!T16="","",IF(nhap!T16="cn","cn",IF(ISNA(VLOOKUP(nhap!T16,ds,5,0))=TRUE,"WW",VLOOKUP(nhap!T16,ds,5,0))))</f>
        <v>BA10</v>
      </c>
      <c r="U16" s="144" t="str">
        <f>IF(nhap!U16="","",IF(nhap!U16="cn","cn",IF(ISNA(VLOOKUP(nhap!U16,ds,5,0))=TRUE,"WW",VLOOKUP(nhap!U16,ds,5,0))))</f>
        <v>BE05</v>
      </c>
      <c r="V16" s="144" t="str">
        <f>IF(nhap!V16="","",IF(nhap!V16="cn","cn",IF(ISNA(VLOOKUP(nhap!V16,ds,5,0))=TRUE,"WW",VLOOKUP(nhap!V16,ds,5,0))))</f>
        <v>BQ03</v>
      </c>
      <c r="W16" s="144" t="str">
        <f>IF(nhap!W16="","",IF(nhap!W16="cn","cn",IF(ISNA(VLOOKUP(nhap!W16,ds,5,0))=TRUE,"WW",VLOOKUP(nhap!W16,ds,5,0))))</f>
        <v>BT15</v>
      </c>
      <c r="X16" s="144" t="str">
        <f>IF(nhap!X16="","",IF(nhap!X16="cn","cn",IF(ISNA(VLOOKUP(nhap!X16,ds,5,0))=TRUE,"WW",VLOOKUP(nhap!X16,ds,5,0))))</f>
        <v/>
      </c>
      <c r="Y16" s="144" t="str">
        <f>IF(nhap!Y16="","",IF(nhap!Y16="cn","cn",IF(ISNA(VLOOKUP(nhap!Y16,ds,5,0))=TRUE,"WW",VLOOKUP(nhap!Y16,ds,5,0))))</f>
        <v/>
      </c>
      <c r="Z16" s="144" t="str">
        <f>IF(nhap!Z16="","",IF(nhap!Z16="cn","cn",IF(ISNA(VLOOKUP(nhap!Z16,ds,5,0))=TRUE,"WW",VLOOKUP(nhap!Z16,ds,5,0))))</f>
        <v>BA09</v>
      </c>
      <c r="AA16" s="144" t="str">
        <f>IF(nhap!AA16="","",IF(nhap!AA16="cn","cn",IF(ISNA(VLOOKUP(nhap!AA16,ds,5,0))=TRUE,"WW",VLOOKUP(nhap!AA16,ds,5,0))))</f>
        <v/>
      </c>
      <c r="AB16" s="144" t="str">
        <f>IF(nhap!AB16="","",IF(nhap!AB16="cn","cn",IF(ISNA(VLOOKUP(nhap!AB16,ds,5,0))=TRUE,"WW",VLOOKUP(nhap!AB16,ds,5,0))))</f>
        <v>BA03</v>
      </c>
      <c r="AC16" s="144" t="str">
        <f>IF(nhap!AC16="","",IF(nhap!AC16="cn","cn",IF(ISNA(VLOOKUP(nhap!AC16,ds,5,0))=TRUE,"WW",VLOOKUP(nhap!AC16,ds,5,0))))</f>
        <v>BE07</v>
      </c>
      <c r="AD16" s="144" t="str">
        <f>IF(nhap!AD16="","",IF(nhap!AD16="cn","cn",IF(ISNA(VLOOKUP(nhap!AD16,ds,5,0))=TRUE,"WW",VLOOKUP(nhap!AD16,ds,5,0))))</f>
        <v/>
      </c>
      <c r="AE16" s="144" t="str">
        <f>IF(nhap!AE16="","",IF(nhap!AE16="cn","cn",IF(ISNA(VLOOKUP(nhap!AE16,ds,5,0))=TRUE,"WW",VLOOKUP(nhap!AE16,ds,5,0))))</f>
        <v/>
      </c>
      <c r="AF16" s="144" t="str">
        <f>IF(nhap!AF16="","",IF(nhap!AF16="cn","cn",IF(ISNA(VLOOKUP(nhap!AF16,ds,5,0))=TRUE,"WW",VLOOKUP(nhap!AF16,ds,5,0))))</f>
        <v/>
      </c>
      <c r="AG16" s="144" t="str">
        <f>IF(nhap!AG16="","",IF(nhap!AG16="cn","cn",IF(ISNA(VLOOKUP(nhap!AG16,ds,5,0))=TRUE,"WW",VLOOKUP(nhap!AG16,ds,5,0))))</f>
        <v/>
      </c>
      <c r="AH16" s="144" t="str">
        <f>IF(nhap!AH16="","",IF(nhap!AH16="cn","cn",IF(ISNA(VLOOKUP(nhap!AH16,ds,5,0))=TRUE,"WW",VLOOKUP(nhap!AH16,ds,5,0))))</f>
        <v>BT04</v>
      </c>
      <c r="AI16" s="144" t="str">
        <f>IF(nhap!AI16="","",IF(nhap!AI16="cn","cn",IF(ISNA(VLOOKUP(nhap!AI16,ds,5,0))=TRUE,"WW",VLOOKUP(nhap!AI16,ds,5,0))))</f>
        <v>BT06</v>
      </c>
      <c r="AJ16" s="144" t="str">
        <f>IF(nhap!AJ16="","",IF(nhap!AJ16="cn","cn",IF(ISNA(VLOOKUP(nhap!AJ16,ds,5,0))=TRUE,"WW",VLOOKUP(nhap!AJ16,ds,5,0))))</f>
        <v>BI01</v>
      </c>
      <c r="AK16" s="144" t="str">
        <f>IF(nhap!AK16="","",IF(nhap!AK16="cn","cn",IF(ISNA(VLOOKUP(nhap!AK16,ds,5,0))=TRUE,"WW",VLOOKUP(nhap!AK16,ds,5,0))))</f>
        <v>BT10</v>
      </c>
      <c r="AL16" s="144" t="str">
        <f>IF(nhap!AL16="","",IF(nhap!AL16="cn","cn",IF(ISNA(VLOOKUP(nhap!AL16,ds,5,0))=TRUE,"WW",VLOOKUP(nhap!AL16,ds,5,0))))</f>
        <v>BQ04</v>
      </c>
      <c r="AM16" s="144" t="str">
        <f>IF(nhap!AM16="","",IF(nhap!AM16="cn","cn",IF(ISNA(VLOOKUP(nhap!AM16,ds,5,0))=TRUE,"WW",VLOOKUP(nhap!AM16,ds,5,0))))</f>
        <v>BC13</v>
      </c>
      <c r="AN16" s="144" t="str">
        <f>IF(nhap!AN16="","",IF(nhap!AN16="cn","cn",IF(ISNA(VLOOKUP(nhap!AN16,ds,5,0))=TRUE,"WW",VLOOKUP(nhap!AN16,ds,5,0))))</f>
        <v>BU01</v>
      </c>
      <c r="AO16" s="144" t="str">
        <f>IF(nhap!AO16="","",IF(nhap!AO16="cn","cn",IF(ISNA(VLOOKUP(nhap!AO16,ds,5,0))=TRUE,"WW",VLOOKUP(nhap!AO16,ds,5,0))))</f>
        <v>BA15</v>
      </c>
      <c r="AP16" s="144" t="str">
        <f>IF(nhap!AP16="","",IF(nhap!AP16="cn","cn",IF(ISNA(VLOOKUP(nhap!AP16,ds,5,0))=TRUE,"WW",VLOOKUP(nhap!AP16,ds,5,0))))</f>
        <v>BI06</v>
      </c>
      <c r="AQ16" s="144" t="str">
        <f>IF(nhap!AQ16="","",IF(nhap!AQ16="cn","cn",IF(ISNA(VLOOKUP(nhap!AQ16,ds,5,0))=TRUE,"WW",VLOOKUP(nhap!AQ16,ds,5,0))))</f>
        <v>BA11</v>
      </c>
      <c r="AR16" s="144" t="str">
        <f>IF(nhap!AR16="","",IF(nhap!AR16="cn","cn",IF(ISNA(VLOOKUP(nhap!AR16,ds,5,0))=TRUE,"WW",VLOOKUP(nhap!AR16,ds,5,0))))</f>
        <v>BC12</v>
      </c>
      <c r="AS16" s="144" t="str">
        <f>IF(nhap!AS16="","",IF(nhap!AS16="cn","cn",IF(ISNA(VLOOKUP(nhap!AS16,ds,5,0))=TRUE,"WW",VLOOKUP(nhap!AS16,ds,5,0))))</f>
        <v>BE06</v>
      </c>
      <c r="AT16" s="144" t="str">
        <f>IF(nhap!AT16="","",IF(nhap!AT16="cn","cn",IF(ISNA(VLOOKUP(nhap!AT16,ds,5,0))=TRUE,"WW",VLOOKUP(nhap!AT16,ds,5,0))))</f>
        <v/>
      </c>
      <c r="AU16" s="144" t="str">
        <f>IF(nhap!AU16="","",IF(nhap!AU16="cn","cn",IF(ISNA(VLOOKUP(nhap!AU16,ds,5,0))=TRUE,"WW",VLOOKUP(nhap!AU16,ds,5,0))))</f>
        <v>BA14</v>
      </c>
      <c r="AV16" s="144" t="str">
        <f>IF(nhap!AV16="","",IF(nhap!AV16="cn","cn",IF(ISNA(VLOOKUP(nhap!AV16,ds,5,0))=TRUE,"WW",VLOOKUP(nhap!AV16,ds,5,0))))</f>
        <v>BC11</v>
      </c>
      <c r="AW16" s="144" t="str">
        <f>IF(nhap!AW16="","",IF(nhap!AW16="cn","cn",IF(ISNA(VLOOKUP(nhap!AW16,ds,5,0))=TRUE,"WW",VLOOKUP(nhap!AW16,ds,5,0))))</f>
        <v/>
      </c>
      <c r="AX16" s="144" t="str">
        <f>IF(nhap!AX16="","",IF(nhap!AX16="cn","cn",IF(ISNA(VLOOKUP(nhap!AX16,ds,5,0))=TRUE,"WW",VLOOKUP(nhap!AX16,ds,5,0))))</f>
        <v/>
      </c>
      <c r="AY16" s="146" t="str">
        <f>IF(nhap!AY16="","",IF(nhap!AY16="cn","cn",VLOOKUP(nhap!AY16,ds,5,0)))</f>
        <v/>
      </c>
      <c r="AZ16" s="147" t="str">
        <f>IF(nhap!AZ16="","",IF(nhap!AZ16="cn","cn",VLOOKUP(nhap!AZ16,ds,5,0)))</f>
        <v/>
      </c>
      <c r="BA16" s="156"/>
      <c r="BB16" s="156"/>
    </row>
    <row r="17" spans="1:54" s="137" customFormat="1" ht="15.75" customHeight="1" thickTop="1" thickBot="1" x14ac:dyDescent="0.25">
      <c r="A17" s="468"/>
      <c r="B17" s="138">
        <v>4</v>
      </c>
      <c r="C17" s="144" t="str">
        <f>IF(nhap!C17="","",IF(nhap!C17="cn","cn",IF(ISNA(VLOOKUP(nhap!C17,ds,5,0))=TRUE,"WW",VLOOKUP(nhap!C17,ds,5,0))))</f>
        <v>BT10</v>
      </c>
      <c r="D17" s="144" t="str">
        <f>IF(nhap!D17="","",IF(nhap!D17="cn","cn",IF(ISNA(VLOOKUP(nhap!D17,ds,5,0))=TRUE,"WW",VLOOKUP(nhap!D17,ds,5,0))))</f>
        <v>BT11</v>
      </c>
      <c r="E17" s="144" t="str">
        <f>IF(nhap!E17="","",IF(nhap!E17="cn","cn",IF(ISNA(VLOOKUP(nhap!E17,ds,5,0))=TRUE,"WW",VLOOKUP(nhap!E17,ds,5,0))))</f>
        <v>BA07</v>
      </c>
      <c r="F17" s="144" t="str">
        <f>IF(nhap!F17="","",IF(nhap!F17="cn","cn",IF(ISNA(VLOOKUP(nhap!F17,ds,5,0))=TRUE,"WW",VLOOKUP(nhap!F17,ds,5,0))))</f>
        <v>BI05</v>
      </c>
      <c r="G17" s="144" t="str">
        <f>IF(nhap!G17="","",IF(nhap!G17="cn","cn",IF(ISNA(VLOOKUP(nhap!G17,ds,5,0))=TRUE,"WW",VLOOKUP(nhap!G17,ds,5,0))))</f>
        <v>BT09</v>
      </c>
      <c r="H17" s="144" t="str">
        <f>IF(nhap!H17="","",IF(nhap!H17="cn","cn",IF(ISNA(VLOOKUP(nhap!H17,ds,5,0))=TRUE,"WW",VLOOKUP(nhap!H17,ds,5,0))))</f>
        <v>BA06</v>
      </c>
      <c r="I17" s="144" t="str">
        <f>IF(nhap!I17="","",IF(nhap!I17="cn","cn",IF(ISNA(VLOOKUP(nhap!I17,ds,5,0))=TRUE,"WW",VLOOKUP(nhap!I17,ds,5,0))))</f>
        <v>BT07</v>
      </c>
      <c r="J17" s="144" t="str">
        <f>IF(nhap!J17="","",IF(nhap!J17="cn","cn",IF(ISNA(VLOOKUP(nhap!J17,ds,5,0))=TRUE,"WW",VLOOKUP(nhap!J17,ds,5,0))))</f>
        <v>BA04</v>
      </c>
      <c r="K17" s="144" t="str">
        <f>IF(nhap!K17="","",IF(nhap!K17="cn","cn",IF(ISNA(VLOOKUP(nhap!K17,ds,5,0))=TRUE,"WW",VLOOKUP(nhap!K17,ds,5,0))))</f>
        <v>BD03</v>
      </c>
      <c r="L17" s="144" t="str">
        <f>IF(nhap!L17="","",IF(nhap!L17="cn","cn",IF(ISNA(VLOOKUP(nhap!L17,ds,5,0))=TRUE,"WW",VLOOKUP(nhap!L17,ds,5,0))))</f>
        <v>BS01</v>
      </c>
      <c r="M17" s="144" t="str">
        <f>IF(nhap!M17="","",IF(nhap!M17="cn","cn",IF(ISNA(VLOOKUP(nhap!M17,ds,5,0))=TRUE,"WW",VLOOKUP(nhap!M17,ds,5,0))))</f>
        <v>BT01</v>
      </c>
      <c r="N17" s="144" t="str">
        <f>IF(nhap!N17="","",IF(nhap!N17="cn","cn",IF(ISNA(VLOOKUP(nhap!N17,ds,5,0))=TRUE,"WW",VLOOKUP(nhap!N17,ds,5,0))))</f>
        <v>BG02</v>
      </c>
      <c r="O17" s="144" t="str">
        <f>IF(nhap!O17="","",IF(nhap!O17="cn","cn",IF(ISNA(VLOOKUP(nhap!O17,ds,5,0))=TRUE,"WW",VLOOKUP(nhap!O17,ds,5,0))))</f>
        <v>BA01</v>
      </c>
      <c r="P17" s="144" t="str">
        <f>IF(nhap!P17="","",IF(nhap!P17="cn","cn",IF(ISNA(VLOOKUP(nhap!P17,ds,5,0))=TRUE,"WW",VLOOKUP(nhap!P17,ds,5,0))))</f>
        <v>BT17</v>
      </c>
      <c r="Q17" s="144" t="str">
        <f>IF(nhap!Q17="","",IF(nhap!Q17="cn","cn",IF(ISNA(VLOOKUP(nhap!Q17,ds,5,0))=TRUE,"WW",VLOOKUP(nhap!Q17,ds,5,0))))</f>
        <v>BT14</v>
      </c>
      <c r="R17" s="144" t="str">
        <f>IF(nhap!R17="","",IF(nhap!R17="cn","cn",IF(ISNA(VLOOKUP(nhap!R17,ds,5,0))=TRUE,"WW",VLOOKUP(nhap!R17,ds,5,0))))</f>
        <v>BQ03</v>
      </c>
      <c r="S17" s="144" t="str">
        <f>IF(nhap!S17="","",IF(nhap!S17="cn","cn",IF(ISNA(VLOOKUP(nhap!S17,ds,5,0))=TRUE,"WW",VLOOKUP(nhap!S17,ds,5,0))))</f>
        <v>BT06</v>
      </c>
      <c r="T17" s="144" t="str">
        <f>IF(nhap!T17="","",IF(nhap!T17="cn","cn",IF(ISNA(VLOOKUP(nhap!T17,ds,5,0))=TRUE,"WW",VLOOKUP(nhap!T17,ds,5,0))))</f>
        <v>BA10</v>
      </c>
      <c r="U17" s="144" t="str">
        <f>IF(nhap!U17="","",IF(nhap!U17="cn","cn",IF(ISNA(VLOOKUP(nhap!U17,ds,5,0))=TRUE,"WW",VLOOKUP(nhap!U17,ds,5,0))))</f>
        <v>BE05</v>
      </c>
      <c r="V17" s="144" t="str">
        <f>IF(nhap!V17="","",IF(nhap!V17="cn","cn",IF(ISNA(VLOOKUP(nhap!V17,ds,5,0))=TRUE,"WW",VLOOKUP(nhap!V17,ds,5,0))))</f>
        <v>BI02</v>
      </c>
      <c r="W17" s="144" t="str">
        <f>IF(nhap!W17="","",IF(nhap!W17="cn","cn",IF(ISNA(VLOOKUP(nhap!W17,ds,5,0))=TRUE,"WW",VLOOKUP(nhap!W17,ds,5,0))))</f>
        <v>BT15</v>
      </c>
      <c r="X17" s="144" t="str">
        <f>IF(nhap!X17="","",IF(nhap!X17="cn","cn",IF(ISNA(VLOOKUP(nhap!X17,ds,5,0))=TRUE,"WW",VLOOKUP(nhap!X17,ds,5,0))))</f>
        <v/>
      </c>
      <c r="Y17" s="144" t="str">
        <f>IF(nhap!Y17="","",IF(nhap!Y17="cn","cn",IF(ISNA(VLOOKUP(nhap!Y17,ds,5,0))=TRUE,"WW",VLOOKUP(nhap!Y17,ds,5,0))))</f>
        <v/>
      </c>
      <c r="Z17" s="144" t="str">
        <f>IF(nhap!Z17="","",IF(nhap!Z17="cn","cn",IF(ISNA(VLOOKUP(nhap!Z17,ds,5,0))=TRUE,"WW",VLOOKUP(nhap!Z17,ds,5,0))))</f>
        <v>BA09</v>
      </c>
      <c r="AA17" s="144" t="str">
        <f>IF(nhap!AA17="","",IF(nhap!AA17="cn","cn",IF(ISNA(VLOOKUP(nhap!AA17,ds,5,0))=TRUE,"WW",VLOOKUP(nhap!AA17,ds,5,0))))</f>
        <v/>
      </c>
      <c r="AB17" s="144" t="str">
        <f>IF(nhap!AB17="","",IF(nhap!AB17="cn","cn",IF(ISNA(VLOOKUP(nhap!AB17,ds,5,0))=TRUE,"WW",VLOOKUP(nhap!AB17,ds,5,0))))</f>
        <v>BA03</v>
      </c>
      <c r="AC17" s="144" t="str">
        <f>IF(nhap!AC17="","",IF(nhap!AC17="cn","cn",IF(ISNA(VLOOKUP(nhap!AC17,ds,5,0))=TRUE,"WW",VLOOKUP(nhap!AC17,ds,5,0))))</f>
        <v>BE07</v>
      </c>
      <c r="AD17" s="144" t="str">
        <f>IF(nhap!AD17="","",IF(nhap!AD17="cn","cn",IF(ISNA(VLOOKUP(nhap!AD17,ds,5,0))=TRUE,"WW",VLOOKUP(nhap!AD17,ds,5,0))))</f>
        <v/>
      </c>
      <c r="AE17" s="144" t="str">
        <f>IF(nhap!AE17="","",IF(nhap!AE17="cn","cn",IF(ISNA(VLOOKUP(nhap!AE17,ds,5,0))=TRUE,"WW",VLOOKUP(nhap!AE17,ds,5,0))))</f>
        <v/>
      </c>
      <c r="AF17" s="144" t="str">
        <f>IF(nhap!AF17="","",IF(nhap!AF17="cn","cn",IF(ISNA(VLOOKUP(nhap!AF17,ds,5,0))=TRUE,"WW",VLOOKUP(nhap!AF17,ds,5,0))))</f>
        <v/>
      </c>
      <c r="AG17" s="144" t="str">
        <f>IF(nhap!AG17="","",IF(nhap!AG17="cn","cn",IF(ISNA(VLOOKUP(nhap!AG17,ds,5,0))=TRUE,"WW",VLOOKUP(nhap!AG17,ds,5,0))))</f>
        <v/>
      </c>
      <c r="AH17" s="144" t="str">
        <f>IF(nhap!AH17="","",IF(nhap!AH17="cn","cn",IF(ISNA(VLOOKUP(nhap!AH17,ds,5,0))=TRUE,"WW",VLOOKUP(nhap!AH17,ds,5,0))))</f>
        <v>BT04</v>
      </c>
      <c r="AI17" s="144" t="str">
        <f>IF(nhap!AI17="","",IF(nhap!AI17="cn","cn",IF(ISNA(VLOOKUP(nhap!AI17,ds,5,0))=TRUE,"WW",VLOOKUP(nhap!AI17,ds,5,0))))</f>
        <v>BU01</v>
      </c>
      <c r="AJ17" s="144" t="str">
        <f>IF(nhap!AJ17="","",IF(nhap!AJ17="cn","cn",IF(ISNA(VLOOKUP(nhap!AJ17,ds,5,0))=TRUE,"WW",VLOOKUP(nhap!AJ17,ds,5,0))))</f>
        <v>BA05</v>
      </c>
      <c r="AK17" s="144" t="str">
        <f>IF(nhap!AK17="","",IF(nhap!AK17="cn","cn",IF(ISNA(VLOOKUP(nhap!AK17,ds,5,0))=TRUE,"WW",VLOOKUP(nhap!AK17,ds,5,0))))</f>
        <v>BI01</v>
      </c>
      <c r="AL17" s="144" t="str">
        <f>IF(nhap!AL17="","",IF(nhap!AL17="cn","cn",IF(ISNA(VLOOKUP(nhap!AL17,ds,5,0))=TRUE,"WW",VLOOKUP(nhap!AL17,ds,5,0))))</f>
        <v>BI06</v>
      </c>
      <c r="AM17" s="144" t="str">
        <f>IF(nhap!AM17="","",IF(nhap!AM17="cn","cn",IF(ISNA(VLOOKUP(nhap!AM17,ds,5,0))=TRUE,"WW",VLOOKUP(nhap!AM17,ds,5,0))))</f>
        <v>BQ04</v>
      </c>
      <c r="AN17" s="144" t="str">
        <f>IF(nhap!AN17="","",IF(nhap!AN17="cn","cn",IF(ISNA(VLOOKUP(nhap!AN17,ds,5,0))=TRUE,"WW",VLOOKUP(nhap!AN17,ds,5,0))))</f>
        <v>BC13</v>
      </c>
      <c r="AO17" s="144" t="str">
        <f>IF(nhap!AO17="","",IF(nhap!AO17="cn","cn",IF(ISNA(VLOOKUP(nhap!AO17,ds,5,0))=TRUE,"WW",VLOOKUP(nhap!AO17,ds,5,0))))</f>
        <v>BA15</v>
      </c>
      <c r="AP17" s="144" t="str">
        <f>IF(nhap!AP17="","",IF(nhap!AP17="cn","cn",IF(ISNA(VLOOKUP(nhap!AP17,ds,5,0))=TRUE,"WW",VLOOKUP(nhap!AP17,ds,5,0))))</f>
        <v>BU02</v>
      </c>
      <c r="AQ17" s="144" t="str">
        <f>IF(nhap!AQ17="","",IF(nhap!AQ17="cn","cn",IF(ISNA(VLOOKUP(nhap!AQ17,ds,5,0))=TRUE,"WW",VLOOKUP(nhap!AQ17,ds,5,0))))</f>
        <v>BA11</v>
      </c>
      <c r="AR17" s="144" t="str">
        <f>IF(nhap!AR17="","",IF(nhap!AR17="cn","cn",IF(ISNA(VLOOKUP(nhap!AR17,ds,5,0))=TRUE,"WW",VLOOKUP(nhap!AR17,ds,5,0))))</f>
        <v>BS07</v>
      </c>
      <c r="AS17" s="144" t="str">
        <f>IF(nhap!AS17="","",IF(nhap!AS17="cn","cn",IF(ISNA(VLOOKUP(nhap!AS17,ds,5,0))=TRUE,"WW",VLOOKUP(nhap!AS17,ds,5,0))))</f>
        <v>BE06</v>
      </c>
      <c r="AT17" s="144" t="str">
        <f>IF(nhap!AT17="","",IF(nhap!AT17="cn","cn",IF(ISNA(VLOOKUP(nhap!AT17,ds,5,0))=TRUE,"WW",VLOOKUP(nhap!AT17,ds,5,0))))</f>
        <v/>
      </c>
      <c r="AU17" s="144" t="str">
        <f>IF(nhap!AU17="","",IF(nhap!AU17="cn","cn",IF(ISNA(VLOOKUP(nhap!AU17,ds,5,0))=TRUE,"WW",VLOOKUP(nhap!AU17,ds,5,0))))</f>
        <v>BA14</v>
      </c>
      <c r="AV17" s="144" t="str">
        <f>IF(nhap!AV17="","",IF(nhap!AV17="cn","cn",IF(ISNA(VLOOKUP(nhap!AV17,ds,5,0))=TRUE,"WW",VLOOKUP(nhap!AV17,ds,5,0))))</f>
        <v>BC11</v>
      </c>
      <c r="AW17" s="144" t="str">
        <f>IF(nhap!AW17="","",IF(nhap!AW17="cn","cn",IF(ISNA(VLOOKUP(nhap!AW17,ds,5,0))=TRUE,"WW",VLOOKUP(nhap!AW17,ds,5,0))))</f>
        <v/>
      </c>
      <c r="AX17" s="144" t="str">
        <f>IF(nhap!AX17="","",IF(nhap!AX17="cn","cn",IF(ISNA(VLOOKUP(nhap!AX17,ds,5,0))=TRUE,"WW",VLOOKUP(nhap!AX17,ds,5,0))))</f>
        <v/>
      </c>
      <c r="AY17" s="146" t="str">
        <f>IF(nhap!AY17="","",IF(nhap!AY17="cn","cn",VLOOKUP(nhap!AY17,ds,5,0)))</f>
        <v/>
      </c>
      <c r="AZ17" s="147" t="str">
        <f>IF(nhap!AZ17="","",IF(nhap!AZ17="cn","cn",VLOOKUP(nhap!AZ17,ds,5,0)))</f>
        <v/>
      </c>
      <c r="BA17" s="156"/>
      <c r="BB17" s="156"/>
    </row>
    <row r="18" spans="1:54" s="137" customFormat="1" ht="15.75" customHeight="1" thickTop="1" thickBot="1" x14ac:dyDescent="0.25">
      <c r="A18" s="469"/>
      <c r="B18" s="139">
        <v>5</v>
      </c>
      <c r="C18" s="144" t="str">
        <f>IF(nhap!C18="","",IF(nhap!C18="cn","cn",IF(ISNA(VLOOKUP(nhap!C18,ds,5,0))=TRUE,"WW",VLOOKUP(nhap!C18,ds,5,0))))</f>
        <v>BI02</v>
      </c>
      <c r="D18" s="144" t="str">
        <f>IF(nhap!D18="","",IF(nhap!D18="cn","cn",IF(ISNA(VLOOKUP(nhap!D18,ds,5,0))=TRUE,"WW",VLOOKUP(nhap!D18,ds,5,0))))</f>
        <v>BS01</v>
      </c>
      <c r="E18" s="144" t="str">
        <f>IF(nhap!E18="","",IF(nhap!E18="cn","cn",IF(ISNA(VLOOKUP(nhap!E18,ds,5,0))=TRUE,"WW",VLOOKUP(nhap!E18,ds,5,0))))</f>
        <v>BA07</v>
      </c>
      <c r="F18" s="144" t="str">
        <f>IF(nhap!F18="","",IF(nhap!F18="cn","cn",IF(ISNA(VLOOKUP(nhap!F18,ds,5,0))=TRUE,"WW",VLOOKUP(nhap!F18,ds,5,0))))</f>
        <v>BU01</v>
      </c>
      <c r="G18" s="144" t="str">
        <f>IF(nhap!G18="","",IF(nhap!G18="cn","cn",IF(ISNA(VLOOKUP(nhap!G18,ds,5,0))=TRUE,"WW",VLOOKUP(nhap!G18,ds,5,0))))</f>
        <v>BT09</v>
      </c>
      <c r="H18" s="144" t="str">
        <f>IF(nhap!H18="","",IF(nhap!H18="cn","cn",IF(ISNA(VLOOKUP(nhap!H18,ds,5,0))=TRUE,"WW",VLOOKUP(nhap!H18,ds,5,0))))</f>
        <v>BA06</v>
      </c>
      <c r="I18" s="144" t="str">
        <f>IF(nhap!I18="","",IF(nhap!I18="cn","cn",IF(ISNA(VLOOKUP(nhap!I18,ds,5,0))=TRUE,"WW",VLOOKUP(nhap!I18,ds,5,0))))</f>
        <v>BT07</v>
      </c>
      <c r="J18" s="144" t="str">
        <f>IF(nhap!J18="","",IF(nhap!J18="cn","cn",IF(ISNA(VLOOKUP(nhap!J18,ds,5,0))=TRUE,"WW",VLOOKUP(nhap!J18,ds,5,0))))</f>
        <v>BD04</v>
      </c>
      <c r="K18" s="144" t="str">
        <f>IF(nhap!K18="","",IF(nhap!K18="cn","cn",IF(ISNA(VLOOKUP(nhap!K18,ds,5,0))=TRUE,"WW",VLOOKUP(nhap!K18,ds,5,0))))</f>
        <v>BG02</v>
      </c>
      <c r="L18" s="144" t="str">
        <f>IF(nhap!L18="","",IF(nhap!L18="cn","cn",IF(ISNA(VLOOKUP(nhap!L18,ds,5,0))=TRUE,"WW",VLOOKUP(nhap!L18,ds,5,0))))</f>
        <v>BQ03</v>
      </c>
      <c r="M18" s="144" t="str">
        <f>IF(nhap!M18="","",IF(nhap!M18="cn","cn",IF(ISNA(VLOOKUP(nhap!M18,ds,5,0))=TRUE,"WW",VLOOKUP(nhap!M18,ds,5,0))))</f>
        <v>BT01</v>
      </c>
      <c r="N18" s="144" t="str">
        <f>IF(nhap!N18="","",IF(nhap!N18="cn","cn",IF(ISNA(VLOOKUP(nhap!N18,ds,5,0))=TRUE,"WW",VLOOKUP(nhap!N18,ds,5,0))))</f>
        <v>BA09</v>
      </c>
      <c r="O18" s="144" t="str">
        <f>IF(nhap!O18="","",IF(nhap!O18="cn","cn",IF(ISNA(VLOOKUP(nhap!O18,ds,5,0))=TRUE,"WW",VLOOKUP(nhap!O18,ds,5,0))))</f>
        <v>BD03</v>
      </c>
      <c r="P18" s="144" t="str">
        <f>IF(nhap!P18="","",IF(nhap!P18="cn","cn",IF(ISNA(VLOOKUP(nhap!P18,ds,5,0))=TRUE,"WW",VLOOKUP(nhap!P18,ds,5,0))))</f>
        <v>BI05</v>
      </c>
      <c r="Q18" s="144" t="str">
        <f>IF(nhap!Q18="","",IF(nhap!Q18="cn","cn",IF(ISNA(VLOOKUP(nhap!Q18,ds,5,0))=TRUE,"WW",VLOOKUP(nhap!Q18,ds,5,0))))</f>
        <v/>
      </c>
      <c r="R18" s="144" t="str">
        <f>IF(nhap!R18="","",IF(nhap!R18="cn","cn",IF(ISNA(VLOOKUP(nhap!R18,ds,5,0))=TRUE,"WW",VLOOKUP(nhap!R18,ds,5,0))))</f>
        <v/>
      </c>
      <c r="S18" s="144" t="str">
        <f>IF(nhap!S18="","",IF(nhap!S18="cn","cn",IF(ISNA(VLOOKUP(nhap!S18,ds,5,0))=TRUE,"WW",VLOOKUP(nhap!S18,ds,5,0))))</f>
        <v/>
      </c>
      <c r="T18" s="144" t="str">
        <f>IF(nhap!T18="","",IF(nhap!T18="cn","cn",IF(ISNA(VLOOKUP(nhap!T18,ds,5,0))=TRUE,"WW",VLOOKUP(nhap!T18,ds,5,0))))</f>
        <v/>
      </c>
      <c r="U18" s="144" t="str">
        <f>IF(nhap!U18="","",IF(nhap!U18="cn","cn",IF(ISNA(VLOOKUP(nhap!U18,ds,5,0))=TRUE,"WW",VLOOKUP(nhap!U18,ds,5,0))))</f>
        <v/>
      </c>
      <c r="V18" s="144" t="str">
        <f>IF(nhap!V18="","",IF(nhap!V18="cn","cn",IF(ISNA(VLOOKUP(nhap!V18,ds,5,0))=TRUE,"WW",VLOOKUP(nhap!V18,ds,5,0))))</f>
        <v/>
      </c>
      <c r="W18" s="144" t="str">
        <f>IF(nhap!W18="","",IF(nhap!W18="cn","cn",IF(ISNA(VLOOKUP(nhap!W18,ds,5,0))=TRUE,"WW",VLOOKUP(nhap!W18,ds,5,0))))</f>
        <v/>
      </c>
      <c r="X18" s="144" t="str">
        <f>IF(nhap!X18="","",IF(nhap!X18="cn","cn",IF(ISNA(VLOOKUP(nhap!X18,ds,5,0))=TRUE,"WW",VLOOKUP(nhap!X18,ds,5,0))))</f>
        <v/>
      </c>
      <c r="Y18" s="144" t="str">
        <f>IF(nhap!Y18="","",IF(nhap!Y18="cn","cn",IF(ISNA(VLOOKUP(nhap!Y18,ds,5,0))=TRUE,"WW",VLOOKUP(nhap!Y18,ds,5,0))))</f>
        <v/>
      </c>
      <c r="Z18" s="144" t="str">
        <f>IF(nhap!Z18="","",IF(nhap!Z18="cn","cn",IF(ISNA(VLOOKUP(nhap!Z18,ds,5,0))=TRUE,"WW",VLOOKUP(nhap!Z18,ds,5,0))))</f>
        <v/>
      </c>
      <c r="AA18" s="144" t="str">
        <f>IF(nhap!AA18="","",IF(nhap!AA18="cn","cn",IF(ISNA(VLOOKUP(nhap!AA18,ds,5,0))=TRUE,"WW",VLOOKUP(nhap!AA18,ds,5,0))))</f>
        <v/>
      </c>
      <c r="AB18" s="144" t="str">
        <f>IF(nhap!AB18="","",IF(nhap!AB18="cn","cn",IF(ISNA(VLOOKUP(nhap!AB18,ds,5,0))=TRUE,"WW",VLOOKUP(nhap!AB18,ds,5,0))))</f>
        <v/>
      </c>
      <c r="AC18" s="144" t="str">
        <f>IF(nhap!AC18="","",IF(nhap!AC18="cn","cn",IF(ISNA(VLOOKUP(nhap!AC18,ds,5,0))=TRUE,"WW",VLOOKUP(nhap!AC18,ds,5,0))))</f>
        <v/>
      </c>
      <c r="AD18" s="144" t="str">
        <f>IF(nhap!AD18="","",IF(nhap!AD18="cn","cn",IF(ISNA(VLOOKUP(nhap!AD18,ds,5,0))=TRUE,"WW",VLOOKUP(nhap!AD18,ds,5,0))))</f>
        <v/>
      </c>
      <c r="AE18" s="144" t="str">
        <f>IF(nhap!AE18="","",IF(nhap!AE18="cn","cn",IF(ISNA(VLOOKUP(nhap!AE18,ds,5,0))=TRUE,"WW",VLOOKUP(nhap!AE18,ds,5,0))))</f>
        <v/>
      </c>
      <c r="AF18" s="144" t="str">
        <f>IF(nhap!AF18="","",IF(nhap!AF18="cn","cn",IF(ISNA(VLOOKUP(nhap!AF18,ds,5,0))=TRUE,"WW",VLOOKUP(nhap!AF18,ds,5,0))))</f>
        <v/>
      </c>
      <c r="AG18" s="144" t="str">
        <f>IF(nhap!AG18="","",IF(nhap!AG18="cn","cn",IF(ISNA(VLOOKUP(nhap!AG18,ds,5,0))=TRUE,"WW",VLOOKUP(nhap!AG18,ds,5,0))))</f>
        <v/>
      </c>
      <c r="AH18" s="144" t="str">
        <f>IF(nhap!AH18="","",IF(nhap!AH18="cn","cn",IF(ISNA(VLOOKUP(nhap!AH18,ds,5,0))=TRUE,"WW",VLOOKUP(nhap!AH18,ds,5,0))))</f>
        <v>BQ04</v>
      </c>
      <c r="AI18" s="144" t="str">
        <f>IF(nhap!AI18="","",IF(nhap!AI18="cn","cn",IF(ISNA(VLOOKUP(nhap!AI18,ds,5,0))=TRUE,"WW",VLOOKUP(nhap!AI18,ds,5,0))))</f>
        <v>BC11</v>
      </c>
      <c r="AJ18" s="144" t="str">
        <f>IF(nhap!AJ18="","",IF(nhap!AJ18="cn","cn",IF(ISNA(VLOOKUP(nhap!AJ18,ds,5,0))=TRUE,"WW",VLOOKUP(nhap!AJ18,ds,5,0))))</f>
        <v>BU02</v>
      </c>
      <c r="AK18" s="144" t="str">
        <f>IF(nhap!AK18="","",IF(nhap!AK18="cn","cn",IF(ISNA(VLOOKUP(nhap!AK18,ds,5,0))=TRUE,"WW",VLOOKUP(nhap!AK18,ds,5,0))))</f>
        <v>BS07</v>
      </c>
      <c r="AL18" s="144" t="str">
        <f>IF(nhap!AL18="","",IF(nhap!AL18="cn","cn",IF(ISNA(VLOOKUP(nhap!AL18,ds,5,0))=TRUE,"WW",VLOOKUP(nhap!AL18,ds,5,0))))</f>
        <v>BI06</v>
      </c>
      <c r="AM18" s="144" t="str">
        <f>IF(nhap!AM18="","",IF(nhap!AM18="cn","cn",IF(ISNA(VLOOKUP(nhap!AM18,ds,5,0))=TRUE,"WW",VLOOKUP(nhap!AM18,ds,5,0))))</f>
        <v>BT04</v>
      </c>
      <c r="AN18" s="144" t="str">
        <f>IF(nhap!AN18="","",IF(nhap!AN18="cn","cn",IF(ISNA(VLOOKUP(nhap!AN18,ds,5,0))=TRUE,"WW",VLOOKUP(nhap!AN18,ds,5,0))))</f>
        <v>BA05</v>
      </c>
      <c r="AO18" s="144" t="str">
        <f>IF(nhap!AO18="","",IF(nhap!AO18="cn","cn",IF(ISNA(VLOOKUP(nhap!AO18,ds,5,0))=TRUE,"WW",VLOOKUP(nhap!AO18,ds,5,0))))</f>
        <v/>
      </c>
      <c r="AP18" s="144" t="str">
        <f>IF(nhap!AP18="","",IF(nhap!AP18="cn","cn",IF(ISNA(VLOOKUP(nhap!AP18,ds,5,0))=TRUE,"WW",VLOOKUP(nhap!AP18,ds,5,0))))</f>
        <v/>
      </c>
      <c r="AQ18" s="144" t="str">
        <f>IF(nhap!AQ18="","",IF(nhap!AQ18="cn","cn",IF(ISNA(VLOOKUP(nhap!AQ18,ds,5,0))=TRUE,"WW",VLOOKUP(nhap!AQ18,ds,5,0))))</f>
        <v/>
      </c>
      <c r="AR18" s="144" t="str">
        <f>IF(nhap!AR18="","",IF(nhap!AR18="cn","cn",IF(ISNA(VLOOKUP(nhap!AR18,ds,5,0))=TRUE,"WW",VLOOKUP(nhap!AR18,ds,5,0))))</f>
        <v/>
      </c>
      <c r="AS18" s="144" t="str">
        <f>IF(nhap!AS18="","",IF(nhap!AS18="cn","cn",IF(ISNA(VLOOKUP(nhap!AS18,ds,5,0))=TRUE,"WW",VLOOKUP(nhap!AS18,ds,5,0))))</f>
        <v/>
      </c>
      <c r="AT18" s="144" t="str">
        <f>IF(nhap!AT18="","",IF(nhap!AT18="cn","cn",IF(ISNA(VLOOKUP(nhap!AT18,ds,5,0))=TRUE,"WW",VLOOKUP(nhap!AT18,ds,5,0))))</f>
        <v/>
      </c>
      <c r="AU18" s="144" t="str">
        <f>IF(nhap!AU18="","",IF(nhap!AU18="cn","cn",IF(ISNA(VLOOKUP(nhap!AU18,ds,5,0))=TRUE,"WW",VLOOKUP(nhap!AU18,ds,5,0))))</f>
        <v/>
      </c>
      <c r="AV18" s="144" t="str">
        <f>IF(nhap!AV18="","",IF(nhap!AV18="cn","cn",IF(ISNA(VLOOKUP(nhap!AV18,ds,5,0))=TRUE,"WW",VLOOKUP(nhap!AV18,ds,5,0))))</f>
        <v/>
      </c>
      <c r="AW18" s="144" t="str">
        <f>IF(nhap!AW18="","",IF(nhap!AW18="cn","cn",IF(ISNA(VLOOKUP(nhap!AW18,ds,5,0))=TRUE,"WW",VLOOKUP(nhap!AW18,ds,5,0))))</f>
        <v/>
      </c>
      <c r="AX18" s="144" t="str">
        <f>IF(nhap!AX18="","",IF(nhap!AX18="cn","cn",IF(ISNA(VLOOKUP(nhap!AX18,ds,5,0))=TRUE,"WW",VLOOKUP(nhap!AX18,ds,5,0))))</f>
        <v/>
      </c>
      <c r="AY18" s="148" t="str">
        <f>IF(nhap!AY18="","",IF(nhap!AY18="cn","cn",VLOOKUP(nhap!AY18,ds,5,0)))</f>
        <v/>
      </c>
      <c r="AZ18" s="149" t="str">
        <f>IF(nhap!AZ18="","",IF(nhap!AZ18="cn","cn",VLOOKUP(nhap!AZ18,ds,5,0)))</f>
        <v/>
      </c>
      <c r="BA18" s="156"/>
      <c r="BB18" s="156"/>
    </row>
    <row r="19" spans="1:54" s="137" customFormat="1" ht="15.75" customHeight="1" thickTop="1" thickBot="1" x14ac:dyDescent="0.25">
      <c r="A19" s="467" t="s">
        <v>21</v>
      </c>
      <c r="B19" s="136">
        <v>1</v>
      </c>
      <c r="C19" s="144" t="str">
        <f>IF(nhap!C19="","",IF(nhap!C19="cn","cn",IF(ISNA(VLOOKUP(nhap!C19,ds,5,0))=TRUE,"WW",VLOOKUP(nhap!C19,ds,5,0))))</f>
        <v>BA06</v>
      </c>
      <c r="D19" s="144" t="str">
        <f>IF(nhap!D19="","",IF(nhap!D19="cn","cn",IF(ISNA(VLOOKUP(nhap!D19,ds,5,0))=TRUE,"WW",VLOOKUP(nhap!D19,ds,5,0))))</f>
        <v>BH04</v>
      </c>
      <c r="E19" s="144" t="str">
        <f>IF(nhap!E19="","",IF(nhap!E19="cn","cn",IF(ISNA(VLOOKUP(nhap!E19,ds,5,0))=TRUE,"WW",VLOOKUP(nhap!E19,ds,5,0))))</f>
        <v>BT12</v>
      </c>
      <c r="F19" s="144" t="str">
        <f>IF(nhap!F19="","",IF(nhap!F19="cn","cn",IF(ISNA(VLOOKUP(nhap!F19,ds,5,0))=TRUE,"WW",VLOOKUP(nhap!F19,ds,5,0))))</f>
        <v>BS08</v>
      </c>
      <c r="G19" s="144" t="str">
        <f>IF(nhap!G19="","",IF(nhap!G19="cn","cn",IF(ISNA(VLOOKUP(nhap!G19,ds,5,0))=TRUE,"WW",VLOOKUP(nhap!G19,ds,5,0))))</f>
        <v>BT09</v>
      </c>
      <c r="H19" s="144" t="str">
        <f>IF(nhap!H19="","",IF(nhap!H19="cn","cn",IF(ISNA(VLOOKUP(nhap!H19,ds,5,0))=TRUE,"WW",VLOOKUP(nhap!H19,ds,5,0))))</f>
        <v>BV08</v>
      </c>
      <c r="I19" s="144" t="str">
        <f>IF(nhap!I19="","",IF(nhap!I19="cn","cn",IF(ISNA(VLOOKUP(nhap!I19,ds,5,0))=TRUE,"WW",VLOOKUP(nhap!I19,ds,5,0))))</f>
        <v>BL10</v>
      </c>
      <c r="J19" s="144" t="str">
        <f>IF(nhap!J19="","",IF(nhap!J19="cn","cn",IF(ISNA(VLOOKUP(nhap!J19,ds,5,0))=TRUE,"WW",VLOOKUP(nhap!J19,ds,5,0))))</f>
        <v>BV02</v>
      </c>
      <c r="K19" s="144" t="str">
        <f>IF(nhap!K19="","",IF(nhap!K19="cn","cn",IF(ISNA(VLOOKUP(nhap!K19,ds,5,0))=TRUE,"WW",VLOOKUP(nhap!K19,ds,5,0))))</f>
        <v>BI02</v>
      </c>
      <c r="L19" s="144" t="str">
        <f>IF(nhap!L19="","",IF(nhap!L19="cn","cn",IF(ISNA(VLOOKUP(nhap!L19,ds,5,0))=TRUE,"WW",VLOOKUP(nhap!L19,ds,5,0))))</f>
        <v>BD04</v>
      </c>
      <c r="M19" s="144" t="str">
        <f>IF(nhap!M19="","",IF(nhap!M19="cn","cn",IF(ISNA(VLOOKUP(nhap!M19,ds,5,0))=TRUE,"WW",VLOOKUP(nhap!M19,ds,5,0))))</f>
        <v>BT01</v>
      </c>
      <c r="N19" s="144" t="str">
        <f>IF(nhap!N19="","",IF(nhap!N19="cn","cn",IF(ISNA(VLOOKUP(nhap!N19,ds,5,0))=TRUE,"WW",VLOOKUP(nhap!N19,ds,5,0))))</f>
        <v>BV01</v>
      </c>
      <c r="O19" s="144" t="str">
        <f>IF(nhap!O19="","",IF(nhap!O19="cn","cn",IF(ISNA(VLOOKUP(nhap!O19,ds,5,0))=TRUE,"WW",VLOOKUP(nhap!O19,ds,5,0))))</f>
        <v>BA01</v>
      </c>
      <c r="P19" s="144" t="str">
        <f>IF(nhap!P19="","",IF(nhap!P19="cn","cn",IF(ISNA(VLOOKUP(nhap!P19,ds,5,0))=TRUE,"WW",VLOOKUP(nhap!P19,ds,5,0))))</f>
        <v>BV06</v>
      </c>
      <c r="Q19" s="144" t="str">
        <f>IF(nhap!Q19="","",IF(nhap!Q19="cn","cn",IF(ISNA(VLOOKUP(nhap!Q19,ds,5,0))=TRUE,"WW",VLOOKUP(nhap!Q19,ds,5,0))))</f>
        <v>BL02</v>
      </c>
      <c r="R19" s="144" t="str">
        <f>IF(nhap!R19="","",IF(nhap!R19="cn","cn",IF(ISNA(VLOOKUP(nhap!R19,ds,5,0))=TRUE,"WW",VLOOKUP(nhap!R19,ds,5,0))))</f>
        <v>BA14</v>
      </c>
      <c r="S19" s="144" t="str">
        <f>IF(nhap!S19="","",IF(nhap!S19="cn","cn",IF(ISNA(VLOOKUP(nhap!S19,ds,5,0))=TRUE,"WW",VLOOKUP(nhap!S19,ds,5,0))))</f>
        <v>BI05</v>
      </c>
      <c r="T19" s="144" t="str">
        <f>IF(nhap!T19="","",IF(nhap!T19="cn","cn",IF(ISNA(VLOOKUP(nhap!T19,ds,5,0))=TRUE,"WW",VLOOKUP(nhap!T19,ds,5,0))))</f>
        <v>BE03</v>
      </c>
      <c r="U19" s="144" t="str">
        <f>IF(nhap!U19="","",IF(nhap!U19="cn","cn",IF(ISNA(VLOOKUP(nhap!U19,ds,5,0))=TRUE,"WW",VLOOKUP(nhap!U19,ds,5,0))))</f>
        <v>BS07</v>
      </c>
      <c r="V19" s="144" t="str">
        <f>IF(nhap!V19="","",IF(nhap!V19="cn","cn",IF(ISNA(VLOOKUP(nhap!V19,ds,5,0))=TRUE,"WW",VLOOKUP(nhap!V19,ds,5,0))))</f>
        <v/>
      </c>
      <c r="W19" s="144" t="str">
        <f>IF(nhap!W19="","",IF(nhap!W19="cn","cn",IF(ISNA(VLOOKUP(nhap!W19,ds,5,0))=TRUE,"WW",VLOOKUP(nhap!W19,ds,5,0))))</f>
        <v/>
      </c>
      <c r="X19" s="144" t="str">
        <f>IF(nhap!X19="","",IF(nhap!X19="cn","cn",IF(ISNA(VLOOKUP(nhap!X19,ds,5,0))=TRUE,"WW",VLOOKUP(nhap!X19,ds,5,0))))</f>
        <v>BS02</v>
      </c>
      <c r="Y19" s="144" t="str">
        <f>IF(nhap!Y19="","",IF(nhap!Y19="cn","cn",IF(ISNA(VLOOKUP(nhap!Y19,ds,5,0))=TRUE,"WW",VLOOKUP(nhap!Y19,ds,5,0))))</f>
        <v>BN06</v>
      </c>
      <c r="Z19" s="144" t="str">
        <f>IF(nhap!Z19="","",IF(nhap!Z19="cn","cn",IF(ISNA(VLOOKUP(nhap!Z19,ds,5,0))=TRUE,"WW",VLOOKUP(nhap!Z19,ds,5,0))))</f>
        <v/>
      </c>
      <c r="AA19" s="144" t="str">
        <f>IF(nhap!AA19="","",IF(nhap!AA19="cn","cn",IF(ISNA(VLOOKUP(nhap!AA19,ds,5,0))=TRUE,"WW",VLOOKUP(nhap!AA19,ds,5,0))))</f>
        <v>BE07</v>
      </c>
      <c r="AB19" s="144" t="str">
        <f>IF(nhap!AB19="","",IF(nhap!AB19="cn","cn",IF(ISNA(VLOOKUP(nhap!AB19,ds,5,0))=TRUE,"WW",VLOOKUP(nhap!AB19,ds,5,0))))</f>
        <v>BS06</v>
      </c>
      <c r="AC19" s="144" t="str">
        <f>IF(nhap!AC19="","",IF(nhap!AC19="cn","cn",IF(ISNA(VLOOKUP(nhap!AC19,ds,5,0))=TRUE,"WW",VLOOKUP(nhap!AC19,ds,5,0))))</f>
        <v>BV04</v>
      </c>
      <c r="AD19" s="144" t="str">
        <f>IF(nhap!AD19="","",IF(nhap!AD19="cn","cn",IF(ISNA(VLOOKUP(nhap!AD19,ds,5,0))=TRUE,"WW",VLOOKUP(nhap!AD19,ds,5,0))))</f>
        <v/>
      </c>
      <c r="AE19" s="144" t="str">
        <f>IF(nhap!AE19="","",IF(nhap!AE19="cn","cn",IF(ISNA(VLOOKUP(nhap!AE19,ds,5,0))=TRUE,"WW",VLOOKUP(nhap!AE19,ds,5,0))))</f>
        <v/>
      </c>
      <c r="AF19" s="144" t="str">
        <f>IF(nhap!AF19="","",IF(nhap!AF19="cn","cn",IF(ISNA(VLOOKUP(nhap!AF19,ds,5,0))=TRUE,"WW",VLOOKUP(nhap!AF19,ds,5,0))))</f>
        <v/>
      </c>
      <c r="AG19" s="144" t="str">
        <f>IF(nhap!AG19="","",IF(nhap!AG19="cn","cn",IF(ISNA(VLOOKUP(nhap!AG19,ds,5,0))=TRUE,"WW",VLOOKUP(nhap!AG19,ds,5,0))))</f>
        <v/>
      </c>
      <c r="AH19" s="144" t="str">
        <f>IF(nhap!AH19="","",IF(nhap!AH19="cn","cn",IF(ISNA(VLOOKUP(nhap!AH19,ds,5,0))=TRUE,"WW",VLOOKUP(nhap!AH19,ds,5,0))))</f>
        <v>BA10</v>
      </c>
      <c r="AI19" s="144" t="str">
        <f>IF(nhap!AI19="","",IF(nhap!AI19="cn","cn",IF(ISNA(VLOOKUP(nhap!AI19,ds,5,0))=TRUE,"WW",VLOOKUP(nhap!AI19,ds,5,0))))</f>
        <v>BU01</v>
      </c>
      <c r="AJ19" s="144" t="str">
        <f>IF(nhap!AJ19="","",IF(nhap!AJ19="cn","cn",IF(ISNA(VLOOKUP(nhap!AJ19,ds,5,0))=TRUE,"WW",VLOOKUP(nhap!AJ19,ds,5,0))))</f>
        <v>BT11</v>
      </c>
      <c r="AK19" s="144" t="str">
        <f>IF(nhap!AK19="","",IF(nhap!AK19="cn","cn",IF(ISNA(VLOOKUP(nhap!AK19,ds,5,0))=TRUE,"WW",VLOOKUP(nhap!AK19,ds,5,0))))</f>
        <v>BV12</v>
      </c>
      <c r="AL19" s="144" t="str">
        <f>IF(nhap!AL19="","",IF(nhap!AL19="cn","cn",IF(ISNA(VLOOKUP(nhap!AL19,ds,5,0))=TRUE,"WW",VLOOKUP(nhap!AL19,ds,5,0))))</f>
        <v>BA02</v>
      </c>
      <c r="AM19" s="144" t="str">
        <f>IF(nhap!AM19="","",IF(nhap!AM19="cn","cn",IF(ISNA(VLOOKUP(nhap!AM19,ds,5,0))=TRUE,"WW",VLOOKUP(nhap!AM19,ds,5,0))))</f>
        <v>BI06</v>
      </c>
      <c r="AN19" s="144" t="str">
        <f>IF(nhap!AN19="","",IF(nhap!AN19="cn","cn",IF(ISNA(VLOOKUP(nhap!AN19,ds,5,0))=TRUE,"WW",VLOOKUP(nhap!AN19,ds,5,0))))</f>
        <v>BL09</v>
      </c>
      <c r="AO19" s="144" t="str">
        <f>IF(nhap!AO19="","",IF(nhap!AO19="cn","cn",IF(ISNA(VLOOKUP(nhap!AO19,ds,5,0))=TRUE,"WW",VLOOKUP(nhap!AO19,ds,5,0))))</f>
        <v>BH05</v>
      </c>
      <c r="AP19" s="144" t="str">
        <f>IF(nhap!AP19="","",IF(nhap!AP19="cn","cn",IF(ISNA(VLOOKUP(nhap!AP19,ds,5,0))=TRUE,"WW",VLOOKUP(nhap!AP19,ds,5,0))))</f>
        <v>BE05</v>
      </c>
      <c r="AQ19" s="144" t="str">
        <f>IF(nhap!AQ19="","",IF(nhap!AQ19="cn","cn",IF(ISNA(VLOOKUP(nhap!AQ19,ds,5,0))=TRUE,"WW",VLOOKUP(nhap!AQ19,ds,5,0))))</f>
        <v>BA08</v>
      </c>
      <c r="AR19" s="144" t="str">
        <f>IF(nhap!AR19="","",IF(nhap!AR19="cn","cn",IF(ISNA(VLOOKUP(nhap!AR19,ds,5,0))=TRUE,"WW",VLOOKUP(nhap!AR19,ds,5,0))))</f>
        <v>BA11</v>
      </c>
      <c r="AS19" s="144" t="str">
        <f>IF(nhap!AS19="","",IF(nhap!AS19="cn","cn",IF(ISNA(VLOOKUP(nhap!AS19,ds,5,0))=TRUE,"WW",VLOOKUP(nhap!AS19,ds,5,0))))</f>
        <v/>
      </c>
      <c r="AT19" s="144" t="str">
        <f>IF(nhap!AT19="","",IF(nhap!AT19="cn","cn",IF(ISNA(VLOOKUP(nhap!AT19,ds,5,0))=TRUE,"WW",VLOOKUP(nhap!AT19,ds,5,0))))</f>
        <v>BC11</v>
      </c>
      <c r="AU19" s="144" t="str">
        <f>IF(nhap!AU19="","",IF(nhap!AU19="cn","cn",IF(ISNA(VLOOKUP(nhap!AU19,ds,5,0))=TRUE,"WW",VLOOKUP(nhap!AU19,ds,5,0))))</f>
        <v/>
      </c>
      <c r="AV19" s="144" t="str">
        <f>IF(nhap!AV19="","",IF(nhap!AV19="cn","cn",IF(ISNA(VLOOKUP(nhap!AV19,ds,5,0))=TRUE,"WW",VLOOKUP(nhap!AV19,ds,5,0))))</f>
        <v>BA04</v>
      </c>
      <c r="AW19" s="144" t="str">
        <f>IF(nhap!AW19="","",IF(nhap!AW19="cn","cn",IF(ISNA(VLOOKUP(nhap!AW19,ds,5,0))=TRUE,"WW",VLOOKUP(nhap!AW19,ds,5,0))))</f>
        <v/>
      </c>
      <c r="AX19" s="144" t="str">
        <f>IF(nhap!AX19="","",IF(nhap!AX19="cn","cn",IF(ISNA(VLOOKUP(nhap!AX19,ds,5,0))=TRUE,"WW",VLOOKUP(nhap!AX19,ds,5,0))))</f>
        <v/>
      </c>
      <c r="AY19" s="144" t="str">
        <f>IF(nhap!AY19="","",IF(nhap!AY19="cn","cn",VLOOKUP(nhap!AY19,ds,5,0)))</f>
        <v/>
      </c>
      <c r="AZ19" s="145" t="str">
        <f>IF(nhap!AZ19="","",IF(nhap!AZ19="cn","cn",VLOOKUP(nhap!AZ19,ds,5,0)))</f>
        <v/>
      </c>
      <c r="BA19" s="156"/>
      <c r="BB19" s="156"/>
    </row>
    <row r="20" spans="1:54" s="137" customFormat="1" ht="15.75" customHeight="1" thickTop="1" thickBot="1" x14ac:dyDescent="0.25">
      <c r="A20" s="468" t="s">
        <v>8</v>
      </c>
      <c r="B20" s="138">
        <v>2</v>
      </c>
      <c r="C20" s="144" t="str">
        <f>IF(nhap!C20="","",IF(nhap!C20="cn","cn",IF(ISNA(VLOOKUP(nhap!C20,ds,5,0))=TRUE,"WW",VLOOKUP(nhap!C20,ds,5,0))))</f>
        <v>BA06</v>
      </c>
      <c r="D20" s="144" t="str">
        <f>IF(nhap!D20="","",IF(nhap!D20="cn","cn",IF(ISNA(VLOOKUP(nhap!D20,ds,5,0))=TRUE,"WW",VLOOKUP(nhap!D20,ds,5,0))))</f>
        <v>BH04</v>
      </c>
      <c r="E20" s="144" t="str">
        <f>IF(nhap!E20="","",IF(nhap!E20="cn","cn",IF(ISNA(VLOOKUP(nhap!E20,ds,5,0))=TRUE,"WW",VLOOKUP(nhap!E20,ds,5,0))))</f>
        <v>BT12</v>
      </c>
      <c r="F20" s="144" t="str">
        <f>IF(nhap!F20="","",IF(nhap!F20="cn","cn",IF(ISNA(VLOOKUP(nhap!F20,ds,5,0))=TRUE,"WW",VLOOKUP(nhap!F20,ds,5,0))))</f>
        <v>BD04</v>
      </c>
      <c r="G20" s="144" t="str">
        <f>IF(nhap!G20="","",IF(nhap!G20="cn","cn",IF(ISNA(VLOOKUP(nhap!G20,ds,5,0))=TRUE,"WW",VLOOKUP(nhap!G20,ds,5,0))))</f>
        <v>BT09</v>
      </c>
      <c r="H20" s="144" t="str">
        <f>IF(nhap!H20="","",IF(nhap!H20="cn","cn",IF(ISNA(VLOOKUP(nhap!H20,ds,5,0))=TRUE,"WW",VLOOKUP(nhap!H20,ds,5,0))))</f>
        <v>BV08</v>
      </c>
      <c r="I20" s="144" t="str">
        <f>IF(nhap!I20="","",IF(nhap!I20="cn","cn",IF(ISNA(VLOOKUP(nhap!I20,ds,5,0))=TRUE,"WW",VLOOKUP(nhap!I20,ds,5,0))))</f>
        <v>BL10</v>
      </c>
      <c r="J20" s="144" t="str">
        <f>IF(nhap!J20="","",IF(nhap!J20="cn","cn",IF(ISNA(VLOOKUP(nhap!J20,ds,5,0))=TRUE,"WW",VLOOKUP(nhap!J20,ds,5,0))))</f>
        <v>BV02</v>
      </c>
      <c r="K20" s="144" t="str">
        <f>IF(nhap!K20="","",IF(nhap!K20="cn","cn",IF(ISNA(VLOOKUP(nhap!K20,ds,5,0))=TRUE,"WW",VLOOKUP(nhap!K20,ds,5,0))))</f>
        <v>BA07</v>
      </c>
      <c r="L20" s="144" t="str">
        <f>IF(nhap!L20="","",IF(nhap!L20="cn","cn",IF(ISNA(VLOOKUP(nhap!L20,ds,5,0))=TRUE,"WW",VLOOKUP(nhap!L20,ds,5,0))))</f>
        <v>BH05</v>
      </c>
      <c r="M20" s="144" t="str">
        <f>IF(nhap!M20="","",IF(nhap!M20="cn","cn",IF(ISNA(VLOOKUP(nhap!M20,ds,5,0))=TRUE,"WW",VLOOKUP(nhap!M20,ds,5,0))))</f>
        <v>BT01</v>
      </c>
      <c r="N20" s="144" t="str">
        <f>IF(nhap!N20="","",IF(nhap!N20="cn","cn",IF(ISNA(VLOOKUP(nhap!N20,ds,5,0))=TRUE,"WW",VLOOKUP(nhap!N20,ds,5,0))))</f>
        <v>BV01</v>
      </c>
      <c r="O20" s="144" t="str">
        <f>IF(nhap!O20="","",IF(nhap!O20="cn","cn",IF(ISNA(VLOOKUP(nhap!O20,ds,5,0))=TRUE,"WW",VLOOKUP(nhap!O20,ds,5,0))))</f>
        <v>BA01</v>
      </c>
      <c r="P20" s="144" t="str">
        <f>IF(nhap!P20="","",IF(nhap!P20="cn","cn",IF(ISNA(VLOOKUP(nhap!P20,ds,5,0))=TRUE,"WW",VLOOKUP(nhap!P20,ds,5,0))))</f>
        <v>BV06</v>
      </c>
      <c r="Q20" s="144" t="str">
        <f>IF(nhap!Q20="","",IF(nhap!Q20="cn","cn",IF(ISNA(VLOOKUP(nhap!Q20,ds,5,0))=TRUE,"WW",VLOOKUP(nhap!Q20,ds,5,0))))</f>
        <v>BL02</v>
      </c>
      <c r="R20" s="144" t="str">
        <f>IF(nhap!R20="","",IF(nhap!R20="cn","cn",IF(ISNA(VLOOKUP(nhap!R20,ds,5,0))=TRUE,"WW",VLOOKUP(nhap!R20,ds,5,0))))</f>
        <v>BA14</v>
      </c>
      <c r="S20" s="144" t="str">
        <f>IF(nhap!S20="","",IF(nhap!S20="cn","cn",IF(ISNA(VLOOKUP(nhap!S20,ds,5,0))=TRUE,"WW",VLOOKUP(nhap!S20,ds,5,0))))</f>
        <v>BS02</v>
      </c>
      <c r="T20" s="144" t="str">
        <f>IF(nhap!T20="","",IF(nhap!T20="cn","cn",IF(ISNA(VLOOKUP(nhap!T20,ds,5,0))=TRUE,"WW",VLOOKUP(nhap!T20,ds,5,0))))</f>
        <v>BE03</v>
      </c>
      <c r="U20" s="144" t="str">
        <f>IF(nhap!U20="","",IF(nhap!U20="cn","cn",IF(ISNA(VLOOKUP(nhap!U20,ds,5,0))=TRUE,"WW",VLOOKUP(nhap!U20,ds,5,0))))</f>
        <v>BI02</v>
      </c>
      <c r="V20" s="144" t="str">
        <f>IF(nhap!V20="","",IF(nhap!V20="cn","cn",IF(ISNA(VLOOKUP(nhap!V20,ds,5,0))=TRUE,"WW",VLOOKUP(nhap!V20,ds,5,0))))</f>
        <v/>
      </c>
      <c r="W20" s="144" t="str">
        <f>IF(nhap!W20="","",IF(nhap!W20="cn","cn",IF(ISNA(VLOOKUP(nhap!W20,ds,5,0))=TRUE,"WW",VLOOKUP(nhap!W20,ds,5,0))))</f>
        <v/>
      </c>
      <c r="X20" s="144" t="str">
        <f>IF(nhap!X20="","",IF(nhap!X20="cn","cn",IF(ISNA(VLOOKUP(nhap!X20,ds,5,0))=TRUE,"WW",VLOOKUP(nhap!X20,ds,5,0))))</f>
        <v>BI05</v>
      </c>
      <c r="Y20" s="144" t="str">
        <f>IF(nhap!Y20="","",IF(nhap!Y20="cn","cn",IF(ISNA(VLOOKUP(nhap!Y20,ds,5,0))=TRUE,"WW",VLOOKUP(nhap!Y20,ds,5,0))))</f>
        <v>BN06</v>
      </c>
      <c r="Z20" s="144" t="str">
        <f>IF(nhap!Z20="","",IF(nhap!Z20="cn","cn",IF(ISNA(VLOOKUP(nhap!Z20,ds,5,0))=TRUE,"WW",VLOOKUP(nhap!Z20,ds,5,0))))</f>
        <v/>
      </c>
      <c r="AA20" s="144" t="str">
        <f>IF(nhap!AA20="","",IF(nhap!AA20="cn","cn",IF(ISNA(VLOOKUP(nhap!AA20,ds,5,0))=TRUE,"WW",VLOOKUP(nhap!AA20,ds,5,0))))</f>
        <v>BE07</v>
      </c>
      <c r="AB20" s="144" t="str">
        <f>IF(nhap!AB20="","",IF(nhap!AB20="cn","cn",IF(ISNA(VLOOKUP(nhap!AB20,ds,5,0))=TRUE,"WW",VLOOKUP(nhap!AB20,ds,5,0))))</f>
        <v>BN05</v>
      </c>
      <c r="AC20" s="144" t="str">
        <f>IF(nhap!AC20="","",IF(nhap!AC20="cn","cn",IF(ISNA(VLOOKUP(nhap!AC20,ds,5,0))=TRUE,"WW",VLOOKUP(nhap!AC20,ds,5,0))))</f>
        <v>BV04</v>
      </c>
      <c r="AD20" s="144" t="str">
        <f>IF(nhap!AD20="","",IF(nhap!AD20="cn","cn",IF(ISNA(VLOOKUP(nhap!AD20,ds,5,0))=TRUE,"WW",VLOOKUP(nhap!AD20,ds,5,0))))</f>
        <v/>
      </c>
      <c r="AE20" s="144" t="str">
        <f>IF(nhap!AE20="","",IF(nhap!AE20="cn","cn",IF(ISNA(VLOOKUP(nhap!AE20,ds,5,0))=TRUE,"WW",VLOOKUP(nhap!AE20,ds,5,0))))</f>
        <v/>
      </c>
      <c r="AF20" s="144" t="str">
        <f>IF(nhap!AF20="","",IF(nhap!AF20="cn","cn",IF(ISNA(VLOOKUP(nhap!AF20,ds,5,0))=TRUE,"WW",VLOOKUP(nhap!AF20,ds,5,0))))</f>
        <v/>
      </c>
      <c r="AG20" s="144" t="str">
        <f>IF(nhap!AG20="","",IF(nhap!AG20="cn","cn",IF(ISNA(VLOOKUP(nhap!AG20,ds,5,0))=TRUE,"WW",VLOOKUP(nhap!AG20,ds,5,0))))</f>
        <v/>
      </c>
      <c r="AH20" s="144" t="str">
        <f>IF(nhap!AH20="","",IF(nhap!AH20="cn","cn",IF(ISNA(VLOOKUP(nhap!AH20,ds,5,0))=TRUE,"WW",VLOOKUP(nhap!AH20,ds,5,0))))</f>
        <v>BA10</v>
      </c>
      <c r="AI20" s="144" t="str">
        <f>IF(nhap!AI20="","",IF(nhap!AI20="cn","cn",IF(ISNA(VLOOKUP(nhap!AI20,ds,5,0))=TRUE,"WW",VLOOKUP(nhap!AI20,ds,5,0))))</f>
        <v>BL09</v>
      </c>
      <c r="AJ20" s="144" t="str">
        <f>IF(nhap!AJ20="","",IF(nhap!AJ20="cn","cn",IF(ISNA(VLOOKUP(nhap!AJ20,ds,5,0))=TRUE,"WW",VLOOKUP(nhap!AJ20,ds,5,0))))</f>
        <v>BT11</v>
      </c>
      <c r="AK20" s="144" t="str">
        <f>IF(nhap!AK20="","",IF(nhap!AK20="cn","cn",IF(ISNA(VLOOKUP(nhap!AK20,ds,5,0))=TRUE,"WW",VLOOKUP(nhap!AK20,ds,5,0))))</f>
        <v>BV12</v>
      </c>
      <c r="AL20" s="144" t="str">
        <f>IF(nhap!AL20="","",IF(nhap!AL20="cn","cn",IF(ISNA(VLOOKUP(nhap!AL20,ds,5,0))=TRUE,"WW",VLOOKUP(nhap!AL20,ds,5,0))))</f>
        <v>BA02</v>
      </c>
      <c r="AM20" s="144" t="str">
        <f>IF(nhap!AM20="","",IF(nhap!AM20="cn","cn",IF(ISNA(VLOOKUP(nhap!AM20,ds,5,0))=TRUE,"WW",VLOOKUP(nhap!AM20,ds,5,0))))</f>
        <v>BI06</v>
      </c>
      <c r="AN20" s="144" t="str">
        <f>IF(nhap!AN20="","",IF(nhap!AN20="cn","cn",IF(ISNA(VLOOKUP(nhap!AN20,ds,5,0))=TRUE,"WW",VLOOKUP(nhap!AN20,ds,5,0))))</f>
        <v>BU01</v>
      </c>
      <c r="AO20" s="144" t="str">
        <f>IF(nhap!AO20="","",IF(nhap!AO20="cn","cn",IF(ISNA(VLOOKUP(nhap!AO20,ds,5,0))=TRUE,"WW",VLOOKUP(nhap!AO20,ds,5,0))))</f>
        <v>BS06</v>
      </c>
      <c r="AP20" s="144" t="str">
        <f>IF(nhap!AP20="","",IF(nhap!AP20="cn","cn",IF(ISNA(VLOOKUP(nhap!AP20,ds,5,0))=TRUE,"WW",VLOOKUP(nhap!AP20,ds,5,0))))</f>
        <v>BE05</v>
      </c>
      <c r="AQ20" s="144" t="str">
        <f>IF(nhap!AQ20="","",IF(nhap!AQ20="cn","cn",IF(ISNA(VLOOKUP(nhap!AQ20,ds,5,0))=TRUE,"WW",VLOOKUP(nhap!AQ20,ds,5,0))))</f>
        <v>BA08</v>
      </c>
      <c r="AR20" s="144" t="str">
        <f>IF(nhap!AR20="","",IF(nhap!AR20="cn","cn",IF(ISNA(VLOOKUP(nhap!AR20,ds,5,0))=TRUE,"WW",VLOOKUP(nhap!AR20,ds,5,0))))</f>
        <v>BA11</v>
      </c>
      <c r="AS20" s="144" t="str">
        <f>IF(nhap!AS20="","",IF(nhap!AS20="cn","cn",IF(ISNA(VLOOKUP(nhap!AS20,ds,5,0))=TRUE,"WW",VLOOKUP(nhap!AS20,ds,5,0))))</f>
        <v/>
      </c>
      <c r="AT20" s="144" t="str">
        <f>IF(nhap!AT20="","",IF(nhap!AT20="cn","cn",IF(ISNA(VLOOKUP(nhap!AT20,ds,5,0))=TRUE,"WW",VLOOKUP(nhap!AT20,ds,5,0))))</f>
        <v>BC11</v>
      </c>
      <c r="AU20" s="144" t="str">
        <f>IF(nhap!AU20="","",IF(nhap!AU20="cn","cn",IF(ISNA(VLOOKUP(nhap!AU20,ds,5,0))=TRUE,"WW",VLOOKUP(nhap!AU20,ds,5,0))))</f>
        <v/>
      </c>
      <c r="AV20" s="144" t="str">
        <f>IF(nhap!AV20="","",IF(nhap!AV20="cn","cn",IF(ISNA(VLOOKUP(nhap!AV20,ds,5,0))=TRUE,"WW",VLOOKUP(nhap!AV20,ds,5,0))))</f>
        <v>BA04</v>
      </c>
      <c r="AW20" s="144" t="str">
        <f>IF(nhap!AW20="","",IF(nhap!AW20="cn","cn",IF(ISNA(VLOOKUP(nhap!AW20,ds,5,0))=TRUE,"WW",VLOOKUP(nhap!AW20,ds,5,0))))</f>
        <v/>
      </c>
      <c r="AX20" s="144" t="str">
        <f>IF(nhap!AX20="","",IF(nhap!AX20="cn","cn",IF(ISNA(VLOOKUP(nhap!AX20,ds,5,0))=TRUE,"WW",VLOOKUP(nhap!AX20,ds,5,0))))</f>
        <v/>
      </c>
      <c r="AY20" s="146" t="str">
        <f>IF(nhap!AY20="","",IF(nhap!AY20="cn","cn",VLOOKUP(nhap!AY20,ds,5,0)))</f>
        <v/>
      </c>
      <c r="AZ20" s="147" t="str">
        <f>IF(nhap!AZ20="","",IF(nhap!AZ20="cn","cn",VLOOKUP(nhap!AZ20,ds,5,0)))</f>
        <v/>
      </c>
      <c r="BA20" s="156"/>
      <c r="BB20" s="156"/>
    </row>
    <row r="21" spans="1:54" s="137" customFormat="1" ht="15.75" customHeight="1" thickTop="1" thickBot="1" x14ac:dyDescent="0.25">
      <c r="A21" s="468" t="s">
        <v>12</v>
      </c>
      <c r="B21" s="138">
        <v>3</v>
      </c>
      <c r="C21" s="144" t="str">
        <f>IF(nhap!C21="","",IF(nhap!C21="cn","cn",IF(ISNA(VLOOKUP(nhap!C21,ds,5,0))=TRUE,"WW",VLOOKUP(nhap!C21,ds,5,0))))</f>
        <v>BH04</v>
      </c>
      <c r="D21" s="144" t="str">
        <f>IF(nhap!D21="","",IF(nhap!D21="cn","cn",IF(ISNA(VLOOKUP(nhap!D21,ds,5,0))=TRUE,"WW",VLOOKUP(nhap!D21,ds,5,0))))</f>
        <v>BV02</v>
      </c>
      <c r="E21" s="144" t="str">
        <f>IF(nhap!E21="","",IF(nhap!E21="cn","cn",IF(ISNA(VLOOKUP(nhap!E21,ds,5,0))=TRUE,"WW",VLOOKUP(nhap!E21,ds,5,0))))</f>
        <v>BV04</v>
      </c>
      <c r="F21" s="144" t="str">
        <f>IF(nhap!F21="","",IF(nhap!F21="cn","cn",IF(ISNA(VLOOKUP(nhap!F21,ds,5,0))=TRUE,"WW",VLOOKUP(nhap!F21,ds,5,0))))</f>
        <v>BL10</v>
      </c>
      <c r="G21" s="144" t="str">
        <f>IF(nhap!G21="","",IF(nhap!G21="cn","cn",IF(ISNA(VLOOKUP(nhap!G21,ds,5,0))=TRUE,"WW",VLOOKUP(nhap!G21,ds,5,0))))</f>
        <v>BA04</v>
      </c>
      <c r="H21" s="144" t="str">
        <f>IF(nhap!H21="","",IF(nhap!H21="cn","cn",IF(ISNA(VLOOKUP(nhap!H21,ds,5,0))=TRUE,"WW",VLOOKUP(nhap!H21,ds,5,0))))</f>
        <v>BT01</v>
      </c>
      <c r="I21" s="144" t="str">
        <f>IF(nhap!I21="","",IF(nhap!I21="cn","cn",IF(ISNA(VLOOKUP(nhap!I21,ds,5,0))=TRUE,"WW",VLOOKUP(nhap!I21,ds,5,0))))</f>
        <v>BA01</v>
      </c>
      <c r="J21" s="144" t="str">
        <f>IF(nhap!J21="","",IF(nhap!J21="cn","cn",IF(ISNA(VLOOKUP(nhap!J21,ds,5,0))=TRUE,"WW",VLOOKUP(nhap!J21,ds,5,0))))</f>
        <v>BD04</v>
      </c>
      <c r="K21" s="144" t="str">
        <f>IF(nhap!K21="","",IF(nhap!K21="cn","cn",IF(ISNA(VLOOKUP(nhap!K21,ds,5,0))=TRUE,"WW",VLOOKUP(nhap!K21,ds,5,0))))</f>
        <v>BT17</v>
      </c>
      <c r="L21" s="144" t="str">
        <f>IF(nhap!L21="","",IF(nhap!L21="cn","cn",IF(ISNA(VLOOKUP(nhap!L21,ds,5,0))=TRUE,"WW",VLOOKUP(nhap!L21,ds,5,0))))</f>
        <v>BH05</v>
      </c>
      <c r="M21" s="144" t="str">
        <f>IF(nhap!M21="","",IF(nhap!M21="cn","cn",IF(ISNA(VLOOKUP(nhap!M21,ds,5,0))=TRUE,"WW",VLOOKUP(nhap!M21,ds,5,0))))</f>
        <v>BS08</v>
      </c>
      <c r="N21" s="144" t="str">
        <f>IF(nhap!N21="","",IF(nhap!N21="cn","cn",IF(ISNA(VLOOKUP(nhap!N21,ds,5,0))=TRUE,"WW",VLOOKUP(nhap!N21,ds,5,0))))</f>
        <v>BI02</v>
      </c>
      <c r="O21" s="144" t="str">
        <f>IF(nhap!O21="","",IF(nhap!O21="cn","cn",IF(ISNA(VLOOKUP(nhap!O21,ds,5,0))=TRUE,"WW",VLOOKUP(nhap!O21,ds,5,0))))</f>
        <v>BT10</v>
      </c>
      <c r="P21" s="144" t="str">
        <f>IF(nhap!P21="","",IF(nhap!P21="cn","cn",IF(ISNA(VLOOKUP(nhap!P21,ds,5,0))=TRUE,"WW",VLOOKUP(nhap!P21,ds,5,0))))</f>
        <v>BA06</v>
      </c>
      <c r="Q21" s="144" t="str">
        <f>IF(nhap!Q21="","",IF(nhap!Q21="cn","cn",IF(ISNA(VLOOKUP(nhap!Q21,ds,5,0))=TRUE,"WW",VLOOKUP(nhap!Q21,ds,5,0))))</f>
        <v>BA14</v>
      </c>
      <c r="R21" s="144" t="str">
        <f>IF(nhap!R21="","",IF(nhap!R21="cn","cn",IF(ISNA(VLOOKUP(nhap!R21,ds,5,0))=TRUE,"WW",VLOOKUP(nhap!R21,ds,5,0))))</f>
        <v>BV12</v>
      </c>
      <c r="S21" s="144" t="str">
        <f>IF(nhap!S21="","",IF(nhap!S21="cn","cn",IF(ISNA(VLOOKUP(nhap!S21,ds,5,0))=TRUE,"WW",VLOOKUP(nhap!S21,ds,5,0))))</f>
        <v>BE03</v>
      </c>
      <c r="T21" s="144" t="str">
        <f>IF(nhap!T21="","",IF(nhap!T21="cn","cn",IF(ISNA(VLOOKUP(nhap!T21,ds,5,0))=TRUE,"WW",VLOOKUP(nhap!T21,ds,5,0))))</f>
        <v>BV06</v>
      </c>
      <c r="U21" s="144" t="str">
        <f>IF(nhap!U21="","",IF(nhap!U21="cn","cn",IF(ISNA(VLOOKUP(nhap!U21,ds,5,0))=TRUE,"WW",VLOOKUP(nhap!U21,ds,5,0))))</f>
        <v>BL02</v>
      </c>
      <c r="V21" s="144" t="str">
        <f>IF(nhap!V21="","",IF(nhap!V21="cn","cn",IF(ISNA(VLOOKUP(nhap!V21,ds,5,0))=TRUE,"WW",VLOOKUP(nhap!V21,ds,5,0))))</f>
        <v/>
      </c>
      <c r="W21" s="144" t="str">
        <f>IF(nhap!W21="","",IF(nhap!W21="cn","cn",IF(ISNA(VLOOKUP(nhap!W21,ds,5,0))=TRUE,"WW",VLOOKUP(nhap!W21,ds,5,0))))</f>
        <v/>
      </c>
      <c r="X21" s="144" t="str">
        <f>IF(nhap!X21="","",IF(nhap!X21="cn","cn",IF(ISNA(VLOOKUP(nhap!X21,ds,5,0))=TRUE,"WW",VLOOKUP(nhap!X21,ds,5,0))))</f>
        <v>BV08</v>
      </c>
      <c r="Y21" s="144" t="str">
        <f>IF(nhap!Y21="","",IF(nhap!Y21="cn","cn",IF(ISNA(VLOOKUP(nhap!Y21,ds,5,0))=TRUE,"WW",VLOOKUP(nhap!Y21,ds,5,0))))</f>
        <v>BT05</v>
      </c>
      <c r="Z21" s="144" t="str">
        <f>IF(nhap!Z21="","",IF(nhap!Z21="cn","cn",IF(ISNA(VLOOKUP(nhap!Z21,ds,5,0))=TRUE,"WW",VLOOKUP(nhap!Z21,ds,5,0))))</f>
        <v>BC07</v>
      </c>
      <c r="AA21" s="144" t="str">
        <f>IF(nhap!AA21="","",IF(nhap!AA21="cn","cn",IF(ISNA(VLOOKUP(nhap!AA21,ds,5,0))=TRUE,"WW",VLOOKUP(nhap!AA21,ds,5,0))))</f>
        <v>BI05</v>
      </c>
      <c r="AB21" s="144" t="str">
        <f>IF(nhap!AB21="","",IF(nhap!AB21="cn","cn",IF(ISNA(VLOOKUP(nhap!AB21,ds,5,0))=TRUE,"WW",VLOOKUP(nhap!AB21,ds,5,0))))</f>
        <v>BE07</v>
      </c>
      <c r="AC21" s="144" t="str">
        <f>IF(nhap!AC21="","",IF(nhap!AC21="cn","cn",IF(ISNA(VLOOKUP(nhap!AC21,ds,5,0))=TRUE,"WW",VLOOKUP(nhap!AC21,ds,5,0))))</f>
        <v>BA10</v>
      </c>
      <c r="AD21" s="144" t="str">
        <f>IF(nhap!AD21="","",IF(nhap!AD21="cn","cn",IF(ISNA(VLOOKUP(nhap!AD21,ds,5,0))=TRUE,"WW",VLOOKUP(nhap!AD21,ds,5,0))))</f>
        <v/>
      </c>
      <c r="AE21" s="144" t="str">
        <f>IF(nhap!AE21="","",IF(nhap!AE21="cn","cn",IF(ISNA(VLOOKUP(nhap!AE21,ds,5,0))=TRUE,"WW",VLOOKUP(nhap!AE21,ds,5,0))))</f>
        <v/>
      </c>
      <c r="AF21" s="144" t="str">
        <f>IF(nhap!AF21="","",IF(nhap!AF21="cn","cn",IF(ISNA(VLOOKUP(nhap!AF21,ds,5,0))=TRUE,"WW",VLOOKUP(nhap!AF21,ds,5,0))))</f>
        <v/>
      </c>
      <c r="AG21" s="144" t="str">
        <f>IF(nhap!AG21="","",IF(nhap!AG21="cn","cn",IF(ISNA(VLOOKUP(nhap!AG21,ds,5,0))=TRUE,"WW",VLOOKUP(nhap!AG21,ds,5,0))))</f>
        <v/>
      </c>
      <c r="AH21" s="144" t="str">
        <f>IF(nhap!AH21="","",IF(nhap!AH21="cn","cn",IF(ISNA(VLOOKUP(nhap!AH21,ds,5,0))=TRUE,"WW",VLOOKUP(nhap!AH21,ds,5,0))))</f>
        <v>BS06</v>
      </c>
      <c r="AI21" s="144" t="str">
        <f>IF(nhap!AI21="","",IF(nhap!AI21="cn","cn",IF(ISNA(VLOOKUP(nhap!AI21,ds,5,0))=TRUE,"WW",VLOOKUP(nhap!AI21,ds,5,0))))</f>
        <v>BI06</v>
      </c>
      <c r="AJ21" s="144" t="str">
        <f>IF(nhap!AJ21="","",IF(nhap!AJ21="cn","cn",IF(ISNA(VLOOKUP(nhap!AJ21,ds,5,0))=TRUE,"WW",VLOOKUP(nhap!AJ21,ds,5,0))))</f>
        <v>BI01</v>
      </c>
      <c r="AK21" s="144" t="str">
        <f>IF(nhap!AK21="","",IF(nhap!AK21="cn","cn",IF(ISNA(VLOOKUP(nhap!AK21,ds,5,0))=TRUE,"WW",VLOOKUP(nhap!AK21,ds,5,0))))</f>
        <v>BC12</v>
      </c>
      <c r="AL21" s="144" t="str">
        <f>IF(nhap!AL21="","",IF(nhap!AL21="cn","cn",IF(ISNA(VLOOKUP(nhap!AL21,ds,5,0))=TRUE,"WW",VLOOKUP(nhap!AL21,ds,5,0))))</f>
        <v>BT09</v>
      </c>
      <c r="AM21" s="144" t="str">
        <f>IF(nhap!AM21="","",IF(nhap!AM21="cn","cn",IF(ISNA(VLOOKUP(nhap!AM21,ds,5,0))=TRUE,"WW",VLOOKUP(nhap!AM21,ds,5,0))))</f>
        <v>BV10</v>
      </c>
      <c r="AN21" s="144" t="str">
        <f>IF(nhap!AN21="","",IF(nhap!AN21="cn","cn",IF(ISNA(VLOOKUP(nhap!AN21,ds,5,0))=TRUE,"WW",VLOOKUP(nhap!AN21,ds,5,0))))</f>
        <v>BC13</v>
      </c>
      <c r="AO21" s="144" t="str">
        <f>IF(nhap!AO21="","",IF(nhap!AO21="cn","cn",IF(ISNA(VLOOKUP(nhap!AO21,ds,5,0))=TRUE,"WW",VLOOKUP(nhap!AO21,ds,5,0))))</f>
        <v>BA08</v>
      </c>
      <c r="AP21" s="144" t="str">
        <f>IF(nhap!AP21="","",IF(nhap!AP21="cn","cn",IF(ISNA(VLOOKUP(nhap!AP21,ds,5,0))=TRUE,"WW",VLOOKUP(nhap!AP21,ds,5,0))))</f>
        <v>BA02</v>
      </c>
      <c r="AQ21" s="144" t="str">
        <f>IF(nhap!AQ21="","",IF(nhap!AQ21="cn","cn",IF(ISNA(VLOOKUP(nhap!AQ21,ds,5,0))=TRUE,"WW",VLOOKUP(nhap!AQ21,ds,5,0))))</f>
        <v>BC11</v>
      </c>
      <c r="AR21" s="144" t="str">
        <f>IF(nhap!AR21="","",IF(nhap!AR21="cn","cn",IF(ISNA(VLOOKUP(nhap!AR21,ds,5,0))=TRUE,"WW",VLOOKUP(nhap!AR21,ds,5,0))))</f>
        <v>BU01</v>
      </c>
      <c r="AS21" s="144" t="str">
        <f>IF(nhap!AS21="","",IF(nhap!AS21="cn","cn",IF(ISNA(VLOOKUP(nhap!AS21,ds,5,0))=TRUE,"WW",VLOOKUP(nhap!AS21,ds,5,0))))</f>
        <v/>
      </c>
      <c r="AT21" s="144" t="str">
        <f>IF(nhap!AT21="","",IF(nhap!AT21="cn","cn",IF(ISNA(VLOOKUP(nhap!AT21,ds,5,0))=TRUE,"WW",VLOOKUP(nhap!AT21,ds,5,0))))</f>
        <v>BA11</v>
      </c>
      <c r="AU21" s="144" t="str">
        <f>IF(nhap!AU21="","",IF(nhap!AU21="cn","cn",IF(ISNA(VLOOKUP(nhap!AU21,ds,5,0))=TRUE,"WW",VLOOKUP(nhap!AU21,ds,5,0))))</f>
        <v/>
      </c>
      <c r="AV21" s="144" t="str">
        <f>IF(nhap!AV21="","",IF(nhap!AV21="cn","cn",IF(ISNA(VLOOKUP(nhap!AV21,ds,5,0))=TRUE,"WW",VLOOKUP(nhap!AV21,ds,5,0))))</f>
        <v>BE05</v>
      </c>
      <c r="AW21" s="144" t="str">
        <f>IF(nhap!AW21="","",IF(nhap!AW21="cn","cn",IF(ISNA(VLOOKUP(nhap!AW21,ds,5,0))=TRUE,"WW",VLOOKUP(nhap!AW21,ds,5,0))))</f>
        <v/>
      </c>
      <c r="AX21" s="144" t="str">
        <f>IF(nhap!AX21="","",IF(nhap!AX21="cn","cn",IF(ISNA(VLOOKUP(nhap!AX21,ds,5,0))=TRUE,"WW",VLOOKUP(nhap!AX21,ds,5,0))))</f>
        <v/>
      </c>
      <c r="AY21" s="146" t="str">
        <f>IF(nhap!AY21="","",IF(nhap!AY21="cn","cn",VLOOKUP(nhap!AY21,ds,5,0)))</f>
        <v/>
      </c>
      <c r="AZ21" s="147" t="str">
        <f>IF(nhap!AZ21="","",IF(nhap!AZ21="cn","cn",VLOOKUP(nhap!AZ21,ds,5,0)))</f>
        <v/>
      </c>
      <c r="BA21" s="156"/>
      <c r="BB21" s="156"/>
    </row>
    <row r="22" spans="1:54" s="137" customFormat="1" ht="15.75" customHeight="1" thickTop="1" thickBot="1" x14ac:dyDescent="0.25">
      <c r="A22" s="468"/>
      <c r="B22" s="138">
        <v>4</v>
      </c>
      <c r="C22" s="144" t="str">
        <f>IF(nhap!C22="","",IF(nhap!C22="cn","cn",IF(ISNA(VLOOKUP(nhap!C22,ds,5,0))=TRUE,"WW",VLOOKUP(nhap!C22,ds,5,0))))</f>
        <v>BT10</v>
      </c>
      <c r="D22" s="144" t="str">
        <f>IF(nhap!D22="","",IF(nhap!D22="cn","cn",IF(ISNA(VLOOKUP(nhap!D22,ds,5,0))=TRUE,"WW",VLOOKUP(nhap!D22,ds,5,0))))</f>
        <v>BV02</v>
      </c>
      <c r="E22" s="144" t="str">
        <f>IF(nhap!E22="","",IF(nhap!E22="cn","cn",IF(ISNA(VLOOKUP(nhap!E22,ds,5,0))=TRUE,"WW",VLOOKUP(nhap!E22,ds,5,0))))</f>
        <v>BA07</v>
      </c>
      <c r="F22" s="144" t="str">
        <f>IF(nhap!F22="","",IF(nhap!F22="cn","cn",IF(ISNA(VLOOKUP(nhap!F22,ds,5,0))=TRUE,"WW",VLOOKUP(nhap!F22,ds,5,0))))</f>
        <v>BL10</v>
      </c>
      <c r="G22" s="144" t="str">
        <f>IF(nhap!G22="","",IF(nhap!G22="cn","cn",IF(ISNA(VLOOKUP(nhap!G22,ds,5,0))=TRUE,"WW",VLOOKUP(nhap!G22,ds,5,0))))</f>
        <v>BA04</v>
      </c>
      <c r="H22" s="144" t="str">
        <f>IF(nhap!H22="","",IF(nhap!H22="cn","cn",IF(ISNA(VLOOKUP(nhap!H22,ds,5,0))=TRUE,"WW",VLOOKUP(nhap!H22,ds,5,0))))</f>
        <v>BA06</v>
      </c>
      <c r="I22" s="144" t="str">
        <f>IF(nhap!I22="","",IF(nhap!I22="cn","cn",IF(ISNA(VLOOKUP(nhap!I22,ds,5,0))=TRUE,"WW",VLOOKUP(nhap!I22,ds,5,0))))</f>
        <v>BA01</v>
      </c>
      <c r="J22" s="144" t="str">
        <f>IF(nhap!J22="","",IF(nhap!J22="cn","cn",IF(ISNA(VLOOKUP(nhap!J22,ds,5,0))=TRUE,"WW",VLOOKUP(nhap!J22,ds,5,0))))</f>
        <v>BS08</v>
      </c>
      <c r="K22" s="144" t="str">
        <f>IF(nhap!K22="","",IF(nhap!K22="cn","cn",IF(ISNA(VLOOKUP(nhap!K22,ds,5,0))=TRUE,"WW",VLOOKUP(nhap!K22,ds,5,0))))</f>
        <v>BT17</v>
      </c>
      <c r="L22" s="144" t="str">
        <f>IF(nhap!L22="","",IF(nhap!L22="cn","cn",IF(ISNA(VLOOKUP(nhap!L22,ds,5,0))=TRUE,"WW",VLOOKUP(nhap!L22,ds,5,0))))</f>
        <v>BT11</v>
      </c>
      <c r="M22" s="144" t="str">
        <f>IF(nhap!M22="","",IF(nhap!M22="cn","cn",IF(ISNA(VLOOKUP(nhap!M22,ds,5,0))=TRUE,"WW",VLOOKUP(nhap!M22,ds,5,0))))</f>
        <v>BV04</v>
      </c>
      <c r="N22" s="144" t="str">
        <f>IF(nhap!N22="","",IF(nhap!N22="cn","cn",IF(ISNA(VLOOKUP(nhap!N22,ds,5,0))=TRUE,"WW",VLOOKUP(nhap!N22,ds,5,0))))</f>
        <v>BH05</v>
      </c>
      <c r="O22" s="144" t="str">
        <f>IF(nhap!O22="","",IF(nhap!O22="cn","cn",IF(ISNA(VLOOKUP(nhap!O22,ds,5,0))=TRUE,"WW",VLOOKUP(nhap!O22,ds,5,0))))</f>
        <v>BI02</v>
      </c>
      <c r="P22" s="144" t="str">
        <f>IF(nhap!P22="","",IF(nhap!P22="cn","cn",IF(ISNA(VLOOKUP(nhap!P22,ds,5,0))=TRUE,"WW",VLOOKUP(nhap!P22,ds,5,0))))</f>
        <v>BH02</v>
      </c>
      <c r="Q22" s="144" t="str">
        <f>IF(nhap!Q22="","",IF(nhap!Q22="cn","cn",IF(ISNA(VLOOKUP(nhap!Q22,ds,5,0))=TRUE,"WW",VLOOKUP(nhap!Q22,ds,5,0))))</f>
        <v>BA14</v>
      </c>
      <c r="R22" s="144" t="str">
        <f>IF(nhap!R22="","",IF(nhap!R22="cn","cn",IF(ISNA(VLOOKUP(nhap!R22,ds,5,0))=TRUE,"WW",VLOOKUP(nhap!R22,ds,5,0))))</f>
        <v>BV12</v>
      </c>
      <c r="S22" s="144" t="str">
        <f>IF(nhap!S22="","",IF(nhap!S22="cn","cn",IF(ISNA(VLOOKUP(nhap!S22,ds,5,0))=TRUE,"WW",VLOOKUP(nhap!S22,ds,5,0))))</f>
        <v>BE03</v>
      </c>
      <c r="T22" s="144" t="str">
        <f>IF(nhap!T22="","",IF(nhap!T22="cn","cn",IF(ISNA(VLOOKUP(nhap!T22,ds,5,0))=TRUE,"WW",VLOOKUP(nhap!T22,ds,5,0))))</f>
        <v>BV06</v>
      </c>
      <c r="U22" s="144" t="str">
        <f>IF(nhap!U22="","",IF(nhap!U22="cn","cn",IF(ISNA(VLOOKUP(nhap!U22,ds,5,0))=TRUE,"WW",VLOOKUP(nhap!U22,ds,5,0))))</f>
        <v>BL02</v>
      </c>
      <c r="V22" s="144" t="str">
        <f>IF(nhap!V22="","",IF(nhap!V22="cn","cn",IF(ISNA(VLOOKUP(nhap!V22,ds,5,0))=TRUE,"WW",VLOOKUP(nhap!V22,ds,5,0))))</f>
        <v/>
      </c>
      <c r="W22" s="144" t="str">
        <f>IF(nhap!W22="","",IF(nhap!W22="cn","cn",IF(ISNA(VLOOKUP(nhap!W22,ds,5,0))=TRUE,"WW",VLOOKUP(nhap!W22,ds,5,0))))</f>
        <v/>
      </c>
      <c r="X22" s="144" t="str">
        <f>IF(nhap!X22="","",IF(nhap!X22="cn","cn",IF(ISNA(VLOOKUP(nhap!X22,ds,5,0))=TRUE,"WW",VLOOKUP(nhap!X22,ds,5,0))))</f>
        <v>BV08</v>
      </c>
      <c r="Y22" s="144" t="str">
        <f>IF(nhap!Y22="","",IF(nhap!Y22="cn","cn",IF(ISNA(VLOOKUP(nhap!Y22,ds,5,0))=TRUE,"WW",VLOOKUP(nhap!Y22,ds,5,0))))</f>
        <v>BT05</v>
      </c>
      <c r="Z22" s="144" t="str">
        <f>IF(nhap!Z22="","",IF(nhap!Z22="cn","cn",IF(ISNA(VLOOKUP(nhap!Z22,ds,5,0))=TRUE,"WW",VLOOKUP(nhap!Z22,ds,5,0))))</f>
        <v>BI05</v>
      </c>
      <c r="AA22" s="144" t="str">
        <f>IF(nhap!AA22="","",IF(nhap!AA22="cn","cn",IF(ISNA(VLOOKUP(nhap!AA22,ds,5,0))=TRUE,"WW",VLOOKUP(nhap!AA22,ds,5,0))))</f>
        <v>BV01</v>
      </c>
      <c r="AB22" s="144" t="str">
        <f>IF(nhap!AB22="","",IF(nhap!AB22="cn","cn",IF(ISNA(VLOOKUP(nhap!AB22,ds,5,0))=TRUE,"WW",VLOOKUP(nhap!AB22,ds,5,0))))</f>
        <v>BE07</v>
      </c>
      <c r="AC22" s="144" t="str">
        <f>IF(nhap!AC22="","",IF(nhap!AC22="cn","cn",IF(ISNA(VLOOKUP(nhap!AC22,ds,5,0))=TRUE,"WW",VLOOKUP(nhap!AC22,ds,5,0))))</f>
        <v>BA10</v>
      </c>
      <c r="AD22" s="144" t="str">
        <f>IF(nhap!AD22="","",IF(nhap!AD22="cn","cn",IF(ISNA(VLOOKUP(nhap!AD22,ds,5,0))=TRUE,"WW",VLOOKUP(nhap!AD22,ds,5,0))))</f>
        <v/>
      </c>
      <c r="AE22" s="144" t="str">
        <f>IF(nhap!AE22="","",IF(nhap!AE22="cn","cn",IF(ISNA(VLOOKUP(nhap!AE22,ds,5,0))=TRUE,"WW",VLOOKUP(nhap!AE22,ds,5,0))))</f>
        <v/>
      </c>
      <c r="AF22" s="144" t="str">
        <f>IF(nhap!AF22="","",IF(nhap!AF22="cn","cn",IF(ISNA(VLOOKUP(nhap!AF22,ds,5,0))=TRUE,"WW",VLOOKUP(nhap!AF22,ds,5,0))))</f>
        <v/>
      </c>
      <c r="AG22" s="144" t="str">
        <f>IF(nhap!AG22="","",IF(nhap!AG22="cn","cn",IF(ISNA(VLOOKUP(nhap!AG22,ds,5,0))=TRUE,"WW",VLOOKUP(nhap!AG22,ds,5,0))))</f>
        <v/>
      </c>
      <c r="AH22" s="144" t="str">
        <f>IF(nhap!AH22="","",IF(nhap!AH22="cn","cn",IF(ISNA(VLOOKUP(nhap!AH22,ds,5,0))=TRUE,"WW",VLOOKUP(nhap!AH22,ds,5,0))))</f>
        <v>BC11</v>
      </c>
      <c r="AI22" s="144" t="str">
        <f>IF(nhap!AI22="","",IF(nhap!AI22="cn","cn",IF(ISNA(VLOOKUP(nhap!AI22,ds,5,0))=TRUE,"WW",VLOOKUP(nhap!AI22,ds,5,0))))</f>
        <v>BV10</v>
      </c>
      <c r="AJ22" s="144" t="str">
        <f>IF(nhap!AJ22="","",IF(nhap!AJ22="cn","cn",IF(ISNA(VLOOKUP(nhap!AJ22,ds,5,0))=TRUE,"WW",VLOOKUP(nhap!AJ22,ds,5,0))))</f>
        <v>BD04</v>
      </c>
      <c r="AK22" s="144" t="str">
        <f>IF(nhap!AK22="","",IF(nhap!AK22="cn","cn",IF(ISNA(VLOOKUP(nhap!AK22,ds,5,0))=TRUE,"WW",VLOOKUP(nhap!AK22,ds,5,0))))</f>
        <v>BI01</v>
      </c>
      <c r="AL22" s="144" t="str">
        <f>IF(nhap!AL22="","",IF(nhap!AL22="cn","cn",IF(ISNA(VLOOKUP(nhap!AL22,ds,5,0))=TRUE,"WW",VLOOKUP(nhap!AL22,ds,5,0))))</f>
        <v>BT09</v>
      </c>
      <c r="AM22" s="144" t="str">
        <f>IF(nhap!AM22="","",IF(nhap!AM22="cn","cn",IF(ISNA(VLOOKUP(nhap!AM22,ds,5,0))=TRUE,"WW",VLOOKUP(nhap!AM22,ds,5,0))))</f>
        <v>BS02</v>
      </c>
      <c r="AN22" s="144" t="str">
        <f>IF(nhap!AN22="","",IF(nhap!AN22="cn","cn",IF(ISNA(VLOOKUP(nhap!AN22,ds,5,0))=TRUE,"WW",VLOOKUP(nhap!AN22,ds,5,0))))</f>
        <v>BA05</v>
      </c>
      <c r="AO22" s="144" t="str">
        <f>IF(nhap!AO22="","",IF(nhap!AO22="cn","cn",IF(ISNA(VLOOKUP(nhap!AO22,ds,5,0))=TRUE,"WW",VLOOKUP(nhap!AO22,ds,5,0))))</f>
        <v>BA08</v>
      </c>
      <c r="AP22" s="144" t="str">
        <f>IF(nhap!AP22="","",IF(nhap!AP22="cn","cn",IF(ISNA(VLOOKUP(nhap!AP22,ds,5,0))=TRUE,"WW",VLOOKUP(nhap!AP22,ds,5,0))))</f>
        <v>BA02</v>
      </c>
      <c r="AQ22" s="144" t="str">
        <f>IF(nhap!AQ22="","",IF(nhap!AQ22="cn","cn",IF(ISNA(VLOOKUP(nhap!AQ22,ds,5,0))=TRUE,"WW",VLOOKUP(nhap!AQ22,ds,5,0))))</f>
        <v>BU01</v>
      </c>
      <c r="AR22" s="144" t="str">
        <f>IF(nhap!AR22="","",IF(nhap!AR22="cn","cn",IF(ISNA(VLOOKUP(nhap!AR22,ds,5,0))=TRUE,"WW",VLOOKUP(nhap!AR22,ds,5,0))))</f>
        <v>BC12</v>
      </c>
      <c r="AS22" s="144" t="str">
        <f>IF(nhap!AS22="","",IF(nhap!AS22="cn","cn",IF(ISNA(VLOOKUP(nhap!AS22,ds,5,0))=TRUE,"WW",VLOOKUP(nhap!AS22,ds,5,0))))</f>
        <v/>
      </c>
      <c r="AT22" s="144" t="str">
        <f>IF(nhap!AT22="","",IF(nhap!AT22="cn","cn",IF(ISNA(VLOOKUP(nhap!AT22,ds,5,0))=TRUE,"WW",VLOOKUP(nhap!AT22,ds,5,0))))</f>
        <v>BA11</v>
      </c>
      <c r="AU22" s="144" t="str">
        <f>IF(nhap!AU22="","",IF(nhap!AU22="cn","cn",IF(ISNA(VLOOKUP(nhap!AU22,ds,5,0))=TRUE,"WW",VLOOKUP(nhap!AU22,ds,5,0))))</f>
        <v/>
      </c>
      <c r="AV22" s="144" t="str">
        <f>IF(nhap!AV22="","",IF(nhap!AV22="cn","cn",IF(ISNA(VLOOKUP(nhap!AV22,ds,5,0))=TRUE,"WW",VLOOKUP(nhap!AV22,ds,5,0))))</f>
        <v>BE05</v>
      </c>
      <c r="AW22" s="144" t="str">
        <f>IF(nhap!AW22="","",IF(nhap!AW22="cn","cn",IF(ISNA(VLOOKUP(nhap!AW22,ds,5,0))=TRUE,"WW",VLOOKUP(nhap!AW22,ds,5,0))))</f>
        <v/>
      </c>
      <c r="AX22" s="144" t="str">
        <f>IF(nhap!AX22="","",IF(nhap!AX22="cn","cn",IF(ISNA(VLOOKUP(nhap!AX22,ds,5,0))=TRUE,"WW",VLOOKUP(nhap!AX22,ds,5,0))))</f>
        <v/>
      </c>
      <c r="AY22" s="146" t="str">
        <f>IF(nhap!AY22="","",IF(nhap!AY22="cn","cn",VLOOKUP(nhap!AY22,ds,5,0)))</f>
        <v/>
      </c>
      <c r="AZ22" s="147" t="str">
        <f>IF(nhap!AZ22="","",IF(nhap!AZ22="cn","cn",VLOOKUP(nhap!AZ22,ds,5,0)))</f>
        <v/>
      </c>
      <c r="BA22" s="156"/>
      <c r="BB22" s="156"/>
    </row>
    <row r="23" spans="1:54" s="137" customFormat="1" ht="15.75" customHeight="1" thickTop="1" thickBot="1" x14ac:dyDescent="0.25">
      <c r="A23" s="469"/>
      <c r="B23" s="139">
        <v>5</v>
      </c>
      <c r="C23" s="144" t="str">
        <f>IF(nhap!C23="","",IF(nhap!C23="cn","cn",IF(ISNA(VLOOKUP(nhap!C23,ds,5,0))=TRUE,"WW",VLOOKUP(nhap!C23,ds,5,0))))</f>
        <v>BS08</v>
      </c>
      <c r="D23" s="144" t="str">
        <f>IF(nhap!D23="","",IF(nhap!D23="cn","cn",IF(ISNA(VLOOKUP(nhap!D23,ds,5,0))=TRUE,"WW",VLOOKUP(nhap!D23,ds,5,0))))</f>
        <v>BA02</v>
      </c>
      <c r="E23" s="144" t="str">
        <f>IF(nhap!E23="","",IF(nhap!E23="cn","cn",IF(ISNA(VLOOKUP(nhap!E23,ds,5,0))=TRUE,"WW",VLOOKUP(nhap!E23,ds,5,0))))</f>
        <v>BA07</v>
      </c>
      <c r="F23" s="144" t="str">
        <f>IF(nhap!F23="","",IF(nhap!F23="cn","cn",IF(ISNA(VLOOKUP(nhap!F23,ds,5,0))=TRUE,"WW",VLOOKUP(nhap!F23,ds,5,0))))</f>
        <v>BA01</v>
      </c>
      <c r="G23" s="144" t="str">
        <f>IF(nhap!G23="","",IF(nhap!G23="cn","cn",IF(ISNA(VLOOKUP(nhap!G23,ds,5,0))=TRUE,"WW",VLOOKUP(nhap!G23,ds,5,0))))</f>
        <v>BI02</v>
      </c>
      <c r="H23" s="144" t="str">
        <f>IF(nhap!H23="","",IF(nhap!H23="cn","cn",IF(ISNA(VLOOKUP(nhap!H23,ds,5,0))=TRUE,"WW",VLOOKUP(nhap!H23,ds,5,0))))</f>
        <v>BD04</v>
      </c>
      <c r="I23" s="144" t="str">
        <f>IF(nhap!I23="","",IF(nhap!I23="cn","cn",IF(ISNA(VLOOKUP(nhap!I23,ds,5,0))=TRUE,"WW",VLOOKUP(nhap!I23,ds,5,0))))</f>
        <v>BV08</v>
      </c>
      <c r="J23" s="144" t="str">
        <f>IF(nhap!J23="","",IF(nhap!J23="cn","cn",IF(ISNA(VLOOKUP(nhap!J23,ds,5,0))=TRUE,"WW",VLOOKUP(nhap!J23,ds,5,0))))</f>
        <v>BH02</v>
      </c>
      <c r="K23" s="144" t="str">
        <f>IF(nhap!K23="","",IF(nhap!K23="cn","cn",IF(ISNA(VLOOKUP(nhap!K23,ds,5,0))=TRUE,"WW",VLOOKUP(nhap!K23,ds,5,0))))</f>
        <v>BC01</v>
      </c>
      <c r="L23" s="144" t="str">
        <f>IF(nhap!L23="","",IF(nhap!L23="cn","cn",IF(ISNA(VLOOKUP(nhap!L23,ds,5,0))=TRUE,"WW",VLOOKUP(nhap!L23,ds,5,0))))</f>
        <v>BT11</v>
      </c>
      <c r="M23" s="144" t="str">
        <f>IF(nhap!M23="","",IF(nhap!M23="cn","cn",IF(ISNA(VLOOKUP(nhap!M23,ds,5,0))=TRUE,"WW",VLOOKUP(nhap!M23,ds,5,0))))</f>
        <v>BV04</v>
      </c>
      <c r="N23" s="144" t="str">
        <f>IF(nhap!N23="","",IF(nhap!N23="cn","cn",IF(ISNA(VLOOKUP(nhap!N23,ds,5,0))=TRUE,"WW",VLOOKUP(nhap!N23,ds,5,0))))</f>
        <v>BH05</v>
      </c>
      <c r="O23" s="144" t="str">
        <f>IF(nhap!O23="","",IF(nhap!O23="cn","cn",IF(ISNA(VLOOKUP(nhap!O23,ds,5,0))=TRUE,"WW",VLOOKUP(nhap!O23,ds,5,0))))</f>
        <v>BV01</v>
      </c>
      <c r="P23" s="144" t="str">
        <f>IF(nhap!P23="","",IF(nhap!P23="cn","cn",IF(ISNA(VLOOKUP(nhap!P23,ds,5,0))=TRUE,"WW",VLOOKUP(nhap!P23,ds,5,0))))</f>
        <v>BU01</v>
      </c>
      <c r="Q23" s="144" t="str">
        <f>IF(nhap!Q23="","",IF(nhap!Q23="cn","cn",IF(ISNA(VLOOKUP(nhap!Q23,ds,5,0))=TRUE,"WW",VLOOKUP(nhap!Q23,ds,5,0))))</f>
        <v/>
      </c>
      <c r="R23" s="144" t="str">
        <f>IF(nhap!R23="","",IF(nhap!R23="cn","cn",IF(ISNA(VLOOKUP(nhap!R23,ds,5,0))=TRUE,"WW",VLOOKUP(nhap!R23,ds,5,0))))</f>
        <v/>
      </c>
      <c r="S23" s="144" t="str">
        <f>IF(nhap!S23="","",IF(nhap!S23="cn","cn",IF(ISNA(VLOOKUP(nhap!S23,ds,5,0))=TRUE,"WW",VLOOKUP(nhap!S23,ds,5,0))))</f>
        <v/>
      </c>
      <c r="T23" s="144" t="str">
        <f>IF(nhap!T23="","",IF(nhap!T23="cn","cn",IF(ISNA(VLOOKUP(nhap!T23,ds,5,0))=TRUE,"WW",VLOOKUP(nhap!T23,ds,5,0))))</f>
        <v/>
      </c>
      <c r="U23" s="144" t="str">
        <f>IF(nhap!U23="","",IF(nhap!U23="cn","cn",IF(ISNA(VLOOKUP(nhap!U23,ds,5,0))=TRUE,"WW",VLOOKUP(nhap!U23,ds,5,0))))</f>
        <v/>
      </c>
      <c r="V23" s="144" t="str">
        <f>IF(nhap!V23="","",IF(nhap!V23="cn","cn",IF(ISNA(VLOOKUP(nhap!V23,ds,5,0))=TRUE,"WW",VLOOKUP(nhap!V23,ds,5,0))))</f>
        <v/>
      </c>
      <c r="W23" s="144" t="str">
        <f>IF(nhap!W23="","",IF(nhap!W23="cn","cn",IF(ISNA(VLOOKUP(nhap!W23,ds,5,0))=TRUE,"WW",VLOOKUP(nhap!W23,ds,5,0))))</f>
        <v/>
      </c>
      <c r="X23" s="144" t="str">
        <f>IF(nhap!X23="","",IF(nhap!X23="cn","cn",IF(ISNA(VLOOKUP(nhap!X23,ds,5,0))=TRUE,"WW",VLOOKUP(nhap!X23,ds,5,0))))</f>
        <v/>
      </c>
      <c r="Y23" s="144" t="str">
        <f>IF(nhap!Y23="","",IF(nhap!Y23="cn","cn",IF(ISNA(VLOOKUP(nhap!Y23,ds,5,0))=TRUE,"WW",VLOOKUP(nhap!Y23,ds,5,0))))</f>
        <v/>
      </c>
      <c r="Z23" s="144" t="str">
        <f>IF(nhap!Z23="","",IF(nhap!Z23="cn","cn",IF(ISNA(VLOOKUP(nhap!Z23,ds,5,0))=TRUE,"WW",VLOOKUP(nhap!Z23,ds,5,0))))</f>
        <v/>
      </c>
      <c r="AA23" s="144" t="str">
        <f>IF(nhap!AA23="","",IF(nhap!AA23="cn","cn",IF(ISNA(VLOOKUP(nhap!AA23,ds,5,0))=TRUE,"WW",VLOOKUP(nhap!AA23,ds,5,0))))</f>
        <v/>
      </c>
      <c r="AB23" s="144" t="str">
        <f>IF(nhap!AB23="","",IF(nhap!AB23="cn","cn",IF(ISNA(VLOOKUP(nhap!AB23,ds,5,0))=TRUE,"WW",VLOOKUP(nhap!AB23,ds,5,0))))</f>
        <v/>
      </c>
      <c r="AC23" s="144" t="str">
        <f>IF(nhap!AC23="","",IF(nhap!AC23="cn","cn",IF(ISNA(VLOOKUP(nhap!AC23,ds,5,0))=TRUE,"WW",VLOOKUP(nhap!AC23,ds,5,0))))</f>
        <v/>
      </c>
      <c r="AD23" s="144" t="str">
        <f>IF(nhap!AD23="","",IF(nhap!AD23="cn","cn",IF(ISNA(VLOOKUP(nhap!AD23,ds,5,0))=TRUE,"WW",VLOOKUP(nhap!AD23,ds,5,0))))</f>
        <v/>
      </c>
      <c r="AE23" s="144" t="str">
        <f>IF(nhap!AE23="","",IF(nhap!AE23="cn","cn",IF(ISNA(VLOOKUP(nhap!AE23,ds,5,0))=TRUE,"WW",VLOOKUP(nhap!AE23,ds,5,0))))</f>
        <v/>
      </c>
      <c r="AF23" s="144" t="str">
        <f>IF(nhap!AF23="","",IF(nhap!AF23="cn","cn",IF(ISNA(VLOOKUP(nhap!AF23,ds,5,0))=TRUE,"WW",VLOOKUP(nhap!AF23,ds,5,0))))</f>
        <v/>
      </c>
      <c r="AG23" s="144" t="str">
        <f>IF(nhap!AG23="","",IF(nhap!AG23="cn","cn",IF(ISNA(VLOOKUP(nhap!AG23,ds,5,0))=TRUE,"WW",VLOOKUP(nhap!AG23,ds,5,0))))</f>
        <v/>
      </c>
      <c r="AH23" s="144" t="str">
        <f>IF(nhap!AH23="","",IF(nhap!AH23="cn","cn",IF(ISNA(VLOOKUP(nhap!AH23,ds,5,0))=TRUE,"WW",VLOOKUP(nhap!AH23,ds,5,0))))</f>
        <v>BI06</v>
      </c>
      <c r="AI23" s="144" t="str">
        <f>IF(nhap!AI23="","",IF(nhap!AI23="cn","cn",IF(ISNA(VLOOKUP(nhap!AI23,ds,5,0))=TRUE,"WW",VLOOKUP(nhap!AI23,ds,5,0))))</f>
        <v>BV10</v>
      </c>
      <c r="AJ23" s="144" t="str">
        <f>IF(nhap!AJ23="","",IF(nhap!AJ23="cn","cn",IF(ISNA(VLOOKUP(nhap!AJ23,ds,5,0))=TRUE,"WW",VLOOKUP(nhap!AJ23,ds,5,0))))</f>
        <v>BV02</v>
      </c>
      <c r="AK23" s="144" t="str">
        <f>IF(nhap!AK23="","",IF(nhap!AK23="cn","cn",IF(ISNA(VLOOKUP(nhap!AK23,ds,5,0))=TRUE,"WW",VLOOKUP(nhap!AK23,ds,5,0))))</f>
        <v>BT10</v>
      </c>
      <c r="AL23" s="144" t="str">
        <f>IF(nhap!AL23="","",IF(nhap!AL23="cn","cn",IF(ISNA(VLOOKUP(nhap!AL23,ds,5,0))=TRUE,"WW",VLOOKUP(nhap!AL23,ds,5,0))))</f>
        <v>BC11</v>
      </c>
      <c r="AM23" s="144" t="str">
        <f>IF(nhap!AM23="","",IF(nhap!AM23="cn","cn",IF(ISNA(VLOOKUP(nhap!AM23,ds,5,0))=TRUE,"WW",VLOOKUP(nhap!AM23,ds,5,0))))</f>
        <v>BC13</v>
      </c>
      <c r="AN23" s="144" t="str">
        <f>IF(nhap!AN23="","",IF(nhap!AN23="cn","cn",IF(ISNA(VLOOKUP(nhap!AN23,ds,5,0))=TRUE,"WW",VLOOKUP(nhap!AN23,ds,5,0))))</f>
        <v>BA05</v>
      </c>
      <c r="AO23" s="144" t="str">
        <f>IF(nhap!AO23="","",IF(nhap!AO23="cn","cn",IF(ISNA(VLOOKUP(nhap!AO23,ds,5,0))=TRUE,"WW",VLOOKUP(nhap!AO23,ds,5,0))))</f>
        <v/>
      </c>
      <c r="AP23" s="144" t="str">
        <f>IF(nhap!AP23="","",IF(nhap!AP23="cn","cn",IF(ISNA(VLOOKUP(nhap!AP23,ds,5,0))=TRUE,"WW",VLOOKUP(nhap!AP23,ds,5,0))))</f>
        <v/>
      </c>
      <c r="AQ23" s="144" t="str">
        <f>IF(nhap!AQ23="","",IF(nhap!AQ23="cn","cn",IF(ISNA(VLOOKUP(nhap!AQ23,ds,5,0))=TRUE,"WW",VLOOKUP(nhap!AQ23,ds,5,0))))</f>
        <v/>
      </c>
      <c r="AR23" s="144" t="str">
        <f>IF(nhap!AR23="","",IF(nhap!AR23="cn","cn",IF(ISNA(VLOOKUP(nhap!AR23,ds,5,0))=TRUE,"WW",VLOOKUP(nhap!AR23,ds,5,0))))</f>
        <v/>
      </c>
      <c r="AS23" s="144" t="str">
        <f>IF(nhap!AS23="","",IF(nhap!AS23="cn","cn",IF(ISNA(VLOOKUP(nhap!AS23,ds,5,0))=TRUE,"WW",VLOOKUP(nhap!AS23,ds,5,0))))</f>
        <v/>
      </c>
      <c r="AT23" s="144" t="str">
        <f>IF(nhap!AT23="","",IF(nhap!AT23="cn","cn",IF(ISNA(VLOOKUP(nhap!AT23,ds,5,0))=TRUE,"WW",VLOOKUP(nhap!AT23,ds,5,0))))</f>
        <v/>
      </c>
      <c r="AU23" s="144" t="str">
        <f>IF(nhap!AU23="","",IF(nhap!AU23="cn","cn",IF(ISNA(VLOOKUP(nhap!AU23,ds,5,0))=TRUE,"WW",VLOOKUP(nhap!AU23,ds,5,0))))</f>
        <v/>
      </c>
      <c r="AV23" s="144" t="str">
        <f>IF(nhap!AV23="","",IF(nhap!AV23="cn","cn",IF(ISNA(VLOOKUP(nhap!AV23,ds,5,0))=TRUE,"WW",VLOOKUP(nhap!AV23,ds,5,0))))</f>
        <v/>
      </c>
      <c r="AW23" s="144" t="str">
        <f>IF(nhap!AW23="","",IF(nhap!AW23="cn","cn",IF(ISNA(VLOOKUP(nhap!AW23,ds,5,0))=TRUE,"WW",VLOOKUP(nhap!AW23,ds,5,0))))</f>
        <v/>
      </c>
      <c r="AX23" s="144" t="str">
        <f>IF(nhap!AX23="","",IF(nhap!AX23="cn","cn",IF(ISNA(VLOOKUP(nhap!AX23,ds,5,0))=TRUE,"WW",VLOOKUP(nhap!AX23,ds,5,0))))</f>
        <v/>
      </c>
      <c r="AY23" s="148" t="str">
        <f>IF(nhap!AY23="","",IF(nhap!AY23="cn","cn",VLOOKUP(nhap!AY23,ds,5,0)))</f>
        <v/>
      </c>
      <c r="AZ23" s="149" t="str">
        <f>IF(nhap!AZ23="","",IF(nhap!AZ23="cn","cn",VLOOKUP(nhap!AZ23,ds,5,0)))</f>
        <v/>
      </c>
      <c r="BA23" s="156"/>
      <c r="BB23" s="156"/>
    </row>
    <row r="24" spans="1:54" s="137" customFormat="1" ht="15.75" customHeight="1" thickTop="1" thickBot="1" x14ac:dyDescent="0.25">
      <c r="A24" s="467" t="s">
        <v>22</v>
      </c>
      <c r="B24" s="136">
        <v>1</v>
      </c>
      <c r="C24" s="144" t="str">
        <f>IF(nhap!C24="","",IF(nhap!C24="cn","cn",IF(ISNA(VLOOKUP(nhap!C24,ds,5,0))=TRUE,"WW",VLOOKUP(nhap!C24,ds,5,0))))</f>
        <v>BD03</v>
      </c>
      <c r="D24" s="144" t="str">
        <f>IF(nhap!D24="","",IF(nhap!D24="cn","cn",IF(ISNA(VLOOKUP(nhap!D24,ds,5,0))=TRUE,"WW",VLOOKUP(nhap!D24,ds,5,0))))</f>
        <v>BT11</v>
      </c>
      <c r="E24" s="144" t="str">
        <f>IF(nhap!E24="","",IF(nhap!E24="cn","cn",IF(ISNA(VLOOKUP(nhap!E24,ds,5,0))=TRUE,"WW",VLOOKUP(nhap!E24,ds,5,0))))</f>
        <v>BV04</v>
      </c>
      <c r="F24" s="144" t="str">
        <f>IF(nhap!F24="","",IF(nhap!F24="cn","cn",IF(ISNA(VLOOKUP(nhap!F24,ds,5,0))=TRUE,"WW",VLOOKUP(nhap!F24,ds,5,0))))</f>
        <v>BC01</v>
      </c>
      <c r="G24" s="144" t="str">
        <f>IF(nhap!G24="","",IF(nhap!G24="cn","cn",IF(ISNA(VLOOKUP(nhap!G24,ds,5,0))=TRUE,"WW",VLOOKUP(nhap!G24,ds,5,0))))</f>
        <v>BC02</v>
      </c>
      <c r="H24" s="144" t="str">
        <f>IF(nhap!H24="","",IF(nhap!H24="cn","cn",IF(ISNA(VLOOKUP(nhap!H24,ds,5,0))=TRUE,"WW",VLOOKUP(nhap!H24,ds,5,0))))</f>
        <v>BQ01</v>
      </c>
      <c r="I24" s="144" t="str">
        <f>IF(nhap!I24="","",IF(nhap!I24="cn","cn",IF(ISNA(VLOOKUP(nhap!I24,ds,5,0))=TRUE,"WW",VLOOKUP(nhap!I24,ds,5,0))))</f>
        <v>BD04</v>
      </c>
      <c r="J24" s="144" t="str">
        <f>IF(nhap!J24="","",IF(nhap!J24="cn","cn",IF(ISNA(VLOOKUP(nhap!J24,ds,5,0))=TRUE,"WW",VLOOKUP(nhap!J24,ds,5,0))))</f>
        <v>BT04</v>
      </c>
      <c r="K24" s="144" t="str">
        <f>IF(nhap!K24="","",IF(nhap!K24="cn","cn",IF(ISNA(VLOOKUP(nhap!K24,ds,5,0))=TRUE,"WW",VLOOKUP(nhap!K24,ds,5,0))))</f>
        <v>BQ03</v>
      </c>
      <c r="L24" s="144" t="str">
        <f>IF(nhap!L24="","",IF(nhap!L24="cn","cn",IF(ISNA(VLOOKUP(nhap!L24,ds,5,0))=TRUE,"WW",VLOOKUP(nhap!L24,ds,5,0))))</f>
        <v>BV09</v>
      </c>
      <c r="M24" s="144" t="str">
        <f>IF(nhap!M24="","",IF(nhap!M24="cn","cn",IF(ISNA(VLOOKUP(nhap!M24,ds,5,0))=TRUE,"WW",VLOOKUP(nhap!M24,ds,5,0))))</f>
        <v>BL06</v>
      </c>
      <c r="N24" s="144" t="str">
        <f>IF(nhap!N24="","",IF(nhap!N24="cn","cn",IF(ISNA(VLOOKUP(nhap!N24,ds,5,0))=TRUE,"WW",VLOOKUP(nhap!N24,ds,5,0))))</f>
        <v>BV01</v>
      </c>
      <c r="O24" s="144" t="str">
        <f>IF(nhap!O24="","",IF(nhap!O24="cn","cn",IF(ISNA(VLOOKUP(nhap!O24,ds,5,0))=TRUE,"WW",VLOOKUP(nhap!O24,ds,5,0))))</f>
        <v>BL04</v>
      </c>
      <c r="P24" s="144" t="str">
        <f>IF(nhap!P24="","",IF(nhap!P24="cn","cn",IF(ISNA(VLOOKUP(nhap!P24,ds,5,0))=TRUE,"WW",VLOOKUP(nhap!P24,ds,5,0))))</f>
        <v>BV06</v>
      </c>
      <c r="Q24" s="144" t="str">
        <f>IF(nhap!Q24="","",IF(nhap!Q24="cn","cn",IF(ISNA(VLOOKUP(nhap!Q24,ds,5,0))=TRUE,"WW",VLOOKUP(nhap!Q24,ds,5,0))))</f>
        <v/>
      </c>
      <c r="R24" s="144" t="str">
        <f>IF(nhap!R24="","",IF(nhap!R24="cn","cn",IF(ISNA(VLOOKUP(nhap!R24,ds,5,0))=TRUE,"WW",VLOOKUP(nhap!R24,ds,5,0))))</f>
        <v>BV12</v>
      </c>
      <c r="S24" s="144" t="str">
        <f>IF(nhap!S24="","",IF(nhap!S24="cn","cn",IF(ISNA(VLOOKUP(nhap!S24,ds,5,0))=TRUE,"WW",VLOOKUP(nhap!S24,ds,5,0))))</f>
        <v>BI05</v>
      </c>
      <c r="T24" s="144" t="str">
        <f>IF(nhap!T24="","",IF(nhap!T24="cn","cn",IF(ISNA(VLOOKUP(nhap!T24,ds,5,0))=TRUE,"WW",VLOOKUP(nhap!T24,ds,5,0))))</f>
        <v/>
      </c>
      <c r="U24" s="144" t="str">
        <f>IF(nhap!U24="","",IF(nhap!U24="cn","cn",IF(ISNA(VLOOKUP(nhap!U24,ds,5,0))=TRUE,"WW",VLOOKUP(nhap!U24,ds,5,0))))</f>
        <v>BU05</v>
      </c>
      <c r="V24" s="144" t="str">
        <f>IF(nhap!V24="","",IF(nhap!V24="cn","cn",IF(ISNA(VLOOKUP(nhap!V24,ds,5,0))=TRUE,"WW",VLOOKUP(nhap!V24,ds,5,0))))</f>
        <v>HL12</v>
      </c>
      <c r="W24" s="144" t="str">
        <f>IF(nhap!W24="","",IF(nhap!W24="cn","cn",IF(ISNA(VLOOKUP(nhap!W24,ds,5,0))=TRUE,"WW",VLOOKUP(nhap!W24,ds,5,0))))</f>
        <v/>
      </c>
      <c r="X24" s="144" t="str">
        <f>IF(nhap!X24="","",IF(nhap!X24="cn","cn",IF(ISNA(VLOOKUP(nhap!X24,ds,5,0))=TRUE,"WW",VLOOKUP(nhap!X24,ds,5,0))))</f>
        <v>BT13</v>
      </c>
      <c r="Y24" s="144" t="str">
        <f>IF(nhap!Y24="","",IF(nhap!Y24="cn","cn",IF(ISNA(VLOOKUP(nhap!Y24,ds,5,0))=TRUE,"WW",VLOOKUP(nhap!Y24,ds,5,0))))</f>
        <v>BE03</v>
      </c>
      <c r="Z24" s="144" t="str">
        <f>IF(nhap!Z24="","",IF(nhap!Z24="cn","cn",IF(ISNA(VLOOKUP(nhap!Z24,ds,5,0))=TRUE,"WW",VLOOKUP(nhap!Z24,ds,5,0))))</f>
        <v>BL03</v>
      </c>
      <c r="AA24" s="144" t="str">
        <f>IF(nhap!AA24="","",IF(nhap!AA24="cn","cn",IF(ISNA(VLOOKUP(nhap!AA24,ds,5,0))=TRUE,"WW",VLOOKUP(nhap!AA24,ds,5,0))))</f>
        <v>BT17</v>
      </c>
      <c r="AB24" s="144" t="str">
        <f>IF(nhap!AB24="","",IF(nhap!AB24="cn","cn",IF(ISNA(VLOOKUP(nhap!AB24,ds,5,0))=TRUE,"WW",VLOOKUP(nhap!AB24,ds,5,0))))</f>
        <v>BT01</v>
      </c>
      <c r="AC24" s="144" t="str">
        <f>IF(nhap!AC24="","",IF(nhap!AC24="cn","cn",IF(ISNA(VLOOKUP(nhap!AC24,ds,5,0))=TRUE,"WW",VLOOKUP(nhap!AC24,ds,5,0))))</f>
        <v>BT06</v>
      </c>
      <c r="AD24" s="144" t="str">
        <f>IF(nhap!AD24="","",IF(nhap!AD24="cn","cn",IF(ISNA(VLOOKUP(nhap!AD24,ds,5,0))=TRUE,"WW",VLOOKUP(nhap!AD24,ds,5,0))))</f>
        <v/>
      </c>
      <c r="AE24" s="144" t="str">
        <f>IF(nhap!AE24="","",IF(nhap!AE24="cn","cn",IF(ISNA(VLOOKUP(nhap!AE24,ds,5,0))=TRUE,"WW",VLOOKUP(nhap!AE24,ds,5,0))))</f>
        <v/>
      </c>
      <c r="AF24" s="144" t="str">
        <f>IF(nhap!AF24="","",IF(nhap!AF24="cn","cn",IF(ISNA(VLOOKUP(nhap!AF24,ds,5,0))=TRUE,"WW",VLOOKUP(nhap!AF24,ds,5,0))))</f>
        <v/>
      </c>
      <c r="AG24" s="144" t="str">
        <f>IF(nhap!AG24="","",IF(nhap!AG24="cn","cn",IF(ISNA(VLOOKUP(nhap!AG24,ds,5,0))=TRUE,"WW",VLOOKUP(nhap!AG24,ds,5,0))))</f>
        <v/>
      </c>
      <c r="AH24" s="144" t="str">
        <f>IF(nhap!AH24="","",IF(nhap!AH24="cn","cn",IF(ISNA(VLOOKUP(nhap!AH24,ds,5,0))=TRUE,"WW",VLOOKUP(nhap!AH24,ds,5,0))))</f>
        <v>BV13</v>
      </c>
      <c r="AI24" s="144" t="str">
        <f>IF(nhap!AI24="","",IF(nhap!AI24="cn","cn",IF(ISNA(VLOOKUP(nhap!AI24,ds,5,0))=TRUE,"WW",VLOOKUP(nhap!AI24,ds,5,0))))</f>
        <v>BL09</v>
      </c>
      <c r="AJ24" s="144" t="str">
        <f>IF(nhap!AJ24="","",IF(nhap!AJ24="cn","cn",IF(ISNA(VLOOKUP(nhap!AJ24,ds,5,0))=TRUE,"WW",VLOOKUP(nhap!AJ24,ds,5,0))))</f>
        <v>BV02</v>
      </c>
      <c r="AK24" s="144" t="str">
        <f>IF(nhap!AK24="","",IF(nhap!AK24="cn","cn",IF(ISNA(VLOOKUP(nhap!AK24,ds,5,0))=TRUE,"WW",VLOOKUP(nhap!AK24,ds,5,0))))</f>
        <v>BT10</v>
      </c>
      <c r="AL24" s="144" t="str">
        <f>IF(nhap!AL24="","",IF(nhap!AL24="cn","cn",IF(ISNA(VLOOKUP(nhap!AL24,ds,5,0))=TRUE,"WW",VLOOKUP(nhap!AL24,ds,5,0))))</f>
        <v>BH09</v>
      </c>
      <c r="AM24" s="144" t="str">
        <f>IF(nhap!AM24="","",IF(nhap!AM24="cn","cn",IF(ISNA(VLOOKUP(nhap!AM24,ds,5,0))=TRUE,"WW",VLOOKUP(nhap!AM24,ds,5,0))))</f>
        <v>BV10</v>
      </c>
      <c r="AN24" s="144" t="str">
        <f>IF(nhap!AN24="","",IF(nhap!AN24="cn","cn",IF(ISNA(VLOOKUP(nhap!AN24,ds,5,0))=TRUE,"WW",VLOOKUP(nhap!AN24,ds,5,0))))</f>
        <v>BT05</v>
      </c>
      <c r="AO24" s="144" t="str">
        <f>IF(nhap!AO24="","",IF(nhap!AO24="cn","cn",IF(ISNA(VLOOKUP(nhap!AO24,ds,5,0))=TRUE,"WW",VLOOKUP(nhap!AO24,ds,5,0))))</f>
        <v>BT07</v>
      </c>
      <c r="AP24" s="144" t="str">
        <f>IF(nhap!AP24="","",IF(nhap!AP24="cn","cn",IF(ISNA(VLOOKUP(nhap!AP24,ds,5,0))=TRUE,"WW",VLOOKUP(nhap!AP24,ds,5,0))))</f>
        <v/>
      </c>
      <c r="AQ24" s="144" t="str">
        <f>IF(nhap!AQ24="","",IF(nhap!AQ24="cn","cn",IF(ISNA(VLOOKUP(nhap!AQ24,ds,5,0))=TRUE,"WW",VLOOKUP(nhap!AQ24,ds,5,0))))</f>
        <v>BT12</v>
      </c>
      <c r="AR24" s="144" t="str">
        <f>IF(nhap!AR24="","",IF(nhap!AR24="cn","cn",IF(ISNA(VLOOKUP(nhap!AR24,ds,5,0))=TRUE,"WW",VLOOKUP(nhap!AR24,ds,5,0))))</f>
        <v>BE06</v>
      </c>
      <c r="AS24" s="144" t="str">
        <f>IF(nhap!AS24="","",IF(nhap!AS24="cn","cn",IF(ISNA(VLOOKUP(nhap!AS24,ds,5,0))=TRUE,"WW",VLOOKUP(nhap!AS24,ds,5,0))))</f>
        <v/>
      </c>
      <c r="AT24" s="144" t="str">
        <f>IF(nhap!AT24="","",IF(nhap!AT24="cn","cn",IF(ISNA(VLOOKUP(nhap!AT24,ds,5,0))=TRUE,"WW",VLOOKUP(nhap!AT24,ds,5,0))))</f>
        <v>BE05</v>
      </c>
      <c r="AU24" s="144" t="str">
        <f>IF(nhap!AU24="","",IF(nhap!AU24="cn","cn",IF(ISNA(VLOOKUP(nhap!AU24,ds,5,0))=TRUE,"WW",VLOOKUP(nhap!AU24,ds,5,0))))</f>
        <v>BU04</v>
      </c>
      <c r="AV24" s="144" t="str">
        <f>IF(nhap!AV24="","",IF(nhap!AV24="cn","cn",IF(ISNA(VLOOKUP(nhap!AV24,ds,5,0))=TRUE,"WW",VLOOKUP(nhap!AV24,ds,5,0))))</f>
        <v/>
      </c>
      <c r="AW24" s="144" t="str">
        <f>IF(nhap!AW24="","",IF(nhap!AW24="cn","cn",IF(ISNA(VLOOKUP(nhap!AW24,ds,5,0))=TRUE,"WW",VLOOKUP(nhap!AW24,ds,5,0))))</f>
        <v/>
      </c>
      <c r="AX24" s="144" t="str">
        <f>IF(nhap!AX24="","",IF(nhap!AX24="cn","cn",IF(ISNA(VLOOKUP(nhap!AX24,ds,5,0))=TRUE,"WW",VLOOKUP(nhap!AX24,ds,5,0))))</f>
        <v/>
      </c>
      <c r="AY24" s="144" t="str">
        <f>IF(nhap!AY24="","",IF(nhap!AY24="cn","cn",VLOOKUP(nhap!AY24,ds,5,0)))</f>
        <v/>
      </c>
      <c r="AZ24" s="145" t="str">
        <f>IF(nhap!AZ24="","",IF(nhap!AZ24="cn","cn",VLOOKUP(nhap!AZ24,ds,5,0)))</f>
        <v/>
      </c>
      <c r="BA24" s="156"/>
      <c r="BB24" s="156"/>
    </row>
    <row r="25" spans="1:54" s="137" customFormat="1" ht="15.75" customHeight="1" thickTop="1" thickBot="1" x14ac:dyDescent="0.25">
      <c r="A25" s="468" t="s">
        <v>8</v>
      </c>
      <c r="B25" s="138">
        <v>2</v>
      </c>
      <c r="C25" s="144" t="str">
        <f>IF(nhap!C25="","",IF(nhap!C25="cn","cn",IF(ISNA(VLOOKUP(nhap!C25,ds,5,0))=TRUE,"WW",VLOOKUP(nhap!C25,ds,5,0))))</f>
        <v>BV06</v>
      </c>
      <c r="D25" s="144" t="str">
        <f>IF(nhap!D25="","",IF(nhap!D25="cn","cn",IF(ISNA(VLOOKUP(nhap!D25,ds,5,0))=TRUE,"WW",VLOOKUP(nhap!D25,ds,5,0))))</f>
        <v>BT11</v>
      </c>
      <c r="E25" s="144" t="str">
        <f>IF(nhap!E25="","",IF(nhap!E25="cn","cn",IF(ISNA(VLOOKUP(nhap!E25,ds,5,0))=TRUE,"WW",VLOOKUP(nhap!E25,ds,5,0))))</f>
        <v>BV04</v>
      </c>
      <c r="F25" s="144" t="str">
        <f>IF(nhap!F25="","",IF(nhap!F25="cn","cn",IF(ISNA(VLOOKUP(nhap!F25,ds,5,0))=TRUE,"WW",VLOOKUP(nhap!F25,ds,5,0))))</f>
        <v>BD04</v>
      </c>
      <c r="G25" s="144" t="str">
        <f>IF(nhap!G25="","",IF(nhap!G25="cn","cn",IF(ISNA(VLOOKUP(nhap!G25,ds,5,0))=TRUE,"WW",VLOOKUP(nhap!G25,ds,5,0))))</f>
        <v>BL02</v>
      </c>
      <c r="H25" s="144" t="str">
        <f>IF(nhap!H25="","",IF(nhap!H25="cn","cn",IF(ISNA(VLOOKUP(nhap!H25,ds,5,0))=TRUE,"WW",VLOOKUP(nhap!H25,ds,5,0))))</f>
        <v>BU04</v>
      </c>
      <c r="I25" s="144" t="str">
        <f>IF(nhap!I25="","",IF(nhap!I25="cn","cn",IF(ISNA(VLOOKUP(nhap!I25,ds,5,0))=TRUE,"WW",VLOOKUP(nhap!I25,ds,5,0))))</f>
        <v>BI05</v>
      </c>
      <c r="J25" s="144" t="str">
        <f>IF(nhap!J25="","",IF(nhap!J25="cn","cn",IF(ISNA(VLOOKUP(nhap!J25,ds,5,0))=TRUE,"WW",VLOOKUP(nhap!J25,ds,5,0))))</f>
        <v>BT04</v>
      </c>
      <c r="K25" s="144" t="str">
        <f>IF(nhap!K25="","",IF(nhap!K25="cn","cn",IF(ISNA(VLOOKUP(nhap!K25,ds,5,0))=TRUE,"WW",VLOOKUP(nhap!K25,ds,5,0))))</f>
        <v>BL10</v>
      </c>
      <c r="L25" s="144" t="str">
        <f>IF(nhap!L25="","",IF(nhap!L25="cn","cn",IF(ISNA(VLOOKUP(nhap!L25,ds,5,0))=TRUE,"WW",VLOOKUP(nhap!L25,ds,5,0))))</f>
        <v>BV09</v>
      </c>
      <c r="M25" s="144" t="str">
        <f>IF(nhap!M25="","",IF(nhap!M25="cn","cn",IF(ISNA(VLOOKUP(nhap!M25,ds,5,0))=TRUE,"WW",VLOOKUP(nhap!M25,ds,5,0))))</f>
        <v>BL06</v>
      </c>
      <c r="N25" s="144" t="str">
        <f>IF(nhap!N25="","",IF(nhap!N25="cn","cn",IF(ISNA(VLOOKUP(nhap!N25,ds,5,0))=TRUE,"WW",VLOOKUP(nhap!N25,ds,5,0))))</f>
        <v>BV01</v>
      </c>
      <c r="O25" s="144" t="str">
        <f>IF(nhap!O25="","",IF(nhap!O25="cn","cn",IF(ISNA(VLOOKUP(nhap!O25,ds,5,0))=TRUE,"WW",VLOOKUP(nhap!O25,ds,5,0))))</f>
        <v>BT10</v>
      </c>
      <c r="P25" s="144" t="str">
        <f>IF(nhap!P25="","",IF(nhap!P25="cn","cn",IF(ISNA(VLOOKUP(nhap!P25,ds,5,0))=TRUE,"WW",VLOOKUP(nhap!P25,ds,5,0))))</f>
        <v>BD03</v>
      </c>
      <c r="Q25" s="144" t="str">
        <f>IF(nhap!Q25="","",IF(nhap!Q25="cn","cn",IF(ISNA(VLOOKUP(nhap!Q25,ds,5,0))=TRUE,"WW",VLOOKUP(nhap!Q25,ds,5,0))))</f>
        <v/>
      </c>
      <c r="R25" s="144" t="str">
        <f>IF(nhap!R25="","",IF(nhap!R25="cn","cn",IF(ISNA(VLOOKUP(nhap!R25,ds,5,0))=TRUE,"WW",VLOOKUP(nhap!R25,ds,5,0))))</f>
        <v>BU05</v>
      </c>
      <c r="S25" s="144" t="str">
        <f>IF(nhap!S25="","",IF(nhap!S25="cn","cn",IF(ISNA(VLOOKUP(nhap!S25,ds,5,0))=TRUE,"WW",VLOOKUP(nhap!S25,ds,5,0))))</f>
        <v>BV03</v>
      </c>
      <c r="T25" s="144" t="str">
        <f>IF(nhap!T25="","",IF(nhap!T25="cn","cn",IF(ISNA(VLOOKUP(nhap!T25,ds,5,0))=TRUE,"WW",VLOOKUP(nhap!T25,ds,5,0))))</f>
        <v/>
      </c>
      <c r="U25" s="144" t="str">
        <f>IF(nhap!U25="","",IF(nhap!U25="cn","cn",IF(ISNA(VLOOKUP(nhap!U25,ds,5,0))=TRUE,"WW",VLOOKUP(nhap!U25,ds,5,0))))</f>
        <v>BH08</v>
      </c>
      <c r="V25" s="144" t="str">
        <f>IF(nhap!V25="","",IF(nhap!V25="cn","cn",IF(ISNA(VLOOKUP(nhap!V25,ds,5,0))=TRUE,"WW",VLOOKUP(nhap!V25,ds,5,0))))</f>
        <v>HL12</v>
      </c>
      <c r="W25" s="144" t="str">
        <f>IF(nhap!W25="","",IF(nhap!W25="cn","cn",IF(ISNA(VLOOKUP(nhap!W25,ds,5,0))=TRUE,"WW",VLOOKUP(nhap!W25,ds,5,0))))</f>
        <v/>
      </c>
      <c r="X25" s="144" t="str">
        <f>IF(nhap!X25="","",IF(nhap!X25="cn","cn",IF(ISNA(VLOOKUP(nhap!X25,ds,5,0))=TRUE,"WW",VLOOKUP(nhap!X25,ds,5,0))))</f>
        <v>BT13</v>
      </c>
      <c r="Y25" s="144" t="str">
        <f>IF(nhap!Y25="","",IF(nhap!Y25="cn","cn",IF(ISNA(VLOOKUP(nhap!Y25,ds,5,0))=TRUE,"WW",VLOOKUP(nhap!Y25,ds,5,0))))</f>
        <v>BE03</v>
      </c>
      <c r="Z25" s="144" t="str">
        <f>IF(nhap!Z25="","",IF(nhap!Z25="cn","cn",IF(ISNA(VLOOKUP(nhap!Z25,ds,5,0))=TRUE,"WW",VLOOKUP(nhap!Z25,ds,5,0))))</f>
        <v>BL03</v>
      </c>
      <c r="AA25" s="144" t="str">
        <f>IF(nhap!AA25="","",IF(nhap!AA25="cn","cn",IF(ISNA(VLOOKUP(nhap!AA25,ds,5,0))=TRUE,"WW",VLOOKUP(nhap!AA25,ds,5,0))))</f>
        <v>BT17</v>
      </c>
      <c r="AB25" s="144" t="str">
        <f>IF(nhap!AB25="","",IF(nhap!AB25="cn","cn",IF(ISNA(VLOOKUP(nhap!AB25,ds,5,0))=TRUE,"WW",VLOOKUP(nhap!AB25,ds,5,0))))</f>
        <v>BT01</v>
      </c>
      <c r="AC25" s="144" t="str">
        <f>IF(nhap!AC25="","",IF(nhap!AC25="cn","cn",IF(ISNA(VLOOKUP(nhap!AC25,ds,5,0))=TRUE,"WW",VLOOKUP(nhap!AC25,ds,5,0))))</f>
        <v>BT06</v>
      </c>
      <c r="AD25" s="144" t="str">
        <f>IF(nhap!AD25="","",IF(nhap!AD25="cn","cn",IF(ISNA(VLOOKUP(nhap!AD25,ds,5,0))=TRUE,"WW",VLOOKUP(nhap!AD25,ds,5,0))))</f>
        <v/>
      </c>
      <c r="AE25" s="144" t="str">
        <f>IF(nhap!AE25="","",IF(nhap!AE25="cn","cn",IF(ISNA(VLOOKUP(nhap!AE25,ds,5,0))=TRUE,"WW",VLOOKUP(nhap!AE25,ds,5,0))))</f>
        <v/>
      </c>
      <c r="AF25" s="144" t="str">
        <f>IF(nhap!AF25="","",IF(nhap!AF25="cn","cn",IF(ISNA(VLOOKUP(nhap!AF25,ds,5,0))=TRUE,"WW",VLOOKUP(nhap!AF25,ds,5,0))))</f>
        <v/>
      </c>
      <c r="AG25" s="144" t="str">
        <f>IF(nhap!AG25="","",IF(nhap!AG25="cn","cn",IF(ISNA(VLOOKUP(nhap!AG25,ds,5,0))=TRUE,"WW",VLOOKUP(nhap!AG25,ds,5,0))))</f>
        <v/>
      </c>
      <c r="AH25" s="144" t="str">
        <f>IF(nhap!AH25="","",IF(nhap!AH25="cn","cn",IF(ISNA(VLOOKUP(nhap!AH25,ds,5,0))=TRUE,"WW",VLOOKUP(nhap!AH25,ds,5,0))))</f>
        <v>BV13</v>
      </c>
      <c r="AI25" s="144" t="str">
        <f>IF(nhap!AI25="","",IF(nhap!AI25="cn","cn",IF(ISNA(VLOOKUP(nhap!AI25,ds,5,0))=TRUE,"WW",VLOOKUP(nhap!AI25,ds,5,0))))</f>
        <v>BL09</v>
      </c>
      <c r="AJ25" s="144" t="str">
        <f>IF(nhap!AJ25="","",IF(nhap!AJ25="cn","cn",IF(ISNA(VLOOKUP(nhap!AJ25,ds,5,0))=TRUE,"WW",VLOOKUP(nhap!AJ25,ds,5,0))))</f>
        <v>BV02</v>
      </c>
      <c r="AK25" s="144" t="str">
        <f>IF(nhap!AK25="","",IF(nhap!AK25="cn","cn",IF(ISNA(VLOOKUP(nhap!AK25,ds,5,0))=TRUE,"WW",VLOOKUP(nhap!AK25,ds,5,0))))</f>
        <v>BV12</v>
      </c>
      <c r="AL25" s="144" t="str">
        <f>IF(nhap!AL25="","",IF(nhap!AL25="cn","cn",IF(ISNA(VLOOKUP(nhap!AL25,ds,5,0))=TRUE,"WW",VLOOKUP(nhap!AL25,ds,5,0))))</f>
        <v>BH09</v>
      </c>
      <c r="AM25" s="144" t="str">
        <f>IF(nhap!AM25="","",IF(nhap!AM25="cn","cn",IF(ISNA(VLOOKUP(nhap!AM25,ds,5,0))=TRUE,"WW",VLOOKUP(nhap!AM25,ds,5,0))))</f>
        <v>BV10</v>
      </c>
      <c r="AN25" s="144" t="str">
        <f>IF(nhap!AN25="","",IF(nhap!AN25="cn","cn",IF(ISNA(VLOOKUP(nhap!AN25,ds,5,0))=TRUE,"WW",VLOOKUP(nhap!AN25,ds,5,0))))</f>
        <v>BT05</v>
      </c>
      <c r="AO25" s="144" t="str">
        <f>IF(nhap!AO25="","",IF(nhap!AO25="cn","cn",IF(ISNA(VLOOKUP(nhap!AO25,ds,5,0))=TRUE,"WW",VLOOKUP(nhap!AO25,ds,5,0))))</f>
        <v>BQ01</v>
      </c>
      <c r="AP25" s="144" t="str">
        <f>IF(nhap!AP25="","",IF(nhap!AP25="cn","cn",IF(ISNA(VLOOKUP(nhap!AP25,ds,5,0))=TRUE,"WW",VLOOKUP(nhap!AP25,ds,5,0))))</f>
        <v/>
      </c>
      <c r="AQ25" s="144" t="str">
        <f>IF(nhap!AQ25="","",IF(nhap!AQ25="cn","cn",IF(ISNA(VLOOKUP(nhap!AQ25,ds,5,0))=TRUE,"WW",VLOOKUP(nhap!AQ25,ds,5,0))))</f>
        <v>BT12</v>
      </c>
      <c r="AR25" s="144" t="str">
        <f>IF(nhap!AR25="","",IF(nhap!AR25="cn","cn",IF(ISNA(VLOOKUP(nhap!AR25,ds,5,0))=TRUE,"WW",VLOOKUP(nhap!AR25,ds,5,0))))</f>
        <v>BE06</v>
      </c>
      <c r="AS25" s="144" t="str">
        <f>IF(nhap!AS25="","",IF(nhap!AS25="cn","cn",IF(ISNA(VLOOKUP(nhap!AS25,ds,5,0))=TRUE,"WW",VLOOKUP(nhap!AS25,ds,5,0))))</f>
        <v/>
      </c>
      <c r="AT25" s="144" t="str">
        <f>IF(nhap!AT25="","",IF(nhap!AT25="cn","cn",IF(ISNA(VLOOKUP(nhap!AT25,ds,5,0))=TRUE,"WW",VLOOKUP(nhap!AT25,ds,5,0))))</f>
        <v>BE05</v>
      </c>
      <c r="AU25" s="144" t="str">
        <f>IF(nhap!AU25="","",IF(nhap!AU25="cn","cn",IF(ISNA(VLOOKUP(nhap!AU25,ds,5,0))=TRUE,"WW",VLOOKUP(nhap!AU25,ds,5,0))))</f>
        <v>BL04</v>
      </c>
      <c r="AV25" s="144" t="str">
        <f>IF(nhap!AV25="","",IF(nhap!AV25="cn","cn",IF(ISNA(VLOOKUP(nhap!AV25,ds,5,0))=TRUE,"WW",VLOOKUP(nhap!AV25,ds,5,0))))</f>
        <v/>
      </c>
      <c r="AW25" s="144" t="str">
        <f>IF(nhap!AW25="","",IF(nhap!AW25="cn","cn",IF(ISNA(VLOOKUP(nhap!AW25,ds,5,0))=TRUE,"WW",VLOOKUP(nhap!AW25,ds,5,0))))</f>
        <v/>
      </c>
      <c r="AX25" s="144" t="str">
        <f>IF(nhap!AX25="","",IF(nhap!AX25="cn","cn",IF(ISNA(VLOOKUP(nhap!AX25,ds,5,0))=TRUE,"WW",VLOOKUP(nhap!AX25,ds,5,0))))</f>
        <v/>
      </c>
      <c r="AY25" s="146" t="str">
        <f>IF(nhap!AY25="","",IF(nhap!AY25="cn","cn",VLOOKUP(nhap!AY25,ds,5,0)))</f>
        <v/>
      </c>
      <c r="AZ25" s="147" t="str">
        <f>IF(nhap!AZ25="","",IF(nhap!AZ25="cn","cn",VLOOKUP(nhap!AZ25,ds,5,0)))</f>
        <v/>
      </c>
      <c r="BA25" s="156"/>
      <c r="BB25" s="156"/>
    </row>
    <row r="26" spans="1:54" s="137" customFormat="1" ht="15.75" customHeight="1" thickTop="1" thickBot="1" x14ac:dyDescent="0.25">
      <c r="A26" s="468" t="s">
        <v>13</v>
      </c>
      <c r="B26" s="138">
        <v>3</v>
      </c>
      <c r="C26" s="144" t="str">
        <f>IF(nhap!C26="","",IF(nhap!C26="cn","cn",IF(ISNA(VLOOKUP(nhap!C26,ds,5,0))=TRUE,"WW",VLOOKUP(nhap!C26,ds,5,0))))</f>
        <v>BV06</v>
      </c>
      <c r="D26" s="144" t="str">
        <f>IF(nhap!D26="","",IF(nhap!D26="cn","cn",IF(ISNA(VLOOKUP(nhap!D26,ds,5,0))=TRUE,"WW",VLOOKUP(nhap!D26,ds,5,0))))</f>
        <v>BV02</v>
      </c>
      <c r="E26" s="144" t="str">
        <f>IF(nhap!E26="","",IF(nhap!E26="cn","cn",IF(ISNA(VLOOKUP(nhap!E26,ds,5,0))=TRUE,"WW",VLOOKUP(nhap!E26,ds,5,0))))</f>
        <v>BL04</v>
      </c>
      <c r="F26" s="144" t="str">
        <f>IF(nhap!F26="","",IF(nhap!F26="cn","cn",IF(ISNA(VLOOKUP(nhap!F26,ds,5,0))=TRUE,"WW",VLOOKUP(nhap!F26,ds,5,0))))</f>
        <v>BQ03</v>
      </c>
      <c r="G26" s="144" t="str">
        <f>IF(nhap!G26="","",IF(nhap!G26="cn","cn",IF(ISNA(VLOOKUP(nhap!G26,ds,5,0))=TRUE,"WW",VLOOKUP(nhap!G26,ds,5,0))))</f>
        <v>BU04</v>
      </c>
      <c r="H26" s="144" t="str">
        <f>IF(nhap!H26="","",IF(nhap!H26="cn","cn",IF(ISNA(VLOOKUP(nhap!H26,ds,5,0))=TRUE,"WW",VLOOKUP(nhap!H26,ds,5,0))))</f>
        <v>BD04</v>
      </c>
      <c r="I26" s="144" t="str">
        <f>IF(nhap!I26="","",IF(nhap!I26="cn","cn",IF(ISNA(VLOOKUP(nhap!I26,ds,5,0))=TRUE,"WW",VLOOKUP(nhap!I26,ds,5,0))))</f>
        <v>BL10</v>
      </c>
      <c r="J26" s="144" t="str">
        <f>IF(nhap!J26="","",IF(nhap!J26="cn","cn",IF(ISNA(VLOOKUP(nhap!J26,ds,5,0))=TRUE,"WW",VLOOKUP(nhap!J26,ds,5,0))))</f>
        <v>BL06</v>
      </c>
      <c r="K26" s="144" t="str">
        <f>IF(nhap!K26="","",IF(nhap!K26="cn","cn",IF(ISNA(VLOOKUP(nhap!K26,ds,5,0))=TRUE,"WW",VLOOKUP(nhap!K26,ds,5,0))))</f>
        <v>BT17</v>
      </c>
      <c r="L26" s="144" t="str">
        <f>IF(nhap!L26="","",IF(nhap!L26="cn","cn",IF(ISNA(VLOOKUP(nhap!L26,ds,5,0))=TRUE,"WW",VLOOKUP(nhap!L26,ds,5,0))))</f>
        <v>BL02</v>
      </c>
      <c r="M26" s="144" t="str">
        <f>IF(nhap!M26="","",IF(nhap!M26="cn","cn",IF(ISNA(VLOOKUP(nhap!M26,ds,5,0))=TRUE,"WW",VLOOKUP(nhap!M26,ds,5,0))))</f>
        <v>BT01</v>
      </c>
      <c r="N26" s="144" t="str">
        <f>IF(nhap!N26="","",IF(nhap!N26="cn","cn",IF(ISNA(VLOOKUP(nhap!N26,ds,5,0))=TRUE,"WW",VLOOKUP(nhap!N26,ds,5,0))))</f>
        <v>BT07</v>
      </c>
      <c r="O26" s="144" t="str">
        <f>IF(nhap!O26="","",IF(nhap!O26="cn","cn",IF(ISNA(VLOOKUP(nhap!O26,ds,5,0))=TRUE,"WW",VLOOKUP(nhap!O26,ds,5,0))))</f>
        <v>BT10</v>
      </c>
      <c r="P26" s="144" t="str">
        <f>IF(nhap!P26="","",IF(nhap!P26="cn","cn",IF(ISNA(VLOOKUP(nhap!P26,ds,5,0))=TRUE,"WW",VLOOKUP(nhap!P26,ds,5,0))))</f>
        <v>BL09</v>
      </c>
      <c r="Q26" s="144" t="str">
        <f>IF(nhap!Q26="","",IF(nhap!Q26="cn","cn",IF(ISNA(VLOOKUP(nhap!Q26,ds,5,0))=TRUE,"WW",VLOOKUP(nhap!Q26,ds,5,0))))</f>
        <v/>
      </c>
      <c r="R26" s="144" t="str">
        <f>IF(nhap!R26="","",IF(nhap!R26="cn","cn",IF(ISNA(VLOOKUP(nhap!R26,ds,5,0))=TRUE,"WW",VLOOKUP(nhap!R26,ds,5,0))))</f>
        <v>BL03</v>
      </c>
      <c r="S26" s="144" t="str">
        <f>IF(nhap!S26="","",IF(nhap!S26="cn","cn",IF(ISNA(VLOOKUP(nhap!S26,ds,5,0))=TRUE,"WW",VLOOKUP(nhap!S26,ds,5,0))))</f>
        <v>BV03</v>
      </c>
      <c r="T26" s="144" t="str">
        <f>IF(nhap!T26="","",IF(nhap!T26="cn","cn",IF(ISNA(VLOOKUP(nhap!T26,ds,5,0))=TRUE,"WW",VLOOKUP(nhap!T26,ds,5,0))))</f>
        <v/>
      </c>
      <c r="U26" s="144" t="str">
        <f>IF(nhap!U26="","",IF(nhap!U26="cn","cn",IF(ISNA(VLOOKUP(nhap!U26,ds,5,0))=TRUE,"WW",VLOOKUP(nhap!U26,ds,5,0))))</f>
        <v>BT13</v>
      </c>
      <c r="V26" s="144" t="str">
        <f>IF(nhap!V26="","",IF(nhap!V26="cn","cn",IF(ISNA(VLOOKUP(nhap!V26,ds,5,0))=TRUE,"WW",VLOOKUP(nhap!V26,ds,5,0))))</f>
        <v>BU05</v>
      </c>
      <c r="W26" s="144" t="str">
        <f>IF(nhap!W26="","",IF(nhap!W26="cn","cn",IF(ISNA(VLOOKUP(nhap!W26,ds,5,0))=TRUE,"WW",VLOOKUP(nhap!W26,ds,5,0))))</f>
        <v>BI05</v>
      </c>
      <c r="X26" s="144" t="str">
        <f>IF(nhap!X26="","",IF(nhap!X26="cn","cn",IF(ISNA(VLOOKUP(nhap!X26,ds,5,0))=TRUE,"WW",VLOOKUP(nhap!X26,ds,5,0))))</f>
        <v/>
      </c>
      <c r="Y26" s="144" t="str">
        <f>IF(nhap!Y26="","",IF(nhap!Y26="cn","cn",IF(ISNA(VLOOKUP(nhap!Y26,ds,5,0))=TRUE,"WW",VLOOKUP(nhap!Y26,ds,5,0))))</f>
        <v>BT05</v>
      </c>
      <c r="Z26" s="144" t="str">
        <f>IF(nhap!Z26="","",IF(nhap!Z26="cn","cn",IF(ISNA(VLOOKUP(nhap!Z26,ds,5,0))=TRUE,"WW",VLOOKUP(nhap!Z26,ds,5,0))))</f>
        <v>BE03</v>
      </c>
      <c r="AA26" s="144" t="str">
        <f>IF(nhap!AA26="","",IF(nhap!AA26="cn","cn",IF(ISNA(VLOOKUP(nhap!AA26,ds,5,0))=TRUE,"WW",VLOOKUP(nhap!AA26,ds,5,0))))</f>
        <v>BV01</v>
      </c>
      <c r="AB26" s="144" t="str">
        <f>IF(nhap!AB26="","",IF(nhap!AB26="cn","cn",IF(ISNA(VLOOKUP(nhap!AB26,ds,5,0))=TRUE,"WW",VLOOKUP(nhap!AB26,ds,5,0))))</f>
        <v>BV09</v>
      </c>
      <c r="AC26" s="144" t="str">
        <f>IF(nhap!AC26="","",IF(nhap!AC26="cn","cn",IF(ISNA(VLOOKUP(nhap!AC26,ds,5,0))=TRUE,"WW",VLOOKUP(nhap!AC26,ds,5,0))))</f>
        <v>BV04</v>
      </c>
      <c r="AD26" s="144" t="str">
        <f>IF(nhap!AD26="","",IF(nhap!AD26="cn","cn",IF(ISNA(VLOOKUP(nhap!AD26,ds,5,0))=TRUE,"WW",VLOOKUP(nhap!AD26,ds,5,0))))</f>
        <v/>
      </c>
      <c r="AE26" s="144" t="str">
        <f>IF(nhap!AE26="","",IF(nhap!AE26="cn","cn",IF(ISNA(VLOOKUP(nhap!AE26,ds,5,0))=TRUE,"WW",VLOOKUP(nhap!AE26,ds,5,0))))</f>
        <v/>
      </c>
      <c r="AF26" s="144" t="str">
        <f>IF(nhap!AF26="","",IF(nhap!AF26="cn","cn",IF(ISNA(VLOOKUP(nhap!AF26,ds,5,0))=TRUE,"WW",VLOOKUP(nhap!AF26,ds,5,0))))</f>
        <v/>
      </c>
      <c r="AG26" s="144" t="str">
        <f>IF(nhap!AG26="","",IF(nhap!AG26="cn","cn",IF(ISNA(VLOOKUP(nhap!AG26,ds,5,0))=TRUE,"WW",VLOOKUP(nhap!AG26,ds,5,0))))</f>
        <v/>
      </c>
      <c r="AH26" s="144" t="str">
        <f>IF(nhap!AH26="","",IF(nhap!AH26="cn","cn",IF(ISNA(VLOOKUP(nhap!AH26,ds,5,0))=TRUE,"WW",VLOOKUP(nhap!AH26,ds,5,0))))</f>
        <v>BT04</v>
      </c>
      <c r="AI26" s="144" t="str">
        <f>IF(nhap!AI26="","",IF(nhap!AI26="cn","cn",IF(ISNA(VLOOKUP(nhap!AI26,ds,5,0))=TRUE,"WW",VLOOKUP(nhap!AI26,ds,5,0))))</f>
        <v>BT06</v>
      </c>
      <c r="AJ26" s="144" t="str">
        <f>IF(nhap!AJ26="","",IF(nhap!AJ26="cn","cn",IF(ISNA(VLOOKUP(nhap!AJ26,ds,5,0))=TRUE,"WW",VLOOKUP(nhap!AJ26,ds,5,0))))</f>
        <v>BT11</v>
      </c>
      <c r="AK26" s="144" t="str">
        <f>IF(nhap!AK26="","",IF(nhap!AK26="cn","cn",IF(ISNA(VLOOKUP(nhap!AK26,ds,5,0))=TRUE,"WW",VLOOKUP(nhap!AK26,ds,5,0))))</f>
        <v>BH08</v>
      </c>
      <c r="AL26" s="144" t="str">
        <f>IF(nhap!AL26="","",IF(nhap!AL26="cn","cn",IF(ISNA(VLOOKUP(nhap!AL26,ds,5,0))=TRUE,"WW",VLOOKUP(nhap!AL26,ds,5,0))))</f>
        <v>BT09</v>
      </c>
      <c r="AM26" s="144" t="str">
        <f>IF(nhap!AM26="","",IF(nhap!AM26="cn","cn",IF(ISNA(VLOOKUP(nhap!AM26,ds,5,0))=TRUE,"WW",VLOOKUP(nhap!AM26,ds,5,0))))</f>
        <v>BH07</v>
      </c>
      <c r="AN26" s="144" t="str">
        <f>IF(nhap!AN26="","",IF(nhap!AN26="cn","cn",IF(ISNA(VLOOKUP(nhap!AN26,ds,5,0))=TRUE,"WW",VLOOKUP(nhap!AN26,ds,5,0))))</f>
        <v>BH06</v>
      </c>
      <c r="AO26" s="144" t="str">
        <f>IF(nhap!AO26="","",IF(nhap!AO26="cn","cn",IF(ISNA(VLOOKUP(nhap!AO26,ds,5,0))=TRUE,"WW",VLOOKUP(nhap!AO26,ds,5,0))))</f>
        <v>BE06</v>
      </c>
      <c r="AP26" s="144" t="str">
        <f>IF(nhap!AP26="","",IF(nhap!AP26="cn","cn",IF(ISNA(VLOOKUP(nhap!AP26,ds,5,0))=TRUE,"WW",VLOOKUP(nhap!AP26,ds,5,0))))</f>
        <v/>
      </c>
      <c r="AQ26" s="144" t="str">
        <f>IF(nhap!AQ26="","",IF(nhap!AQ26="cn","cn",IF(ISNA(VLOOKUP(nhap!AQ26,ds,5,0))=TRUE,"WW",VLOOKUP(nhap!AQ26,ds,5,0))))</f>
        <v>BE05</v>
      </c>
      <c r="AR26" s="144" t="str">
        <f>IF(nhap!AR26="","",IF(nhap!AR26="cn","cn",IF(ISNA(VLOOKUP(nhap!AR26,ds,5,0))=TRUE,"WW",VLOOKUP(nhap!AR26,ds,5,0))))</f>
        <v>BH09</v>
      </c>
      <c r="AS26" s="144" t="str">
        <f>IF(nhap!AS26="","",IF(nhap!AS26="cn","cn",IF(ISNA(VLOOKUP(nhap!AS26,ds,5,0))=TRUE,"WW",VLOOKUP(nhap!AS26,ds,5,0))))</f>
        <v/>
      </c>
      <c r="AT26" s="144" t="str">
        <f>IF(nhap!AT26="","",IF(nhap!AT26="cn","cn",IF(ISNA(VLOOKUP(nhap!AT26,ds,5,0))=TRUE,"WW",VLOOKUP(nhap!AT26,ds,5,0))))</f>
        <v>HL12</v>
      </c>
      <c r="AU26" s="144" t="str">
        <f>IF(nhap!AU26="","",IF(nhap!AU26="cn","cn",IF(ISNA(VLOOKUP(nhap!AU26,ds,5,0))=TRUE,"WW",VLOOKUP(nhap!AU26,ds,5,0))))</f>
        <v>BV12</v>
      </c>
      <c r="AV26" s="144" t="str">
        <f>IF(nhap!AV26="","",IF(nhap!AV26="cn","cn",IF(ISNA(VLOOKUP(nhap!AV26,ds,5,0))=TRUE,"WW",VLOOKUP(nhap!AV26,ds,5,0))))</f>
        <v/>
      </c>
      <c r="AW26" s="144" t="str">
        <f>IF(nhap!AW26="","",IF(nhap!AW26="cn","cn",IF(ISNA(VLOOKUP(nhap!AW26,ds,5,0))=TRUE,"WW",VLOOKUP(nhap!AW26,ds,5,0))))</f>
        <v/>
      </c>
      <c r="AX26" s="144" t="str">
        <f>IF(nhap!AX26="","",IF(nhap!AX26="cn","cn",IF(ISNA(VLOOKUP(nhap!AX26,ds,5,0))=TRUE,"WW",VLOOKUP(nhap!AX26,ds,5,0))))</f>
        <v/>
      </c>
      <c r="AY26" s="146" t="str">
        <f>IF(nhap!AY26="","",IF(nhap!AY26="cn","cn",VLOOKUP(nhap!AY26,ds,5,0)))</f>
        <v/>
      </c>
      <c r="AZ26" s="147" t="str">
        <f>IF(nhap!AZ26="","",IF(nhap!AZ26="cn","cn",VLOOKUP(nhap!AZ26,ds,5,0)))</f>
        <v/>
      </c>
      <c r="BA26" s="156"/>
      <c r="BB26" s="156"/>
    </row>
    <row r="27" spans="1:54" s="137" customFormat="1" ht="15.75" customHeight="1" thickTop="1" thickBot="1" x14ac:dyDescent="0.25">
      <c r="A27" s="468"/>
      <c r="B27" s="138">
        <v>4</v>
      </c>
      <c r="C27" s="144" t="str">
        <f>IF(nhap!C27="","",IF(nhap!C27="cn","cn",IF(ISNA(VLOOKUP(nhap!C27,ds,5,0))=TRUE,"WW",VLOOKUP(nhap!C27,ds,5,0))))</f>
        <v>BT10</v>
      </c>
      <c r="D27" s="144" t="str">
        <f>IF(nhap!D27="","",IF(nhap!D27="cn","cn",IF(ISNA(VLOOKUP(nhap!D27,ds,5,0))=TRUE,"WW",VLOOKUP(nhap!D27,ds,5,0))))</f>
        <v>BV02</v>
      </c>
      <c r="E27" s="144" t="str">
        <f>IF(nhap!E27="","",IF(nhap!E27="cn","cn",IF(ISNA(VLOOKUP(nhap!E27,ds,5,0))=TRUE,"WW",VLOOKUP(nhap!E27,ds,5,0))))</f>
        <v>BT12</v>
      </c>
      <c r="F27" s="144" t="str">
        <f>IF(nhap!F27="","",IF(nhap!F27="cn","cn",IF(ISNA(VLOOKUP(nhap!F27,ds,5,0))=TRUE,"WW",VLOOKUP(nhap!F27,ds,5,0))))</f>
        <v>BT09</v>
      </c>
      <c r="G27" s="144" t="str">
        <f>IF(nhap!G27="","",IF(nhap!G27="cn","cn",IF(ISNA(VLOOKUP(nhap!G27,ds,5,0))=TRUE,"WW",VLOOKUP(nhap!G27,ds,5,0))))</f>
        <v>BH07</v>
      </c>
      <c r="H27" s="144" t="str">
        <f>IF(nhap!H27="","",IF(nhap!H27="cn","cn",IF(ISNA(VLOOKUP(nhap!H27,ds,5,0))=TRUE,"WW",VLOOKUP(nhap!H27,ds,5,0))))</f>
        <v>BC06</v>
      </c>
      <c r="I27" s="144" t="str">
        <f>IF(nhap!I27="","",IF(nhap!I27="cn","cn",IF(ISNA(VLOOKUP(nhap!I27,ds,5,0))=TRUE,"WW",VLOOKUP(nhap!I27,ds,5,0))))</f>
        <v>BT07</v>
      </c>
      <c r="J27" s="144" t="str">
        <f>IF(nhap!J27="","",IF(nhap!J27="cn","cn",IF(ISNA(VLOOKUP(nhap!J27,ds,5,0))=TRUE,"WW",VLOOKUP(nhap!J27,ds,5,0))))</f>
        <v>BI05</v>
      </c>
      <c r="K27" s="144" t="str">
        <f>IF(nhap!K27="","",IF(nhap!K27="cn","cn",IF(ISNA(VLOOKUP(nhap!K27,ds,5,0))=TRUE,"WW",VLOOKUP(nhap!K27,ds,5,0))))</f>
        <v>BT17</v>
      </c>
      <c r="L27" s="144" t="str">
        <f>IF(nhap!L27="","",IF(nhap!L27="cn","cn",IF(ISNA(VLOOKUP(nhap!L27,ds,5,0))=TRUE,"WW",VLOOKUP(nhap!L27,ds,5,0))))</f>
        <v>BT11</v>
      </c>
      <c r="M27" s="144" t="str">
        <f>IF(nhap!M27="","",IF(nhap!M27="cn","cn",IF(ISNA(VLOOKUP(nhap!M27,ds,5,0))=TRUE,"WW",VLOOKUP(nhap!M27,ds,5,0))))</f>
        <v>BT01</v>
      </c>
      <c r="N27" s="144" t="str">
        <f>IF(nhap!N27="","",IF(nhap!N27="cn","cn",IF(ISNA(VLOOKUP(nhap!N27,ds,5,0))=TRUE,"WW",VLOOKUP(nhap!N27,ds,5,0))))</f>
        <v>BL04</v>
      </c>
      <c r="O27" s="144" t="str">
        <f>IF(nhap!O27="","",IF(nhap!O27="cn","cn",IF(ISNA(VLOOKUP(nhap!O27,ds,5,0))=TRUE,"WW",VLOOKUP(nhap!O27,ds,5,0))))</f>
        <v>BV01</v>
      </c>
      <c r="P27" s="144" t="str">
        <f>IF(nhap!P27="","",IF(nhap!P27="cn","cn",IF(ISNA(VLOOKUP(nhap!P27,ds,5,0))=TRUE,"WW",VLOOKUP(nhap!P27,ds,5,0))))</f>
        <v>BQ03</v>
      </c>
      <c r="Q27" s="144" t="str">
        <f>IF(nhap!Q27="","",IF(nhap!Q27="cn","cn",IF(ISNA(VLOOKUP(nhap!Q27,ds,5,0))=TRUE,"WW",VLOOKUP(nhap!Q27,ds,5,0))))</f>
        <v/>
      </c>
      <c r="R27" s="144" t="str">
        <f>IF(nhap!R27="","",IF(nhap!R27="cn","cn",IF(ISNA(VLOOKUP(nhap!R27,ds,5,0))=TRUE,"WW",VLOOKUP(nhap!R27,ds,5,0))))</f>
        <v>BL03</v>
      </c>
      <c r="S27" s="144" t="str">
        <f>IF(nhap!S27="","",IF(nhap!S27="cn","cn",IF(ISNA(VLOOKUP(nhap!S27,ds,5,0))=TRUE,"WW",VLOOKUP(nhap!S27,ds,5,0))))</f>
        <v>BT06</v>
      </c>
      <c r="T27" s="144" t="str">
        <f>IF(nhap!T27="","",IF(nhap!T27="cn","cn",IF(ISNA(VLOOKUP(nhap!T27,ds,5,0))=TRUE,"WW",VLOOKUP(nhap!T27,ds,5,0))))</f>
        <v/>
      </c>
      <c r="U27" s="144" t="str">
        <f>IF(nhap!U27="","",IF(nhap!U27="cn","cn",IF(ISNA(VLOOKUP(nhap!U27,ds,5,0))=TRUE,"WW",VLOOKUP(nhap!U27,ds,5,0))))</f>
        <v>BT13</v>
      </c>
      <c r="V27" s="144" t="str">
        <f>IF(nhap!V27="","",IF(nhap!V27="cn","cn",IF(ISNA(VLOOKUP(nhap!V27,ds,5,0))=TRUE,"WW",VLOOKUP(nhap!V27,ds,5,0))))</f>
        <v>BD03</v>
      </c>
      <c r="W27" s="144" t="str">
        <f>IF(nhap!W27="","",IF(nhap!W27="cn","cn",IF(ISNA(VLOOKUP(nhap!W27,ds,5,0))=TRUE,"WW",VLOOKUP(nhap!W27,ds,5,0))))</f>
        <v>BL06</v>
      </c>
      <c r="X27" s="144" t="str">
        <f>IF(nhap!X27="","",IF(nhap!X27="cn","cn",IF(ISNA(VLOOKUP(nhap!X27,ds,5,0))=TRUE,"WW",VLOOKUP(nhap!X27,ds,5,0))))</f>
        <v/>
      </c>
      <c r="Y27" s="144" t="str">
        <f>IF(nhap!Y27="","",IF(nhap!Y27="cn","cn",IF(ISNA(VLOOKUP(nhap!Y27,ds,5,0))=TRUE,"WW",VLOOKUP(nhap!Y27,ds,5,0))))</f>
        <v>BT05</v>
      </c>
      <c r="Z27" s="144" t="str">
        <f>IF(nhap!Z27="","",IF(nhap!Z27="cn","cn",IF(ISNA(VLOOKUP(nhap!Z27,ds,5,0))=TRUE,"WW",VLOOKUP(nhap!Z27,ds,5,0))))</f>
        <v>BE03</v>
      </c>
      <c r="AA27" s="144" t="str">
        <f>IF(nhap!AA27="","",IF(nhap!AA27="cn","cn",IF(ISNA(VLOOKUP(nhap!AA27,ds,5,0))=TRUE,"WW",VLOOKUP(nhap!AA27,ds,5,0))))</f>
        <v>BH06</v>
      </c>
      <c r="AB27" s="144" t="str">
        <f>IF(nhap!AB27="","",IF(nhap!AB27="cn","cn",IF(ISNA(VLOOKUP(nhap!AB27,ds,5,0))=TRUE,"WW",VLOOKUP(nhap!AB27,ds,5,0))))</f>
        <v>BV09</v>
      </c>
      <c r="AC27" s="144" t="str">
        <f>IF(nhap!AC27="","",IF(nhap!AC27="cn","cn",IF(ISNA(VLOOKUP(nhap!AC27,ds,5,0))=TRUE,"WW",VLOOKUP(nhap!AC27,ds,5,0))))</f>
        <v>BV04</v>
      </c>
      <c r="AD27" s="144" t="str">
        <f>IF(nhap!AD27="","",IF(nhap!AD27="cn","cn",IF(ISNA(VLOOKUP(nhap!AD27,ds,5,0))=TRUE,"WW",VLOOKUP(nhap!AD27,ds,5,0))))</f>
        <v/>
      </c>
      <c r="AE27" s="144" t="str">
        <f>IF(nhap!AE27="","",IF(nhap!AE27="cn","cn",IF(ISNA(VLOOKUP(nhap!AE27,ds,5,0))=TRUE,"WW",VLOOKUP(nhap!AE27,ds,5,0))))</f>
        <v/>
      </c>
      <c r="AF27" s="144" t="str">
        <f>IF(nhap!AF27="","",IF(nhap!AF27="cn","cn",IF(ISNA(VLOOKUP(nhap!AF27,ds,5,0))=TRUE,"WW",VLOOKUP(nhap!AF27,ds,5,0))))</f>
        <v/>
      </c>
      <c r="AG27" s="144" t="str">
        <f>IF(nhap!AG27="","",IF(nhap!AG27="cn","cn",IF(ISNA(VLOOKUP(nhap!AG27,ds,5,0))=TRUE,"WW",VLOOKUP(nhap!AG27,ds,5,0))))</f>
        <v/>
      </c>
      <c r="AH27" s="144" t="str">
        <f>IF(nhap!AH27="","",IF(nhap!AH27="cn","cn",IF(ISNA(VLOOKUP(nhap!AH27,ds,5,0))=TRUE,"WW",VLOOKUP(nhap!AH27,ds,5,0))))</f>
        <v>BU04</v>
      </c>
      <c r="AI27" s="144" t="str">
        <f>IF(nhap!AI27="","",IF(nhap!AI27="cn","cn",IF(ISNA(VLOOKUP(nhap!AI27,ds,5,0))=TRUE,"WW",VLOOKUP(nhap!AI27,ds,5,0))))</f>
        <v>BV10</v>
      </c>
      <c r="AJ27" s="144" t="str">
        <f>IF(nhap!AJ27="","",IF(nhap!AJ27="cn","cn",IF(ISNA(VLOOKUP(nhap!AJ27,ds,5,0))=TRUE,"WW",VLOOKUP(nhap!AJ27,ds,5,0))))</f>
        <v>BH09</v>
      </c>
      <c r="AK27" s="144" t="str">
        <f>IF(nhap!AK27="","",IF(nhap!AK27="cn","cn",IF(ISNA(VLOOKUP(nhap!AK27,ds,5,0))=TRUE,"WW",VLOOKUP(nhap!AK27,ds,5,0))))</f>
        <v>BQ01</v>
      </c>
      <c r="AL27" s="144" t="str">
        <f>IF(nhap!AL27="","",IF(nhap!AL27="cn","cn",IF(ISNA(VLOOKUP(nhap!AL27,ds,5,0))=TRUE,"WW",VLOOKUP(nhap!AL27,ds,5,0))))</f>
        <v>BV13</v>
      </c>
      <c r="AM27" s="144" t="str">
        <f>IF(nhap!AM27="","",IF(nhap!AM27="cn","cn",IF(ISNA(VLOOKUP(nhap!AM27,ds,5,0))=TRUE,"WW",VLOOKUP(nhap!AM27,ds,5,0))))</f>
        <v>BT04</v>
      </c>
      <c r="AN27" s="144" t="str">
        <f>IF(nhap!AN27="","",IF(nhap!AN27="cn","cn",IF(ISNA(VLOOKUP(nhap!AN27,ds,5,0))=TRUE,"WW",VLOOKUP(nhap!AN27,ds,5,0))))</f>
        <v>BV03</v>
      </c>
      <c r="AO27" s="144" t="str">
        <f>IF(nhap!AO27="","",IF(nhap!AO27="cn","cn",IF(ISNA(VLOOKUP(nhap!AO27,ds,5,0))=TRUE,"WW",VLOOKUP(nhap!AO27,ds,5,0))))</f>
        <v>BE06</v>
      </c>
      <c r="AP27" s="144" t="str">
        <f>IF(nhap!AP27="","",IF(nhap!AP27="cn","cn",IF(ISNA(VLOOKUP(nhap!AP27,ds,5,0))=TRUE,"WW",VLOOKUP(nhap!AP27,ds,5,0))))</f>
        <v/>
      </c>
      <c r="AQ27" s="144" t="str">
        <f>IF(nhap!AQ27="","",IF(nhap!AQ27="cn","cn",IF(ISNA(VLOOKUP(nhap!AQ27,ds,5,0))=TRUE,"WW",VLOOKUP(nhap!AQ27,ds,5,0))))</f>
        <v>BE05</v>
      </c>
      <c r="AR27" s="144" t="str">
        <f>IF(nhap!AR27="","",IF(nhap!AR27="cn","cn",IF(ISNA(VLOOKUP(nhap!AR27,ds,5,0))=TRUE,"WW",VLOOKUP(nhap!AR27,ds,5,0))))</f>
        <v>HL12</v>
      </c>
      <c r="AS27" s="144" t="str">
        <f>IF(nhap!AS27="","",IF(nhap!AS27="cn","cn",IF(ISNA(VLOOKUP(nhap!AS27,ds,5,0))=TRUE,"WW",VLOOKUP(nhap!AS27,ds,5,0))))</f>
        <v/>
      </c>
      <c r="AT27" s="144" t="str">
        <f>IF(nhap!AT27="","",IF(nhap!AT27="cn","cn",IF(ISNA(VLOOKUP(nhap!AT27,ds,5,0))=TRUE,"WW",VLOOKUP(nhap!AT27,ds,5,0))))</f>
        <v>BU05</v>
      </c>
      <c r="AU27" s="144" t="str">
        <f>IF(nhap!AU27="","",IF(nhap!AU27="cn","cn",IF(ISNA(VLOOKUP(nhap!AU27,ds,5,0))=TRUE,"WW",VLOOKUP(nhap!AU27,ds,5,0))))</f>
        <v>BV12</v>
      </c>
      <c r="AV27" s="144" t="str">
        <f>IF(nhap!AV27="","",IF(nhap!AV27="cn","cn",IF(ISNA(VLOOKUP(nhap!AV27,ds,5,0))=TRUE,"WW",VLOOKUP(nhap!AV27,ds,5,0))))</f>
        <v/>
      </c>
      <c r="AW27" s="144" t="str">
        <f>IF(nhap!AW27="","",IF(nhap!AW27="cn","cn",IF(ISNA(VLOOKUP(nhap!AW27,ds,5,0))=TRUE,"WW",VLOOKUP(nhap!AW27,ds,5,0))))</f>
        <v/>
      </c>
      <c r="AX27" s="144" t="str">
        <f>IF(nhap!AX27="","",IF(nhap!AX27="cn","cn",IF(ISNA(VLOOKUP(nhap!AX27,ds,5,0))=TRUE,"WW",VLOOKUP(nhap!AX27,ds,5,0))))</f>
        <v/>
      </c>
      <c r="AY27" s="146" t="str">
        <f>IF(nhap!AY27="","",IF(nhap!AY27="cn","cn",VLOOKUP(nhap!AY27,ds,5,0)))</f>
        <v/>
      </c>
      <c r="AZ27" s="147" t="str">
        <f>IF(nhap!AZ27="","",IF(nhap!AZ27="cn","cn",VLOOKUP(nhap!AZ27,ds,5,0)))</f>
        <v/>
      </c>
      <c r="BA27" s="156"/>
      <c r="BB27" s="156"/>
    </row>
    <row r="28" spans="1:54" s="137" customFormat="1" ht="15.75" customHeight="1" thickTop="1" thickBot="1" x14ac:dyDescent="0.25">
      <c r="A28" s="469"/>
      <c r="B28" s="139">
        <v>5</v>
      </c>
      <c r="C28" s="144" t="str">
        <f>IF(nhap!C28="","",IF(nhap!C28="cn","cn",IF(ISNA(VLOOKUP(nhap!C28,ds,5,0))=TRUE,"WW",VLOOKUP(nhap!C28,ds,5,0))))</f>
        <v>BQ01</v>
      </c>
      <c r="D28" s="144" t="str">
        <f>IF(nhap!D28="","",IF(nhap!D28="cn","cn",IF(ISNA(VLOOKUP(nhap!D28,ds,5,0))=TRUE,"WW",VLOOKUP(nhap!D28,ds,5,0))))</f>
        <v>BL02</v>
      </c>
      <c r="E28" s="144" t="str">
        <f>IF(nhap!E28="","",IF(nhap!E28="cn","cn",IF(ISNA(VLOOKUP(nhap!E28,ds,5,0))=TRUE,"WW",VLOOKUP(nhap!E28,ds,5,0))))</f>
        <v>BT12</v>
      </c>
      <c r="F28" s="144" t="str">
        <f>IF(nhap!F28="","",IF(nhap!F28="cn","cn",IF(ISNA(VLOOKUP(nhap!F28,ds,5,0))=TRUE,"WW",VLOOKUP(nhap!F28,ds,5,0))))</f>
        <v>BT09</v>
      </c>
      <c r="G28" s="144" t="str">
        <f>IF(nhap!G28="","",IF(nhap!G28="cn","cn",IF(ISNA(VLOOKUP(nhap!G28,ds,5,0))=TRUE,"WW",VLOOKUP(nhap!G28,ds,5,0))))</f>
        <v>BV09</v>
      </c>
      <c r="H28" s="144" t="str">
        <f>IF(nhap!H28="","",IF(nhap!H28="cn","cn",IF(ISNA(VLOOKUP(nhap!H28,ds,5,0))=TRUE,"WW",VLOOKUP(nhap!H28,ds,5,0))))</f>
        <v>BL09</v>
      </c>
      <c r="I28" s="144" t="str">
        <f>IF(nhap!I28="","",IF(nhap!I28="cn","cn",IF(ISNA(VLOOKUP(nhap!I28,ds,5,0))=TRUE,"WW",VLOOKUP(nhap!I28,ds,5,0))))</f>
        <v>BT07</v>
      </c>
      <c r="J28" s="144" t="str">
        <f>IF(nhap!J28="","",IF(nhap!J28="cn","cn",IF(ISNA(VLOOKUP(nhap!J28,ds,5,0))=TRUE,"WW",VLOOKUP(nhap!J28,ds,5,0))))</f>
        <v>BV02</v>
      </c>
      <c r="K28" s="144" t="str">
        <f>IF(nhap!K28="","",IF(nhap!K28="cn","cn",IF(ISNA(VLOOKUP(nhap!K28,ds,5,0))=TRUE,"WW",VLOOKUP(nhap!K28,ds,5,0))))</f>
        <v>BU04</v>
      </c>
      <c r="L28" s="144" t="str">
        <f>IF(nhap!L28="","",IF(nhap!L28="cn","cn",IF(ISNA(VLOOKUP(nhap!L28,ds,5,0))=TRUE,"WW",VLOOKUP(nhap!L28,ds,5,0))))</f>
        <v>BT11</v>
      </c>
      <c r="M28" s="144" t="str">
        <f>IF(nhap!M28="","",IF(nhap!M28="cn","cn",IF(ISNA(VLOOKUP(nhap!M28,ds,5,0))=TRUE,"WW",VLOOKUP(nhap!M28,ds,5,0))))</f>
        <v>BV04</v>
      </c>
      <c r="N28" s="144" t="str">
        <f>IF(nhap!N28="","",IF(nhap!N28="cn","cn",IF(ISNA(VLOOKUP(nhap!N28,ds,5,0))=TRUE,"WW",VLOOKUP(nhap!N28,ds,5,0))))</f>
        <v>BL04</v>
      </c>
      <c r="O28" s="144" t="str">
        <f>IF(nhap!O28="","",IF(nhap!O28="cn","cn",IF(ISNA(VLOOKUP(nhap!O28,ds,5,0))=TRUE,"WW",VLOOKUP(nhap!O28,ds,5,0))))</f>
        <v>BV01</v>
      </c>
      <c r="P28" s="144" t="str">
        <f>IF(nhap!P28="","",IF(nhap!P28="cn","cn",IF(ISNA(VLOOKUP(nhap!P28,ds,5,0))=TRUE,"WW",VLOOKUP(nhap!P28,ds,5,0))))</f>
        <v>BT17</v>
      </c>
      <c r="Q28" s="144" t="str">
        <f>IF(nhap!Q28="","",IF(nhap!Q28="cn","cn",IF(ISNA(VLOOKUP(nhap!Q28,ds,5,0))=TRUE,"WW",VLOOKUP(nhap!Q28,ds,5,0))))</f>
        <v/>
      </c>
      <c r="R28" s="144" t="str">
        <f>IF(nhap!R28="","",IF(nhap!R28="cn","cn",IF(ISNA(VLOOKUP(nhap!R28,ds,5,0))=TRUE,"WW",VLOOKUP(nhap!R28,ds,5,0))))</f>
        <v/>
      </c>
      <c r="S28" s="144" t="str">
        <f>IF(nhap!S28="","",IF(nhap!S28="cn","cn",IF(ISNA(VLOOKUP(nhap!S28,ds,5,0))=TRUE,"WW",VLOOKUP(nhap!S28,ds,5,0))))</f>
        <v/>
      </c>
      <c r="T28" s="144" t="str">
        <f>IF(nhap!T28="","",IF(nhap!T28="cn","cn",IF(ISNA(VLOOKUP(nhap!T28,ds,5,0))=TRUE,"WW",VLOOKUP(nhap!T28,ds,5,0))))</f>
        <v/>
      </c>
      <c r="U28" s="144" t="str">
        <f>IF(nhap!U28="","",IF(nhap!U28="cn","cn",IF(ISNA(VLOOKUP(nhap!U28,ds,5,0))=TRUE,"WW",VLOOKUP(nhap!U28,ds,5,0))))</f>
        <v/>
      </c>
      <c r="V28" s="144" t="str">
        <f>IF(nhap!V28="","",IF(nhap!V28="cn","cn",IF(ISNA(VLOOKUP(nhap!V28,ds,5,0))=TRUE,"WW",VLOOKUP(nhap!V28,ds,5,0))))</f>
        <v/>
      </c>
      <c r="W28" s="144" t="str">
        <f>IF(nhap!W28="","",IF(nhap!W28="cn","cn",IF(ISNA(VLOOKUP(nhap!W28,ds,5,0))=TRUE,"WW",VLOOKUP(nhap!W28,ds,5,0))))</f>
        <v/>
      </c>
      <c r="X28" s="144" t="str">
        <f>IF(nhap!X28="","",IF(nhap!X28="cn","cn",IF(ISNA(VLOOKUP(nhap!X28,ds,5,0))=TRUE,"WW",VLOOKUP(nhap!X28,ds,5,0))))</f>
        <v/>
      </c>
      <c r="Y28" s="144" t="str">
        <f>IF(nhap!Y28="","",IF(nhap!Y28="cn","cn",IF(ISNA(VLOOKUP(nhap!Y28,ds,5,0))=TRUE,"WW",VLOOKUP(nhap!Y28,ds,5,0))))</f>
        <v/>
      </c>
      <c r="Z28" s="144" t="str">
        <f>IF(nhap!Z28="","",IF(nhap!Z28="cn","cn",IF(ISNA(VLOOKUP(nhap!Z28,ds,5,0))=TRUE,"WW",VLOOKUP(nhap!Z28,ds,5,0))))</f>
        <v/>
      </c>
      <c r="AA28" s="144" t="str">
        <f>IF(nhap!AA28="","",IF(nhap!AA28="cn","cn",IF(ISNA(VLOOKUP(nhap!AA28,ds,5,0))=TRUE,"WW",VLOOKUP(nhap!AA28,ds,5,0))))</f>
        <v/>
      </c>
      <c r="AB28" s="144" t="str">
        <f>IF(nhap!AB28="","",IF(nhap!AB28="cn","cn",IF(ISNA(VLOOKUP(nhap!AB28,ds,5,0))=TRUE,"WW",VLOOKUP(nhap!AB28,ds,5,0))))</f>
        <v/>
      </c>
      <c r="AC28" s="144" t="str">
        <f>IF(nhap!AC28="","",IF(nhap!AC28="cn","cn",IF(ISNA(VLOOKUP(nhap!AC28,ds,5,0))=TRUE,"WW",VLOOKUP(nhap!AC28,ds,5,0))))</f>
        <v/>
      </c>
      <c r="AD28" s="144" t="str">
        <f>IF(nhap!AD28="","",IF(nhap!AD28="cn","cn",IF(ISNA(VLOOKUP(nhap!AD28,ds,5,0))=TRUE,"WW",VLOOKUP(nhap!AD28,ds,5,0))))</f>
        <v/>
      </c>
      <c r="AE28" s="144" t="str">
        <f>IF(nhap!AE28="","",IF(nhap!AE28="cn","cn",IF(ISNA(VLOOKUP(nhap!AE28,ds,5,0))=TRUE,"WW",VLOOKUP(nhap!AE28,ds,5,0))))</f>
        <v/>
      </c>
      <c r="AF28" s="144" t="str">
        <f>IF(nhap!AF28="","",IF(nhap!AF28="cn","cn",IF(ISNA(VLOOKUP(nhap!AF28,ds,5,0))=TRUE,"WW",VLOOKUP(nhap!AF28,ds,5,0))))</f>
        <v/>
      </c>
      <c r="AG28" s="144" t="str">
        <f>IF(nhap!AG28="","",IF(nhap!AG28="cn","cn",IF(ISNA(VLOOKUP(nhap!AG28,ds,5,0))=TRUE,"WW",VLOOKUP(nhap!AG28,ds,5,0))))</f>
        <v/>
      </c>
      <c r="AH28" s="144" t="str">
        <f>IF(nhap!AH28="","",IF(nhap!AH28="cn","cn",IF(ISNA(VLOOKUP(nhap!AH28,ds,5,0))=TRUE,"WW",VLOOKUP(nhap!AH28,ds,5,0))))</f>
        <v>BH06</v>
      </c>
      <c r="AI28" s="144" t="str">
        <f>IF(nhap!AI28="","",IF(nhap!AI28="cn","cn",IF(ISNA(VLOOKUP(nhap!AI28,ds,5,0))=TRUE,"WW",VLOOKUP(nhap!AI28,ds,5,0))))</f>
        <v>BV10</v>
      </c>
      <c r="AJ28" s="144" t="str">
        <f>IF(nhap!AJ28="","",IF(nhap!AJ28="cn","cn",IF(ISNA(VLOOKUP(nhap!AJ28,ds,5,0))=TRUE,"WW",VLOOKUP(nhap!AJ28,ds,5,0))))</f>
        <v>BH09</v>
      </c>
      <c r="AK28" s="144" t="str">
        <f>IF(nhap!AK28="","",IF(nhap!AK28="cn","cn",IF(ISNA(VLOOKUP(nhap!AK28,ds,5,0))=TRUE,"WW",VLOOKUP(nhap!AK28,ds,5,0))))</f>
        <v>BL03</v>
      </c>
      <c r="AL28" s="144" t="str">
        <f>IF(nhap!AL28="","",IF(nhap!AL28="cn","cn",IF(ISNA(VLOOKUP(nhap!AL28,ds,5,0))=TRUE,"WW",VLOOKUP(nhap!AL28,ds,5,0))))</f>
        <v>BV13</v>
      </c>
      <c r="AM28" s="144" t="str">
        <f>IF(nhap!AM28="","",IF(nhap!AM28="cn","cn",IF(ISNA(VLOOKUP(nhap!AM28,ds,5,0))=TRUE,"WW",VLOOKUP(nhap!AM28,ds,5,0))))</f>
        <v>BT04</v>
      </c>
      <c r="AN28" s="144" t="str">
        <f>IF(nhap!AN28="","",IF(nhap!AN28="cn","cn",IF(ISNA(VLOOKUP(nhap!AN28,ds,5,0))=TRUE,"WW",VLOOKUP(nhap!AN28,ds,5,0))))</f>
        <v>BV03</v>
      </c>
      <c r="AO28" s="144" t="str">
        <f>IF(nhap!AO28="","",IF(nhap!AO28="cn","cn",IF(ISNA(VLOOKUP(nhap!AO28,ds,5,0))=TRUE,"WW",VLOOKUP(nhap!AO28,ds,5,0))))</f>
        <v/>
      </c>
      <c r="AP28" s="144" t="str">
        <f>IF(nhap!AP28="","",IF(nhap!AP28="cn","cn",IF(ISNA(VLOOKUP(nhap!AP28,ds,5,0))=TRUE,"WW",VLOOKUP(nhap!AP28,ds,5,0))))</f>
        <v/>
      </c>
      <c r="AQ28" s="144" t="str">
        <f>IF(nhap!AQ28="","",IF(nhap!AQ28="cn","cn",IF(ISNA(VLOOKUP(nhap!AQ28,ds,5,0))=TRUE,"WW",VLOOKUP(nhap!AQ28,ds,5,0))))</f>
        <v/>
      </c>
      <c r="AR28" s="144" t="str">
        <f>IF(nhap!AR28="","",IF(nhap!AR28="cn","cn",IF(ISNA(VLOOKUP(nhap!AR28,ds,5,0))=TRUE,"WW",VLOOKUP(nhap!AR28,ds,5,0))))</f>
        <v/>
      </c>
      <c r="AS28" s="144" t="str">
        <f>IF(nhap!AS28="","",IF(nhap!AS28="cn","cn",IF(ISNA(VLOOKUP(nhap!AS28,ds,5,0))=TRUE,"WW",VLOOKUP(nhap!AS28,ds,5,0))))</f>
        <v/>
      </c>
      <c r="AT28" s="144" t="str">
        <f>IF(nhap!AT28="","",IF(nhap!AT28="cn","cn",IF(ISNA(VLOOKUP(nhap!AT28,ds,5,0))=TRUE,"WW",VLOOKUP(nhap!AT28,ds,5,0))))</f>
        <v/>
      </c>
      <c r="AU28" s="144" t="str">
        <f>IF(nhap!AU28="","",IF(nhap!AU28="cn","cn",IF(ISNA(VLOOKUP(nhap!AU28,ds,5,0))=TRUE,"WW",VLOOKUP(nhap!AU28,ds,5,0))))</f>
        <v/>
      </c>
      <c r="AV28" s="144" t="str">
        <f>IF(nhap!AV28="","",IF(nhap!AV28="cn","cn",IF(ISNA(VLOOKUP(nhap!AV28,ds,5,0))=TRUE,"WW",VLOOKUP(nhap!AV28,ds,5,0))))</f>
        <v/>
      </c>
      <c r="AW28" s="144" t="str">
        <f>IF(nhap!AW28="","",IF(nhap!AW28="cn","cn",IF(ISNA(VLOOKUP(nhap!AW28,ds,5,0))=TRUE,"WW",VLOOKUP(nhap!AW28,ds,5,0))))</f>
        <v/>
      </c>
      <c r="AX28" s="144" t="str">
        <f>IF(nhap!AX28="","",IF(nhap!AX28="cn","cn",IF(ISNA(VLOOKUP(nhap!AX28,ds,5,0))=TRUE,"WW",VLOOKUP(nhap!AX28,ds,5,0))))</f>
        <v/>
      </c>
      <c r="AY28" s="148" t="str">
        <f>IF(nhap!AY28="","",IF(nhap!AY28="cn","cn",VLOOKUP(nhap!AY28,ds,5,0)))</f>
        <v/>
      </c>
      <c r="AZ28" s="149" t="str">
        <f>IF(nhap!AZ28="","",IF(nhap!AZ28="cn","cn",VLOOKUP(nhap!AZ28,ds,5,0)))</f>
        <v/>
      </c>
      <c r="BA28" s="156"/>
      <c r="BB28" s="156"/>
    </row>
    <row r="29" spans="1:54" s="137" customFormat="1" ht="15.75" customHeight="1" thickTop="1" thickBot="1" x14ac:dyDescent="0.25">
      <c r="A29" s="467" t="s">
        <v>23</v>
      </c>
      <c r="B29" s="136">
        <v>1</v>
      </c>
      <c r="C29" s="144" t="str">
        <f>IF(nhap!C29="","",IF(nhap!C29="cn","cn",IF(ISNA(VLOOKUP(nhap!C29,ds,5,0))=TRUE,"WW",VLOOKUP(nhap!C29,ds,5,0))))</f>
        <v/>
      </c>
      <c r="D29" s="144" t="str">
        <f>IF(nhap!D29="","",IF(nhap!D29="cn","cn",IF(ISNA(VLOOKUP(nhap!D29,ds,5,0))=TRUE,"WW",VLOOKUP(nhap!D29,ds,5,0))))</f>
        <v/>
      </c>
      <c r="E29" s="144" t="str">
        <f>IF(nhap!E29="","",IF(nhap!E29="cn","cn",IF(ISNA(VLOOKUP(nhap!E29,ds,5,0))=TRUE,"WW",VLOOKUP(nhap!E29,ds,5,0))))</f>
        <v/>
      </c>
      <c r="F29" s="144" t="str">
        <f>IF(nhap!F29="","",IF(nhap!F29="cn","cn",IF(ISNA(VLOOKUP(nhap!F29,ds,5,0))=TRUE,"WW",VLOOKUP(nhap!F29,ds,5,0))))</f>
        <v/>
      </c>
      <c r="G29" s="144" t="str">
        <f>IF(nhap!G29="","",IF(nhap!G29="cn","cn",IF(ISNA(VLOOKUP(nhap!G29,ds,5,0))=TRUE,"WW",VLOOKUP(nhap!G29,ds,5,0))))</f>
        <v/>
      </c>
      <c r="H29" s="144" t="str">
        <f>IF(nhap!H29="","",IF(nhap!H29="cn","cn",IF(ISNA(VLOOKUP(nhap!H29,ds,5,0))=TRUE,"WW",VLOOKUP(nhap!H29,ds,5,0))))</f>
        <v/>
      </c>
      <c r="I29" s="144" t="str">
        <f>IF(nhap!I29="","",IF(nhap!I29="cn","cn",IF(ISNA(VLOOKUP(nhap!I29,ds,5,0))=TRUE,"WW",VLOOKUP(nhap!I29,ds,5,0))))</f>
        <v/>
      </c>
      <c r="J29" s="144" t="str">
        <f>IF(nhap!J29="","",IF(nhap!J29="cn","cn",IF(ISNA(VLOOKUP(nhap!J29,ds,5,0))=TRUE,"WW",VLOOKUP(nhap!J29,ds,5,0))))</f>
        <v/>
      </c>
      <c r="K29" s="144" t="str">
        <f>IF(nhap!K29="","",IF(nhap!K29="cn","cn",IF(ISNA(VLOOKUP(nhap!K29,ds,5,0))=TRUE,"WW",VLOOKUP(nhap!K29,ds,5,0))))</f>
        <v/>
      </c>
      <c r="L29" s="144" t="str">
        <f>IF(nhap!L29="","",IF(nhap!L29="cn","cn",IF(ISNA(VLOOKUP(nhap!L29,ds,5,0))=TRUE,"WW",VLOOKUP(nhap!L29,ds,5,0))))</f>
        <v/>
      </c>
      <c r="M29" s="144" t="str">
        <f>IF(nhap!M29="","",IF(nhap!M29="cn","cn",IF(ISNA(VLOOKUP(nhap!M29,ds,5,0))=TRUE,"WW",VLOOKUP(nhap!M29,ds,5,0))))</f>
        <v/>
      </c>
      <c r="N29" s="144" t="str">
        <f>IF(nhap!N29="","",IF(nhap!N29="cn","cn",IF(ISNA(VLOOKUP(nhap!N29,ds,5,0))=TRUE,"WW",VLOOKUP(nhap!N29,ds,5,0))))</f>
        <v/>
      </c>
      <c r="O29" s="144" t="str">
        <f>IF(nhap!O29="","",IF(nhap!O29="cn","cn",IF(ISNA(VLOOKUP(nhap!O29,ds,5,0))=TRUE,"WW",VLOOKUP(nhap!O29,ds,5,0))))</f>
        <v/>
      </c>
      <c r="P29" s="144" t="str">
        <f>IF(nhap!P29="","",IF(nhap!P29="cn","cn",IF(ISNA(VLOOKUP(nhap!P29,ds,5,0))=TRUE,"WW",VLOOKUP(nhap!P29,ds,5,0))))</f>
        <v/>
      </c>
      <c r="Q29" s="144" t="str">
        <f>IF(nhap!Q29="","",IF(nhap!Q29="cn","cn",IF(ISNA(VLOOKUP(nhap!Q29,ds,5,0))=TRUE,"WW",VLOOKUP(nhap!Q29,ds,5,0))))</f>
        <v/>
      </c>
      <c r="R29" s="144" t="str">
        <f>IF(nhap!R29="","",IF(nhap!R29="cn","cn",IF(ISNA(VLOOKUP(nhap!R29,ds,5,0))=TRUE,"WW",VLOOKUP(nhap!R29,ds,5,0))))</f>
        <v/>
      </c>
      <c r="S29" s="144" t="str">
        <f>IF(nhap!S29="","",IF(nhap!S29="cn","cn",IF(ISNA(VLOOKUP(nhap!S29,ds,5,0))=TRUE,"WW",VLOOKUP(nhap!S29,ds,5,0))))</f>
        <v/>
      </c>
      <c r="T29" s="144" t="str">
        <f>IF(nhap!T29="","",IF(nhap!T29="cn","cn",IF(ISNA(VLOOKUP(nhap!T29,ds,5,0))=TRUE,"WW",VLOOKUP(nhap!T29,ds,5,0))))</f>
        <v/>
      </c>
      <c r="U29" s="144" t="str">
        <f>IF(nhap!U29="","",IF(nhap!U29="cn","cn",IF(ISNA(VLOOKUP(nhap!U29,ds,5,0))=TRUE,"WW",VLOOKUP(nhap!U29,ds,5,0))))</f>
        <v/>
      </c>
      <c r="V29" s="144" t="str">
        <f>IF(nhap!V29="","",IF(nhap!V29="cn","cn",IF(ISNA(VLOOKUP(nhap!V29,ds,5,0))=TRUE,"WW",VLOOKUP(nhap!V29,ds,5,0))))</f>
        <v/>
      </c>
      <c r="W29" s="144" t="str">
        <f>IF(nhap!W29="","",IF(nhap!W29="cn","cn",IF(ISNA(VLOOKUP(nhap!W29,ds,5,0))=TRUE,"WW",VLOOKUP(nhap!W29,ds,5,0))))</f>
        <v/>
      </c>
      <c r="X29" s="144" t="str">
        <f>IF(nhap!X29="","",IF(nhap!X29="cn","cn",IF(ISNA(VLOOKUP(nhap!X29,ds,5,0))=TRUE,"WW",VLOOKUP(nhap!X29,ds,5,0))))</f>
        <v/>
      </c>
      <c r="Y29" s="144" t="str">
        <f>IF(nhap!Y29="","",IF(nhap!Y29="cn","cn",IF(ISNA(VLOOKUP(nhap!Y29,ds,5,0))=TRUE,"WW",VLOOKUP(nhap!Y29,ds,5,0))))</f>
        <v/>
      </c>
      <c r="Z29" s="144" t="str">
        <f>IF(nhap!Z29="","",IF(nhap!Z29="cn","cn",IF(ISNA(VLOOKUP(nhap!Z29,ds,5,0))=TRUE,"WW",VLOOKUP(nhap!Z29,ds,5,0))))</f>
        <v/>
      </c>
      <c r="AA29" s="144" t="str">
        <f>IF(nhap!AA29="","",IF(nhap!AA29="cn","cn",IF(ISNA(VLOOKUP(nhap!AA29,ds,5,0))=TRUE,"WW",VLOOKUP(nhap!AA29,ds,5,0))))</f>
        <v/>
      </c>
      <c r="AB29" s="144" t="str">
        <f>IF(nhap!AB29="","",IF(nhap!AB29="cn","cn",IF(ISNA(VLOOKUP(nhap!AB29,ds,5,0))=TRUE,"WW",VLOOKUP(nhap!AB29,ds,5,0))))</f>
        <v/>
      </c>
      <c r="AC29" s="144" t="str">
        <f>IF(nhap!AC29="","",IF(nhap!AC29="cn","cn",IF(ISNA(VLOOKUP(nhap!AC29,ds,5,0))=TRUE,"WW",VLOOKUP(nhap!AC29,ds,5,0))))</f>
        <v/>
      </c>
      <c r="AD29" s="144" t="str">
        <f>IF(nhap!AD29="","",IF(nhap!AD29="cn","cn",IF(ISNA(VLOOKUP(nhap!AD29,ds,5,0))=TRUE,"WW",VLOOKUP(nhap!AD29,ds,5,0))))</f>
        <v/>
      </c>
      <c r="AE29" s="144" t="str">
        <f>IF(nhap!AE29="","",IF(nhap!AE29="cn","cn",IF(ISNA(VLOOKUP(nhap!AE29,ds,5,0))=TRUE,"WW",VLOOKUP(nhap!AE29,ds,5,0))))</f>
        <v/>
      </c>
      <c r="AF29" s="144" t="str">
        <f>IF(nhap!AF29="","",IF(nhap!AF29="cn","cn",IF(ISNA(VLOOKUP(nhap!AF29,ds,5,0))=TRUE,"WW",VLOOKUP(nhap!AF29,ds,5,0))))</f>
        <v/>
      </c>
      <c r="AG29" s="144" t="str">
        <f>IF(nhap!AG29="","",IF(nhap!AG29="cn","cn",IF(ISNA(VLOOKUP(nhap!AG29,ds,5,0))=TRUE,"WW",VLOOKUP(nhap!AG29,ds,5,0))))</f>
        <v/>
      </c>
      <c r="AH29" s="144" t="str">
        <f>IF(nhap!AH29="","",IF(nhap!AH29="cn","cn",IF(ISNA(VLOOKUP(nhap!AH29,ds,5,0))=TRUE,"WW",VLOOKUP(nhap!AH29,ds,5,0))))</f>
        <v/>
      </c>
      <c r="AI29" s="144" t="str">
        <f>IF(nhap!AI29="","",IF(nhap!AI29="cn","cn",IF(ISNA(VLOOKUP(nhap!AI29,ds,5,0))=TRUE,"WW",VLOOKUP(nhap!AI29,ds,5,0))))</f>
        <v/>
      </c>
      <c r="AJ29" s="144" t="str">
        <f>IF(nhap!AJ29="","",IF(nhap!AJ29="cn","cn",IF(ISNA(VLOOKUP(nhap!AJ29,ds,5,0))=TRUE,"WW",VLOOKUP(nhap!AJ29,ds,5,0))))</f>
        <v/>
      </c>
      <c r="AK29" s="144" t="str">
        <f>IF(nhap!AK29="","",IF(nhap!AK29="cn","cn",IF(ISNA(VLOOKUP(nhap!AK29,ds,5,0))=TRUE,"WW",VLOOKUP(nhap!AK29,ds,5,0))))</f>
        <v/>
      </c>
      <c r="AL29" s="144" t="str">
        <f>IF(nhap!AL29="","",IF(nhap!AL29="cn","cn",IF(ISNA(VLOOKUP(nhap!AL29,ds,5,0))=TRUE,"WW",VLOOKUP(nhap!AL29,ds,5,0))))</f>
        <v/>
      </c>
      <c r="AM29" s="144" t="str">
        <f>IF(nhap!AM29="","",IF(nhap!AM29="cn","cn",IF(ISNA(VLOOKUP(nhap!AM29,ds,5,0))=TRUE,"WW",VLOOKUP(nhap!AM29,ds,5,0))))</f>
        <v/>
      </c>
      <c r="AN29" s="144" t="str">
        <f>IF(nhap!AN29="","",IF(nhap!AN29="cn","cn",IF(ISNA(VLOOKUP(nhap!AN29,ds,5,0))=TRUE,"WW",VLOOKUP(nhap!AN29,ds,5,0))))</f>
        <v/>
      </c>
      <c r="AO29" s="144" t="str">
        <f>IF(nhap!AO29="","",IF(nhap!AO29="cn","cn",IF(ISNA(VLOOKUP(nhap!AO29,ds,5,0))=TRUE,"WW",VLOOKUP(nhap!AO29,ds,5,0))))</f>
        <v/>
      </c>
      <c r="AP29" s="144" t="str">
        <f>IF(nhap!AP29="","",IF(nhap!AP29="cn","cn",IF(ISNA(VLOOKUP(nhap!AP29,ds,5,0))=TRUE,"WW",VLOOKUP(nhap!AP29,ds,5,0))))</f>
        <v/>
      </c>
      <c r="AQ29" s="144" t="str">
        <f>IF(nhap!AQ29="","",IF(nhap!AQ29="cn","cn",IF(ISNA(VLOOKUP(nhap!AQ29,ds,5,0))=TRUE,"WW",VLOOKUP(nhap!AQ29,ds,5,0))))</f>
        <v/>
      </c>
      <c r="AR29" s="144" t="str">
        <f>IF(nhap!AR29="","",IF(nhap!AR29="cn","cn",IF(ISNA(VLOOKUP(nhap!AR29,ds,5,0))=TRUE,"WW",VLOOKUP(nhap!AR29,ds,5,0))))</f>
        <v/>
      </c>
      <c r="AS29" s="144" t="str">
        <f>IF(nhap!AS29="","",IF(nhap!AS29="cn","cn",IF(ISNA(VLOOKUP(nhap!AS29,ds,5,0))=TRUE,"WW",VLOOKUP(nhap!AS29,ds,5,0))))</f>
        <v/>
      </c>
      <c r="AT29" s="144" t="str">
        <f>IF(nhap!AT29="","",IF(nhap!AT29="cn","cn",IF(ISNA(VLOOKUP(nhap!AT29,ds,5,0))=TRUE,"WW",VLOOKUP(nhap!AT29,ds,5,0))))</f>
        <v/>
      </c>
      <c r="AU29" s="144" t="str">
        <f>IF(nhap!AU29="","",IF(nhap!AU29="cn","cn",IF(ISNA(VLOOKUP(nhap!AU29,ds,5,0))=TRUE,"WW",VLOOKUP(nhap!AU29,ds,5,0))))</f>
        <v/>
      </c>
      <c r="AV29" s="144" t="str">
        <f>IF(nhap!AV29="","",IF(nhap!AV29="cn","cn",IF(ISNA(VLOOKUP(nhap!AV29,ds,5,0))=TRUE,"WW",VLOOKUP(nhap!AV29,ds,5,0))))</f>
        <v/>
      </c>
      <c r="AW29" s="144" t="str">
        <f>IF(nhap!AW29="","",IF(nhap!AW29="cn","cn",IF(ISNA(VLOOKUP(nhap!AW29,ds,5,0))=TRUE,"WW",VLOOKUP(nhap!AW29,ds,5,0))))</f>
        <v/>
      </c>
      <c r="AX29" s="144" t="str">
        <f>IF(nhap!AX29="","",IF(nhap!AX29="cn","cn",IF(ISNA(VLOOKUP(nhap!AX29,ds,5,0))=TRUE,"WW",VLOOKUP(nhap!AX29,ds,5,0))))</f>
        <v/>
      </c>
      <c r="AY29" s="144" t="str">
        <f>IF(nhap!AY29="","",IF(nhap!AY29="cn","cn",VLOOKUP(nhap!AY29,ds,5,0)))</f>
        <v/>
      </c>
      <c r="AZ29" s="145" t="str">
        <f>IF(nhap!AZ29="","",IF(nhap!AZ29="cn","cn",VLOOKUP(nhap!AZ29,ds,5,0)))</f>
        <v/>
      </c>
      <c r="BA29" s="156"/>
      <c r="BB29" s="156"/>
    </row>
    <row r="30" spans="1:54" s="137" customFormat="1" ht="15.75" customHeight="1" thickTop="1" thickBot="1" x14ac:dyDescent="0.25">
      <c r="A30" s="468" t="s">
        <v>8</v>
      </c>
      <c r="B30" s="138">
        <v>2</v>
      </c>
      <c r="C30" s="144" t="str">
        <f>IF(nhap!C30="","",IF(nhap!C30="cn","cn",IF(ISNA(VLOOKUP(nhap!C30,ds,5,0))=TRUE,"WW",VLOOKUP(nhap!C30,ds,5,0))))</f>
        <v/>
      </c>
      <c r="D30" s="144" t="str">
        <f>IF(nhap!D30="","",IF(nhap!D30="cn","cn",IF(ISNA(VLOOKUP(nhap!D30,ds,5,0))=TRUE,"WW",VLOOKUP(nhap!D30,ds,5,0))))</f>
        <v/>
      </c>
      <c r="E30" s="144" t="str">
        <f>IF(nhap!E30="","",IF(nhap!E30="cn","cn",IF(ISNA(VLOOKUP(nhap!E30,ds,5,0))=TRUE,"WW",VLOOKUP(nhap!E30,ds,5,0))))</f>
        <v/>
      </c>
      <c r="F30" s="144" t="str">
        <f>IF(nhap!F30="","",IF(nhap!F30="cn","cn",IF(ISNA(VLOOKUP(nhap!F30,ds,5,0))=TRUE,"WW",VLOOKUP(nhap!F30,ds,5,0))))</f>
        <v/>
      </c>
      <c r="G30" s="144" t="str">
        <f>IF(nhap!G30="","",IF(nhap!G30="cn","cn",IF(ISNA(VLOOKUP(nhap!G30,ds,5,0))=TRUE,"WW",VLOOKUP(nhap!G30,ds,5,0))))</f>
        <v/>
      </c>
      <c r="H30" s="144" t="str">
        <f>IF(nhap!H30="","",IF(nhap!H30="cn","cn",IF(ISNA(VLOOKUP(nhap!H30,ds,5,0))=TRUE,"WW",VLOOKUP(nhap!H30,ds,5,0))))</f>
        <v/>
      </c>
      <c r="I30" s="144" t="str">
        <f>IF(nhap!I30="","",IF(nhap!I30="cn","cn",IF(ISNA(VLOOKUP(nhap!I30,ds,5,0))=TRUE,"WW",VLOOKUP(nhap!I30,ds,5,0))))</f>
        <v/>
      </c>
      <c r="J30" s="144" t="str">
        <f>IF(nhap!J30="","",IF(nhap!J30="cn","cn",IF(ISNA(VLOOKUP(nhap!J30,ds,5,0))=TRUE,"WW",VLOOKUP(nhap!J30,ds,5,0))))</f>
        <v/>
      </c>
      <c r="K30" s="144" t="str">
        <f>IF(nhap!K30="","",IF(nhap!K30="cn","cn",IF(ISNA(VLOOKUP(nhap!K30,ds,5,0))=TRUE,"WW",VLOOKUP(nhap!K30,ds,5,0))))</f>
        <v/>
      </c>
      <c r="L30" s="144" t="str">
        <f>IF(nhap!L30="","",IF(nhap!L30="cn","cn",IF(ISNA(VLOOKUP(nhap!L30,ds,5,0))=TRUE,"WW",VLOOKUP(nhap!L30,ds,5,0))))</f>
        <v/>
      </c>
      <c r="M30" s="144" t="str">
        <f>IF(nhap!M30="","",IF(nhap!M30="cn","cn",IF(ISNA(VLOOKUP(nhap!M30,ds,5,0))=TRUE,"WW",VLOOKUP(nhap!M30,ds,5,0))))</f>
        <v/>
      </c>
      <c r="N30" s="144" t="str">
        <f>IF(nhap!N30="","",IF(nhap!N30="cn","cn",IF(ISNA(VLOOKUP(nhap!N30,ds,5,0))=TRUE,"WW",VLOOKUP(nhap!N30,ds,5,0))))</f>
        <v/>
      </c>
      <c r="O30" s="144" t="str">
        <f>IF(nhap!O30="","",IF(nhap!O30="cn","cn",IF(ISNA(VLOOKUP(nhap!O30,ds,5,0))=TRUE,"WW",VLOOKUP(nhap!O30,ds,5,0))))</f>
        <v/>
      </c>
      <c r="P30" s="144" t="str">
        <f>IF(nhap!P30="","",IF(nhap!P30="cn","cn",IF(ISNA(VLOOKUP(nhap!P30,ds,5,0))=TRUE,"WW",VLOOKUP(nhap!P30,ds,5,0))))</f>
        <v/>
      </c>
      <c r="Q30" s="144" t="str">
        <f>IF(nhap!Q30="","",IF(nhap!Q30="cn","cn",IF(ISNA(VLOOKUP(nhap!Q30,ds,5,0))=TRUE,"WW",VLOOKUP(nhap!Q30,ds,5,0))))</f>
        <v/>
      </c>
      <c r="R30" s="144" t="str">
        <f>IF(nhap!R30="","",IF(nhap!R30="cn","cn",IF(ISNA(VLOOKUP(nhap!R30,ds,5,0))=TRUE,"WW",VLOOKUP(nhap!R30,ds,5,0))))</f>
        <v/>
      </c>
      <c r="S30" s="144" t="str">
        <f>IF(nhap!S30="","",IF(nhap!S30="cn","cn",IF(ISNA(VLOOKUP(nhap!S30,ds,5,0))=TRUE,"WW",VLOOKUP(nhap!S30,ds,5,0))))</f>
        <v/>
      </c>
      <c r="T30" s="144" t="str">
        <f>IF(nhap!T30="","",IF(nhap!T30="cn","cn",IF(ISNA(VLOOKUP(nhap!T30,ds,5,0))=TRUE,"WW",VLOOKUP(nhap!T30,ds,5,0))))</f>
        <v/>
      </c>
      <c r="U30" s="144" t="str">
        <f>IF(nhap!U30="","",IF(nhap!U30="cn","cn",IF(ISNA(VLOOKUP(nhap!U30,ds,5,0))=TRUE,"WW",VLOOKUP(nhap!U30,ds,5,0))))</f>
        <v/>
      </c>
      <c r="V30" s="144" t="str">
        <f>IF(nhap!V30="","",IF(nhap!V30="cn","cn",IF(ISNA(VLOOKUP(nhap!V30,ds,5,0))=TRUE,"WW",VLOOKUP(nhap!V30,ds,5,0))))</f>
        <v/>
      </c>
      <c r="W30" s="144" t="str">
        <f>IF(nhap!W30="","",IF(nhap!W30="cn","cn",IF(ISNA(VLOOKUP(nhap!W30,ds,5,0))=TRUE,"WW",VLOOKUP(nhap!W30,ds,5,0))))</f>
        <v/>
      </c>
      <c r="X30" s="144" t="str">
        <f>IF(nhap!X30="","",IF(nhap!X30="cn","cn",IF(ISNA(VLOOKUP(nhap!X30,ds,5,0))=TRUE,"WW",VLOOKUP(nhap!X30,ds,5,0))))</f>
        <v/>
      </c>
      <c r="Y30" s="144" t="str">
        <f>IF(nhap!Y30="","",IF(nhap!Y30="cn","cn",IF(ISNA(VLOOKUP(nhap!Y30,ds,5,0))=TRUE,"WW",VLOOKUP(nhap!Y30,ds,5,0))))</f>
        <v/>
      </c>
      <c r="Z30" s="144" t="str">
        <f>IF(nhap!Z30="","",IF(nhap!Z30="cn","cn",IF(ISNA(VLOOKUP(nhap!Z30,ds,5,0))=TRUE,"WW",VLOOKUP(nhap!Z30,ds,5,0))))</f>
        <v/>
      </c>
      <c r="AA30" s="144" t="str">
        <f>IF(nhap!AA30="","",IF(nhap!AA30="cn","cn",IF(ISNA(VLOOKUP(nhap!AA30,ds,5,0))=TRUE,"WW",VLOOKUP(nhap!AA30,ds,5,0))))</f>
        <v/>
      </c>
      <c r="AB30" s="144" t="str">
        <f>IF(nhap!AB30="","",IF(nhap!AB30="cn","cn",IF(ISNA(VLOOKUP(nhap!AB30,ds,5,0))=TRUE,"WW",VLOOKUP(nhap!AB30,ds,5,0))))</f>
        <v/>
      </c>
      <c r="AC30" s="144" t="str">
        <f>IF(nhap!AC30="","",IF(nhap!AC30="cn","cn",IF(ISNA(VLOOKUP(nhap!AC30,ds,5,0))=TRUE,"WW",VLOOKUP(nhap!AC30,ds,5,0))))</f>
        <v/>
      </c>
      <c r="AD30" s="144" t="str">
        <f>IF(nhap!AD30="","",IF(nhap!AD30="cn","cn",IF(ISNA(VLOOKUP(nhap!AD30,ds,5,0))=TRUE,"WW",VLOOKUP(nhap!AD30,ds,5,0))))</f>
        <v/>
      </c>
      <c r="AE30" s="144" t="str">
        <f>IF(nhap!AE30="","",IF(nhap!AE30="cn","cn",IF(ISNA(VLOOKUP(nhap!AE30,ds,5,0))=TRUE,"WW",VLOOKUP(nhap!AE30,ds,5,0))))</f>
        <v/>
      </c>
      <c r="AF30" s="144" t="str">
        <f>IF(nhap!AF30="","",IF(nhap!AF30="cn","cn",IF(ISNA(VLOOKUP(nhap!AF30,ds,5,0))=TRUE,"WW",VLOOKUP(nhap!AF30,ds,5,0))))</f>
        <v/>
      </c>
      <c r="AG30" s="144" t="str">
        <f>IF(nhap!AG30="","",IF(nhap!AG30="cn","cn",IF(ISNA(VLOOKUP(nhap!AG30,ds,5,0))=TRUE,"WW",VLOOKUP(nhap!AG30,ds,5,0))))</f>
        <v/>
      </c>
      <c r="AH30" s="144" t="str">
        <f>IF(nhap!AH30="","",IF(nhap!AH30="cn","cn",IF(ISNA(VLOOKUP(nhap!AH30,ds,5,0))=TRUE,"WW",VLOOKUP(nhap!AH30,ds,5,0))))</f>
        <v/>
      </c>
      <c r="AI30" s="144" t="str">
        <f>IF(nhap!AI30="","",IF(nhap!AI30="cn","cn",IF(ISNA(VLOOKUP(nhap!AI30,ds,5,0))=TRUE,"WW",VLOOKUP(nhap!AI30,ds,5,0))))</f>
        <v/>
      </c>
      <c r="AJ30" s="144" t="str">
        <f>IF(nhap!AJ30="","",IF(nhap!AJ30="cn","cn",IF(ISNA(VLOOKUP(nhap!AJ30,ds,5,0))=TRUE,"WW",VLOOKUP(nhap!AJ30,ds,5,0))))</f>
        <v/>
      </c>
      <c r="AK30" s="144" t="str">
        <f>IF(nhap!AK30="","",IF(nhap!AK30="cn","cn",IF(ISNA(VLOOKUP(nhap!AK30,ds,5,0))=TRUE,"WW",VLOOKUP(nhap!AK30,ds,5,0))))</f>
        <v/>
      </c>
      <c r="AL30" s="144" t="str">
        <f>IF(nhap!AL30="","",IF(nhap!AL30="cn","cn",IF(ISNA(VLOOKUP(nhap!AL30,ds,5,0))=TRUE,"WW",VLOOKUP(nhap!AL30,ds,5,0))))</f>
        <v/>
      </c>
      <c r="AM30" s="144" t="str">
        <f>IF(nhap!AM30="","",IF(nhap!AM30="cn","cn",IF(ISNA(VLOOKUP(nhap!AM30,ds,5,0))=TRUE,"WW",VLOOKUP(nhap!AM30,ds,5,0))))</f>
        <v/>
      </c>
      <c r="AN30" s="144" t="str">
        <f>IF(nhap!AN30="","",IF(nhap!AN30="cn","cn",IF(ISNA(VLOOKUP(nhap!AN30,ds,5,0))=TRUE,"WW",VLOOKUP(nhap!AN30,ds,5,0))))</f>
        <v/>
      </c>
      <c r="AO30" s="144" t="str">
        <f>IF(nhap!AO30="","",IF(nhap!AO30="cn","cn",IF(ISNA(VLOOKUP(nhap!AO30,ds,5,0))=TRUE,"WW",VLOOKUP(nhap!AO30,ds,5,0))))</f>
        <v/>
      </c>
      <c r="AP30" s="144" t="str">
        <f>IF(nhap!AP30="","",IF(nhap!AP30="cn","cn",IF(ISNA(VLOOKUP(nhap!AP30,ds,5,0))=TRUE,"WW",VLOOKUP(nhap!AP30,ds,5,0))))</f>
        <v/>
      </c>
      <c r="AQ30" s="144" t="str">
        <f>IF(nhap!AQ30="","",IF(nhap!AQ30="cn","cn",IF(ISNA(VLOOKUP(nhap!AQ30,ds,5,0))=TRUE,"WW",VLOOKUP(nhap!AQ30,ds,5,0))))</f>
        <v/>
      </c>
      <c r="AR30" s="144" t="str">
        <f>IF(nhap!AR30="","",IF(nhap!AR30="cn","cn",IF(ISNA(VLOOKUP(nhap!AR30,ds,5,0))=TRUE,"WW",VLOOKUP(nhap!AR30,ds,5,0))))</f>
        <v/>
      </c>
      <c r="AS30" s="144" t="str">
        <f>IF(nhap!AS30="","",IF(nhap!AS30="cn","cn",IF(ISNA(VLOOKUP(nhap!AS30,ds,5,0))=TRUE,"WW",VLOOKUP(nhap!AS30,ds,5,0))))</f>
        <v/>
      </c>
      <c r="AT30" s="144" t="str">
        <f>IF(nhap!AT30="","",IF(nhap!AT30="cn","cn",IF(ISNA(VLOOKUP(nhap!AT30,ds,5,0))=TRUE,"WW",VLOOKUP(nhap!AT30,ds,5,0))))</f>
        <v/>
      </c>
      <c r="AU30" s="144" t="str">
        <f>IF(nhap!AU30="","",IF(nhap!AU30="cn","cn",IF(ISNA(VLOOKUP(nhap!AU30,ds,5,0))=TRUE,"WW",VLOOKUP(nhap!AU30,ds,5,0))))</f>
        <v/>
      </c>
      <c r="AV30" s="144" t="str">
        <f>IF(nhap!AV30="","",IF(nhap!AV30="cn","cn",IF(ISNA(VLOOKUP(nhap!AV30,ds,5,0))=TRUE,"WW",VLOOKUP(nhap!AV30,ds,5,0))))</f>
        <v/>
      </c>
      <c r="AW30" s="144" t="str">
        <f>IF(nhap!AW30="","",IF(nhap!AW30="cn","cn",IF(ISNA(VLOOKUP(nhap!AW30,ds,5,0))=TRUE,"WW",VLOOKUP(nhap!AW30,ds,5,0))))</f>
        <v/>
      </c>
      <c r="AX30" s="144" t="str">
        <f>IF(nhap!AX30="","",IF(nhap!AX30="cn","cn",IF(ISNA(VLOOKUP(nhap!AX30,ds,5,0))=TRUE,"WW",VLOOKUP(nhap!AX30,ds,5,0))))</f>
        <v/>
      </c>
      <c r="AY30" s="146" t="str">
        <f>IF(nhap!AY30="","",IF(nhap!AY30="cn","cn",VLOOKUP(nhap!AY30,ds,5,0)))</f>
        <v/>
      </c>
      <c r="AZ30" s="147" t="str">
        <f>IF(nhap!AZ30="","",IF(nhap!AZ30="cn","cn",VLOOKUP(nhap!AZ30,ds,5,0)))</f>
        <v/>
      </c>
      <c r="BA30" s="156"/>
      <c r="BB30" s="156"/>
    </row>
    <row r="31" spans="1:54" s="137" customFormat="1" ht="15.75" customHeight="1" thickTop="1" thickBot="1" x14ac:dyDescent="0.25">
      <c r="A31" s="468" t="s">
        <v>14</v>
      </c>
      <c r="B31" s="138">
        <v>3</v>
      </c>
      <c r="C31" s="144" t="str">
        <f>IF(nhap!C31="","",IF(nhap!C31="cn","cn",IF(ISNA(VLOOKUP(nhap!C31,ds,5,0))=TRUE,"WW",VLOOKUP(nhap!C31,ds,5,0))))</f>
        <v/>
      </c>
      <c r="D31" s="144" t="str">
        <f>IF(nhap!D31="","",IF(nhap!D31="cn","cn",IF(ISNA(VLOOKUP(nhap!D31,ds,5,0))=TRUE,"WW",VLOOKUP(nhap!D31,ds,5,0))))</f>
        <v/>
      </c>
      <c r="E31" s="144" t="str">
        <f>IF(nhap!E31="","",IF(nhap!E31="cn","cn",IF(ISNA(VLOOKUP(nhap!E31,ds,5,0))=TRUE,"WW",VLOOKUP(nhap!E31,ds,5,0))))</f>
        <v/>
      </c>
      <c r="F31" s="144" t="str">
        <f>IF(nhap!F31="","",IF(nhap!F31="cn","cn",IF(ISNA(VLOOKUP(nhap!F31,ds,5,0))=TRUE,"WW",VLOOKUP(nhap!F31,ds,5,0))))</f>
        <v/>
      </c>
      <c r="G31" s="144" t="str">
        <f>IF(nhap!G31="","",IF(nhap!G31="cn","cn",IF(ISNA(VLOOKUP(nhap!G31,ds,5,0))=TRUE,"WW",VLOOKUP(nhap!G31,ds,5,0))))</f>
        <v/>
      </c>
      <c r="H31" s="144" t="str">
        <f>IF(nhap!H31="","",IF(nhap!H31="cn","cn",IF(ISNA(VLOOKUP(nhap!H31,ds,5,0))=TRUE,"WW",VLOOKUP(nhap!H31,ds,5,0))))</f>
        <v/>
      </c>
      <c r="I31" s="144" t="str">
        <f>IF(nhap!I31="","",IF(nhap!I31="cn","cn",IF(ISNA(VLOOKUP(nhap!I31,ds,5,0))=TRUE,"WW",VLOOKUP(nhap!I31,ds,5,0))))</f>
        <v/>
      </c>
      <c r="J31" s="144" t="str">
        <f>IF(nhap!J31="","",IF(nhap!J31="cn","cn",IF(ISNA(VLOOKUP(nhap!J31,ds,5,0))=TRUE,"WW",VLOOKUP(nhap!J31,ds,5,0))))</f>
        <v/>
      </c>
      <c r="K31" s="144" t="str">
        <f>IF(nhap!K31="","",IF(nhap!K31="cn","cn",IF(ISNA(VLOOKUP(nhap!K31,ds,5,0))=TRUE,"WW",VLOOKUP(nhap!K31,ds,5,0))))</f>
        <v/>
      </c>
      <c r="L31" s="144" t="str">
        <f>IF(nhap!L31="","",IF(nhap!L31="cn","cn",IF(ISNA(VLOOKUP(nhap!L31,ds,5,0))=TRUE,"WW",VLOOKUP(nhap!L31,ds,5,0))))</f>
        <v/>
      </c>
      <c r="M31" s="144" t="str">
        <f>IF(nhap!M31="","",IF(nhap!M31="cn","cn",IF(ISNA(VLOOKUP(nhap!M31,ds,5,0))=TRUE,"WW",VLOOKUP(nhap!M31,ds,5,0))))</f>
        <v/>
      </c>
      <c r="N31" s="144" t="str">
        <f>IF(nhap!N31="","",IF(nhap!N31="cn","cn",IF(ISNA(VLOOKUP(nhap!N31,ds,5,0))=TRUE,"WW",VLOOKUP(nhap!N31,ds,5,0))))</f>
        <v/>
      </c>
      <c r="O31" s="144" t="str">
        <f>IF(nhap!O31="","",IF(nhap!O31="cn","cn",IF(ISNA(VLOOKUP(nhap!O31,ds,5,0))=TRUE,"WW",VLOOKUP(nhap!O31,ds,5,0))))</f>
        <v/>
      </c>
      <c r="P31" s="144" t="str">
        <f>IF(nhap!P31="","",IF(nhap!P31="cn","cn",IF(ISNA(VLOOKUP(nhap!P31,ds,5,0))=TRUE,"WW",VLOOKUP(nhap!P31,ds,5,0))))</f>
        <v/>
      </c>
      <c r="Q31" s="144" t="str">
        <f>IF(nhap!Q31="","",IF(nhap!Q31="cn","cn",IF(ISNA(VLOOKUP(nhap!Q31,ds,5,0))=TRUE,"WW",VLOOKUP(nhap!Q31,ds,5,0))))</f>
        <v/>
      </c>
      <c r="R31" s="144" t="str">
        <f>IF(nhap!R31="","",IF(nhap!R31="cn","cn",IF(ISNA(VLOOKUP(nhap!R31,ds,5,0))=TRUE,"WW",VLOOKUP(nhap!R31,ds,5,0))))</f>
        <v/>
      </c>
      <c r="S31" s="144" t="str">
        <f>IF(nhap!S31="","",IF(nhap!S31="cn","cn",IF(ISNA(VLOOKUP(nhap!S31,ds,5,0))=TRUE,"WW",VLOOKUP(nhap!S31,ds,5,0))))</f>
        <v/>
      </c>
      <c r="T31" s="144" t="str">
        <f>IF(nhap!T31="","",IF(nhap!T31="cn","cn",IF(ISNA(VLOOKUP(nhap!T31,ds,5,0))=TRUE,"WW",VLOOKUP(nhap!T31,ds,5,0))))</f>
        <v/>
      </c>
      <c r="U31" s="144" t="str">
        <f>IF(nhap!U31="","",IF(nhap!U31="cn","cn",IF(ISNA(VLOOKUP(nhap!U31,ds,5,0))=TRUE,"WW",VLOOKUP(nhap!U31,ds,5,0))))</f>
        <v/>
      </c>
      <c r="V31" s="144" t="str">
        <f>IF(nhap!V31="","",IF(nhap!V31="cn","cn",IF(ISNA(VLOOKUP(nhap!V31,ds,5,0))=TRUE,"WW",VLOOKUP(nhap!V31,ds,5,0))))</f>
        <v/>
      </c>
      <c r="W31" s="144" t="str">
        <f>IF(nhap!W31="","",IF(nhap!W31="cn","cn",IF(ISNA(VLOOKUP(nhap!W31,ds,5,0))=TRUE,"WW",VLOOKUP(nhap!W31,ds,5,0))))</f>
        <v/>
      </c>
      <c r="X31" s="144" t="str">
        <f>IF(nhap!X31="","",IF(nhap!X31="cn","cn",IF(ISNA(VLOOKUP(nhap!X31,ds,5,0))=TRUE,"WW",VLOOKUP(nhap!X31,ds,5,0))))</f>
        <v/>
      </c>
      <c r="Y31" s="144" t="str">
        <f>IF(nhap!Y31="","",IF(nhap!Y31="cn","cn",IF(ISNA(VLOOKUP(nhap!Y31,ds,5,0))=TRUE,"WW",VLOOKUP(nhap!Y31,ds,5,0))))</f>
        <v/>
      </c>
      <c r="Z31" s="144" t="str">
        <f>IF(nhap!Z31="","",IF(nhap!Z31="cn","cn",IF(ISNA(VLOOKUP(nhap!Z31,ds,5,0))=TRUE,"WW",VLOOKUP(nhap!Z31,ds,5,0))))</f>
        <v/>
      </c>
      <c r="AA31" s="144" t="str">
        <f>IF(nhap!AA31="","",IF(nhap!AA31="cn","cn",IF(ISNA(VLOOKUP(nhap!AA31,ds,5,0))=TRUE,"WW",VLOOKUP(nhap!AA31,ds,5,0))))</f>
        <v/>
      </c>
      <c r="AB31" s="144" t="str">
        <f>IF(nhap!AB31="","",IF(nhap!AB31="cn","cn",IF(ISNA(VLOOKUP(nhap!AB31,ds,5,0))=TRUE,"WW",VLOOKUP(nhap!AB31,ds,5,0))))</f>
        <v/>
      </c>
      <c r="AC31" s="144" t="str">
        <f>IF(nhap!AC31="","",IF(nhap!AC31="cn","cn",IF(ISNA(VLOOKUP(nhap!AC31,ds,5,0))=TRUE,"WW",VLOOKUP(nhap!AC31,ds,5,0))))</f>
        <v/>
      </c>
      <c r="AD31" s="144" t="str">
        <f>IF(nhap!AD31="","",IF(nhap!AD31="cn","cn",IF(ISNA(VLOOKUP(nhap!AD31,ds,5,0))=TRUE,"WW",VLOOKUP(nhap!AD31,ds,5,0))))</f>
        <v/>
      </c>
      <c r="AE31" s="144" t="str">
        <f>IF(nhap!AE31="","",IF(nhap!AE31="cn","cn",IF(ISNA(VLOOKUP(nhap!AE31,ds,5,0))=TRUE,"WW",VLOOKUP(nhap!AE31,ds,5,0))))</f>
        <v/>
      </c>
      <c r="AF31" s="144" t="str">
        <f>IF(nhap!AF31="","",IF(nhap!AF31="cn","cn",IF(ISNA(VLOOKUP(nhap!AF31,ds,5,0))=TRUE,"WW",VLOOKUP(nhap!AF31,ds,5,0))))</f>
        <v/>
      </c>
      <c r="AG31" s="144" t="str">
        <f>IF(nhap!AG31="","",IF(nhap!AG31="cn","cn",IF(ISNA(VLOOKUP(nhap!AG31,ds,5,0))=TRUE,"WW",VLOOKUP(nhap!AG31,ds,5,0))))</f>
        <v/>
      </c>
      <c r="AH31" s="144" t="str">
        <f>IF(nhap!AH31="","",IF(nhap!AH31="cn","cn",IF(ISNA(VLOOKUP(nhap!AH31,ds,5,0))=TRUE,"WW",VLOOKUP(nhap!AH31,ds,5,0))))</f>
        <v/>
      </c>
      <c r="AI31" s="144" t="str">
        <f>IF(nhap!AI31="","",IF(nhap!AI31="cn","cn",IF(ISNA(VLOOKUP(nhap!AI31,ds,5,0))=TRUE,"WW",VLOOKUP(nhap!AI31,ds,5,0))))</f>
        <v/>
      </c>
      <c r="AJ31" s="144" t="str">
        <f>IF(nhap!AJ31="","",IF(nhap!AJ31="cn","cn",IF(ISNA(VLOOKUP(nhap!AJ31,ds,5,0))=TRUE,"WW",VLOOKUP(nhap!AJ31,ds,5,0))))</f>
        <v/>
      </c>
      <c r="AK31" s="144" t="str">
        <f>IF(nhap!AK31="","",IF(nhap!AK31="cn","cn",IF(ISNA(VLOOKUP(nhap!AK31,ds,5,0))=TRUE,"WW",VLOOKUP(nhap!AK31,ds,5,0))))</f>
        <v/>
      </c>
      <c r="AL31" s="144" t="str">
        <f>IF(nhap!AL31="","",IF(nhap!AL31="cn","cn",IF(ISNA(VLOOKUP(nhap!AL31,ds,5,0))=TRUE,"WW",VLOOKUP(nhap!AL31,ds,5,0))))</f>
        <v/>
      </c>
      <c r="AM31" s="144" t="str">
        <f>IF(nhap!AM31="","",IF(nhap!AM31="cn","cn",IF(ISNA(VLOOKUP(nhap!AM31,ds,5,0))=TRUE,"WW",VLOOKUP(nhap!AM31,ds,5,0))))</f>
        <v/>
      </c>
      <c r="AN31" s="144" t="str">
        <f>IF(nhap!AN31="","",IF(nhap!AN31="cn","cn",IF(ISNA(VLOOKUP(nhap!AN31,ds,5,0))=TRUE,"WW",VLOOKUP(nhap!AN31,ds,5,0))))</f>
        <v/>
      </c>
      <c r="AO31" s="144" t="str">
        <f>IF(nhap!AO31="","",IF(nhap!AO31="cn","cn",IF(ISNA(VLOOKUP(nhap!AO31,ds,5,0))=TRUE,"WW",VLOOKUP(nhap!AO31,ds,5,0))))</f>
        <v/>
      </c>
      <c r="AP31" s="144" t="str">
        <f>IF(nhap!AP31="","",IF(nhap!AP31="cn","cn",IF(ISNA(VLOOKUP(nhap!AP31,ds,5,0))=TRUE,"WW",VLOOKUP(nhap!AP31,ds,5,0))))</f>
        <v/>
      </c>
      <c r="AQ31" s="144" t="str">
        <f>IF(nhap!AQ31="","",IF(nhap!AQ31="cn","cn",IF(ISNA(VLOOKUP(nhap!AQ31,ds,5,0))=TRUE,"WW",VLOOKUP(nhap!AQ31,ds,5,0))))</f>
        <v/>
      </c>
      <c r="AR31" s="144" t="str">
        <f>IF(nhap!AR31="","",IF(nhap!AR31="cn","cn",IF(ISNA(VLOOKUP(nhap!AR31,ds,5,0))=TRUE,"WW",VLOOKUP(nhap!AR31,ds,5,0))))</f>
        <v/>
      </c>
      <c r="AS31" s="144" t="str">
        <f>IF(nhap!AS31="","",IF(nhap!AS31="cn","cn",IF(ISNA(VLOOKUP(nhap!AS31,ds,5,0))=TRUE,"WW",VLOOKUP(nhap!AS31,ds,5,0))))</f>
        <v/>
      </c>
      <c r="AT31" s="144" t="str">
        <f>IF(nhap!AT31="","",IF(nhap!AT31="cn","cn",IF(ISNA(VLOOKUP(nhap!AT31,ds,5,0))=TRUE,"WW",VLOOKUP(nhap!AT31,ds,5,0))))</f>
        <v/>
      </c>
      <c r="AU31" s="144" t="str">
        <f>IF(nhap!AU31="","",IF(nhap!AU31="cn","cn",IF(ISNA(VLOOKUP(nhap!AU31,ds,5,0))=TRUE,"WW",VLOOKUP(nhap!AU31,ds,5,0))))</f>
        <v/>
      </c>
      <c r="AV31" s="144" t="str">
        <f>IF(nhap!AV31="","",IF(nhap!AV31="cn","cn",IF(ISNA(VLOOKUP(nhap!AV31,ds,5,0))=TRUE,"WW",VLOOKUP(nhap!AV31,ds,5,0))))</f>
        <v/>
      </c>
      <c r="AW31" s="144" t="str">
        <f>IF(nhap!AW31="","",IF(nhap!AW31="cn","cn",IF(ISNA(VLOOKUP(nhap!AW31,ds,5,0))=TRUE,"WW",VLOOKUP(nhap!AW31,ds,5,0))))</f>
        <v/>
      </c>
      <c r="AX31" s="144" t="str">
        <f>IF(nhap!AX31="","",IF(nhap!AX31="cn","cn",IF(ISNA(VLOOKUP(nhap!AX31,ds,5,0))=TRUE,"WW",VLOOKUP(nhap!AX31,ds,5,0))))</f>
        <v/>
      </c>
      <c r="AY31" s="146" t="str">
        <f>IF(nhap!AY31="","",IF(nhap!AY31="cn","cn",VLOOKUP(nhap!AY31,ds,5,0)))</f>
        <v/>
      </c>
      <c r="AZ31" s="147" t="str">
        <f>IF(nhap!AZ31="","",IF(nhap!AZ31="cn","cn",VLOOKUP(nhap!AZ31,ds,5,0)))</f>
        <v/>
      </c>
      <c r="BA31" s="156"/>
      <c r="BB31" s="156"/>
    </row>
    <row r="32" spans="1:54" s="137" customFormat="1" ht="15.75" customHeight="1" thickTop="1" thickBot="1" x14ac:dyDescent="0.25">
      <c r="A32" s="468"/>
      <c r="B32" s="138">
        <v>4</v>
      </c>
      <c r="C32" s="144" t="str">
        <f>IF(nhap!C32="","",IF(nhap!C32="cn","cn",IF(ISNA(VLOOKUP(nhap!C32,ds,5,0))=TRUE,"WW",VLOOKUP(nhap!C32,ds,5,0))))</f>
        <v/>
      </c>
      <c r="D32" s="144" t="str">
        <f>IF(nhap!D32="","",IF(nhap!D32="cn","cn",IF(ISNA(VLOOKUP(nhap!D32,ds,5,0))=TRUE,"WW",VLOOKUP(nhap!D32,ds,5,0))))</f>
        <v/>
      </c>
      <c r="E32" s="144" t="str">
        <f>IF(nhap!E32="","",IF(nhap!E32="cn","cn",IF(ISNA(VLOOKUP(nhap!E32,ds,5,0))=TRUE,"WW",VLOOKUP(nhap!E32,ds,5,0))))</f>
        <v/>
      </c>
      <c r="F32" s="144" t="str">
        <f>IF(nhap!F32="","",IF(nhap!F32="cn","cn",IF(ISNA(VLOOKUP(nhap!F32,ds,5,0))=TRUE,"WW",VLOOKUP(nhap!F32,ds,5,0))))</f>
        <v/>
      </c>
      <c r="G32" s="144" t="str">
        <f>IF(nhap!G32="","",IF(nhap!G32="cn","cn",IF(ISNA(VLOOKUP(nhap!G32,ds,5,0))=TRUE,"WW",VLOOKUP(nhap!G32,ds,5,0))))</f>
        <v/>
      </c>
      <c r="H32" s="144" t="str">
        <f>IF(nhap!H32="","",IF(nhap!H32="cn","cn",IF(ISNA(VLOOKUP(nhap!H32,ds,5,0))=TRUE,"WW",VLOOKUP(nhap!H32,ds,5,0))))</f>
        <v/>
      </c>
      <c r="I32" s="144" t="str">
        <f>IF(nhap!I32="","",IF(nhap!I32="cn","cn",IF(ISNA(VLOOKUP(nhap!I32,ds,5,0))=TRUE,"WW",VLOOKUP(nhap!I32,ds,5,0))))</f>
        <v/>
      </c>
      <c r="J32" s="144" t="str">
        <f>IF(nhap!J32="","",IF(nhap!J32="cn","cn",IF(ISNA(VLOOKUP(nhap!J32,ds,5,0))=TRUE,"WW",VLOOKUP(nhap!J32,ds,5,0))))</f>
        <v/>
      </c>
      <c r="K32" s="144" t="str">
        <f>IF(nhap!K32="","",IF(nhap!K32="cn","cn",IF(ISNA(VLOOKUP(nhap!K32,ds,5,0))=TRUE,"WW",VLOOKUP(nhap!K32,ds,5,0))))</f>
        <v/>
      </c>
      <c r="L32" s="144" t="str">
        <f>IF(nhap!L32="","",IF(nhap!L32="cn","cn",IF(ISNA(VLOOKUP(nhap!L32,ds,5,0))=TRUE,"WW",VLOOKUP(nhap!L32,ds,5,0))))</f>
        <v/>
      </c>
      <c r="M32" s="144" t="str">
        <f>IF(nhap!M32="","",IF(nhap!M32="cn","cn",IF(ISNA(VLOOKUP(nhap!M32,ds,5,0))=TRUE,"WW",VLOOKUP(nhap!M32,ds,5,0))))</f>
        <v/>
      </c>
      <c r="N32" s="144" t="str">
        <f>IF(nhap!N32="","",IF(nhap!N32="cn","cn",IF(ISNA(VLOOKUP(nhap!N32,ds,5,0))=TRUE,"WW",VLOOKUP(nhap!N32,ds,5,0))))</f>
        <v/>
      </c>
      <c r="O32" s="144" t="str">
        <f>IF(nhap!O32="","",IF(nhap!O32="cn","cn",IF(ISNA(VLOOKUP(nhap!O32,ds,5,0))=TRUE,"WW",VLOOKUP(nhap!O32,ds,5,0))))</f>
        <v/>
      </c>
      <c r="P32" s="144" t="str">
        <f>IF(nhap!P32="","",IF(nhap!P32="cn","cn",IF(ISNA(VLOOKUP(nhap!P32,ds,5,0))=TRUE,"WW",VLOOKUP(nhap!P32,ds,5,0))))</f>
        <v/>
      </c>
      <c r="Q32" s="144" t="str">
        <f>IF(nhap!Q32="","",IF(nhap!Q32="cn","cn",IF(ISNA(VLOOKUP(nhap!Q32,ds,5,0))=TRUE,"WW",VLOOKUP(nhap!Q32,ds,5,0))))</f>
        <v/>
      </c>
      <c r="R32" s="144" t="str">
        <f>IF(nhap!R32="","",IF(nhap!R32="cn","cn",IF(ISNA(VLOOKUP(nhap!R32,ds,5,0))=TRUE,"WW",VLOOKUP(nhap!R32,ds,5,0))))</f>
        <v/>
      </c>
      <c r="S32" s="144" t="str">
        <f>IF(nhap!S32="","",IF(nhap!S32="cn","cn",IF(ISNA(VLOOKUP(nhap!S32,ds,5,0))=TRUE,"WW",VLOOKUP(nhap!S32,ds,5,0))))</f>
        <v/>
      </c>
      <c r="T32" s="144" t="str">
        <f>IF(nhap!T32="","",IF(nhap!T32="cn","cn",IF(ISNA(VLOOKUP(nhap!T32,ds,5,0))=TRUE,"WW",VLOOKUP(nhap!T32,ds,5,0))))</f>
        <v/>
      </c>
      <c r="U32" s="144" t="str">
        <f>IF(nhap!U32="","",IF(nhap!U32="cn","cn",IF(ISNA(VLOOKUP(nhap!U32,ds,5,0))=TRUE,"WW",VLOOKUP(nhap!U32,ds,5,0))))</f>
        <v/>
      </c>
      <c r="V32" s="144" t="str">
        <f>IF(nhap!V32="","",IF(nhap!V32="cn","cn",IF(ISNA(VLOOKUP(nhap!V32,ds,5,0))=TRUE,"WW",VLOOKUP(nhap!V32,ds,5,0))))</f>
        <v/>
      </c>
      <c r="W32" s="144" t="str">
        <f>IF(nhap!W32="","",IF(nhap!W32="cn","cn",IF(ISNA(VLOOKUP(nhap!W32,ds,5,0))=TRUE,"WW",VLOOKUP(nhap!W32,ds,5,0))))</f>
        <v/>
      </c>
      <c r="X32" s="144" t="str">
        <f>IF(nhap!X32="","",IF(nhap!X32="cn","cn",IF(ISNA(VLOOKUP(nhap!X32,ds,5,0))=TRUE,"WW",VLOOKUP(nhap!X32,ds,5,0))))</f>
        <v/>
      </c>
      <c r="Y32" s="144" t="str">
        <f>IF(nhap!Y32="","",IF(nhap!Y32="cn","cn",IF(ISNA(VLOOKUP(nhap!Y32,ds,5,0))=TRUE,"WW",VLOOKUP(nhap!Y32,ds,5,0))))</f>
        <v/>
      </c>
      <c r="Z32" s="144" t="str">
        <f>IF(nhap!Z32="","",IF(nhap!Z32="cn","cn",IF(ISNA(VLOOKUP(nhap!Z32,ds,5,0))=TRUE,"WW",VLOOKUP(nhap!Z32,ds,5,0))))</f>
        <v/>
      </c>
      <c r="AA32" s="144" t="str">
        <f>IF(nhap!AA32="","",IF(nhap!AA32="cn","cn",IF(ISNA(VLOOKUP(nhap!AA32,ds,5,0))=TRUE,"WW",VLOOKUP(nhap!AA32,ds,5,0))))</f>
        <v/>
      </c>
      <c r="AB32" s="144" t="str">
        <f>IF(nhap!AB32="","",IF(nhap!AB32="cn","cn",IF(ISNA(VLOOKUP(nhap!AB32,ds,5,0))=TRUE,"WW",VLOOKUP(nhap!AB32,ds,5,0))))</f>
        <v/>
      </c>
      <c r="AC32" s="144" t="str">
        <f>IF(nhap!AC32="","",IF(nhap!AC32="cn","cn",IF(ISNA(VLOOKUP(nhap!AC32,ds,5,0))=TRUE,"WW",VLOOKUP(nhap!AC32,ds,5,0))))</f>
        <v/>
      </c>
      <c r="AD32" s="144" t="str">
        <f>IF(nhap!AD32="","",IF(nhap!AD32="cn","cn",IF(ISNA(VLOOKUP(nhap!AD32,ds,5,0))=TRUE,"WW",VLOOKUP(nhap!AD32,ds,5,0))))</f>
        <v/>
      </c>
      <c r="AE32" s="144" t="str">
        <f>IF(nhap!AE32="","",IF(nhap!AE32="cn","cn",IF(ISNA(VLOOKUP(nhap!AE32,ds,5,0))=TRUE,"WW",VLOOKUP(nhap!AE32,ds,5,0))))</f>
        <v/>
      </c>
      <c r="AF32" s="144" t="str">
        <f>IF(nhap!AF32="","",IF(nhap!AF32="cn","cn",IF(ISNA(VLOOKUP(nhap!AF32,ds,5,0))=TRUE,"WW",VLOOKUP(nhap!AF32,ds,5,0))))</f>
        <v/>
      </c>
      <c r="AG32" s="144" t="str">
        <f>IF(nhap!AG32="","",IF(nhap!AG32="cn","cn",IF(ISNA(VLOOKUP(nhap!AG32,ds,5,0))=TRUE,"WW",VLOOKUP(nhap!AG32,ds,5,0))))</f>
        <v/>
      </c>
      <c r="AH32" s="144" t="str">
        <f>IF(nhap!AH32="","",IF(nhap!AH32="cn","cn",IF(ISNA(VLOOKUP(nhap!AH32,ds,5,0))=TRUE,"WW",VLOOKUP(nhap!AH32,ds,5,0))))</f>
        <v/>
      </c>
      <c r="AI32" s="144" t="str">
        <f>IF(nhap!AI32="","",IF(nhap!AI32="cn","cn",IF(ISNA(VLOOKUP(nhap!AI32,ds,5,0))=TRUE,"WW",VLOOKUP(nhap!AI32,ds,5,0))))</f>
        <v/>
      </c>
      <c r="AJ32" s="144" t="str">
        <f>IF(nhap!AJ32="","",IF(nhap!AJ32="cn","cn",IF(ISNA(VLOOKUP(nhap!AJ32,ds,5,0))=TRUE,"WW",VLOOKUP(nhap!AJ32,ds,5,0))))</f>
        <v/>
      </c>
      <c r="AK32" s="144" t="str">
        <f>IF(nhap!AK32="","",IF(nhap!AK32="cn","cn",IF(ISNA(VLOOKUP(nhap!AK32,ds,5,0))=TRUE,"WW",VLOOKUP(nhap!AK32,ds,5,0))))</f>
        <v/>
      </c>
      <c r="AL32" s="144" t="str">
        <f>IF(nhap!AL32="","",IF(nhap!AL32="cn","cn",IF(ISNA(VLOOKUP(nhap!AL32,ds,5,0))=TRUE,"WW",VLOOKUP(nhap!AL32,ds,5,0))))</f>
        <v/>
      </c>
      <c r="AM32" s="144" t="str">
        <f>IF(nhap!AM32="","",IF(nhap!AM32="cn","cn",IF(ISNA(VLOOKUP(nhap!AM32,ds,5,0))=TRUE,"WW",VLOOKUP(nhap!AM32,ds,5,0))))</f>
        <v/>
      </c>
      <c r="AN32" s="144" t="str">
        <f>IF(nhap!AN32="","",IF(nhap!AN32="cn","cn",IF(ISNA(VLOOKUP(nhap!AN32,ds,5,0))=TRUE,"WW",VLOOKUP(nhap!AN32,ds,5,0))))</f>
        <v/>
      </c>
      <c r="AO32" s="144" t="str">
        <f>IF(nhap!AO32="","",IF(nhap!AO32="cn","cn",IF(ISNA(VLOOKUP(nhap!AO32,ds,5,0))=TRUE,"WW",VLOOKUP(nhap!AO32,ds,5,0))))</f>
        <v/>
      </c>
      <c r="AP32" s="144" t="str">
        <f>IF(nhap!AP32="","",IF(nhap!AP32="cn","cn",IF(ISNA(VLOOKUP(nhap!AP32,ds,5,0))=TRUE,"WW",VLOOKUP(nhap!AP32,ds,5,0))))</f>
        <v/>
      </c>
      <c r="AQ32" s="144" t="str">
        <f>IF(nhap!AQ32="","",IF(nhap!AQ32="cn","cn",IF(ISNA(VLOOKUP(nhap!AQ32,ds,5,0))=TRUE,"WW",VLOOKUP(nhap!AQ32,ds,5,0))))</f>
        <v/>
      </c>
      <c r="AR32" s="144" t="str">
        <f>IF(nhap!AR32="","",IF(nhap!AR32="cn","cn",IF(ISNA(VLOOKUP(nhap!AR32,ds,5,0))=TRUE,"WW",VLOOKUP(nhap!AR32,ds,5,0))))</f>
        <v/>
      </c>
      <c r="AS32" s="144" t="str">
        <f>IF(nhap!AS32="","",IF(nhap!AS32="cn","cn",IF(ISNA(VLOOKUP(nhap!AS32,ds,5,0))=TRUE,"WW",VLOOKUP(nhap!AS32,ds,5,0))))</f>
        <v/>
      </c>
      <c r="AT32" s="144" t="str">
        <f>IF(nhap!AT32="","",IF(nhap!AT32="cn","cn",IF(ISNA(VLOOKUP(nhap!AT32,ds,5,0))=TRUE,"WW",VLOOKUP(nhap!AT32,ds,5,0))))</f>
        <v/>
      </c>
      <c r="AU32" s="144" t="str">
        <f>IF(nhap!AU32="","",IF(nhap!AU32="cn","cn",IF(ISNA(VLOOKUP(nhap!AU32,ds,5,0))=TRUE,"WW",VLOOKUP(nhap!AU32,ds,5,0))))</f>
        <v/>
      </c>
      <c r="AV32" s="144" t="str">
        <f>IF(nhap!AV32="","",IF(nhap!AV32="cn","cn",IF(ISNA(VLOOKUP(nhap!AV32,ds,5,0))=TRUE,"WW",VLOOKUP(nhap!AV32,ds,5,0))))</f>
        <v/>
      </c>
      <c r="AW32" s="144" t="str">
        <f>IF(nhap!AW32="","",IF(nhap!AW32="cn","cn",IF(ISNA(VLOOKUP(nhap!AW32,ds,5,0))=TRUE,"WW",VLOOKUP(nhap!AW32,ds,5,0))))</f>
        <v/>
      </c>
      <c r="AX32" s="144" t="str">
        <f>IF(nhap!AX32="","",IF(nhap!AX32="cn","cn",IF(ISNA(VLOOKUP(nhap!AX32,ds,5,0))=TRUE,"WW",VLOOKUP(nhap!AX32,ds,5,0))))</f>
        <v/>
      </c>
      <c r="AY32" s="146" t="str">
        <f>IF(nhap!AY32="","",IF(nhap!AY32="cn","cn",VLOOKUP(nhap!AY32,ds,5,0)))</f>
        <v/>
      </c>
      <c r="AZ32" s="147" t="str">
        <f>IF(nhap!AZ32="","",IF(nhap!AZ32="cn","cn",VLOOKUP(nhap!AZ32,ds,5,0)))</f>
        <v/>
      </c>
      <c r="BA32" s="156"/>
      <c r="BB32" s="156"/>
    </row>
    <row r="33" spans="1:54" s="137" customFormat="1" ht="15.75" customHeight="1" thickTop="1" thickBot="1" x14ac:dyDescent="0.25">
      <c r="A33" s="469"/>
      <c r="B33" s="139">
        <v>5</v>
      </c>
      <c r="C33" s="144" t="str">
        <f>IF(nhap!C33="","",IF(nhap!C33="cn","cn",IF(ISNA(VLOOKUP(nhap!C33,ds,5,0))=TRUE,"WW",VLOOKUP(nhap!C33,ds,5,0))))</f>
        <v/>
      </c>
      <c r="D33" s="144" t="str">
        <f>IF(nhap!D33="","",IF(nhap!D33="cn","cn",IF(ISNA(VLOOKUP(nhap!D33,ds,5,0))=TRUE,"WW",VLOOKUP(nhap!D33,ds,5,0))))</f>
        <v/>
      </c>
      <c r="E33" s="144" t="str">
        <f>IF(nhap!E33="","",IF(nhap!E33="cn","cn",IF(ISNA(VLOOKUP(nhap!E33,ds,5,0))=TRUE,"WW",VLOOKUP(nhap!E33,ds,5,0))))</f>
        <v/>
      </c>
      <c r="F33" s="144" t="str">
        <f>IF(nhap!F33="","",IF(nhap!F33="cn","cn",IF(ISNA(VLOOKUP(nhap!F33,ds,5,0))=TRUE,"WW",VLOOKUP(nhap!F33,ds,5,0))))</f>
        <v/>
      </c>
      <c r="G33" s="144" t="str">
        <f>IF(nhap!G33="","",IF(nhap!G33="cn","cn",IF(ISNA(VLOOKUP(nhap!G33,ds,5,0))=TRUE,"WW",VLOOKUP(nhap!G33,ds,5,0))))</f>
        <v/>
      </c>
      <c r="H33" s="144" t="str">
        <f>IF(nhap!H33="","",IF(nhap!H33="cn","cn",IF(ISNA(VLOOKUP(nhap!H33,ds,5,0))=TRUE,"WW",VLOOKUP(nhap!H33,ds,5,0))))</f>
        <v/>
      </c>
      <c r="I33" s="144" t="str">
        <f>IF(nhap!I33="","",IF(nhap!I33="cn","cn",IF(ISNA(VLOOKUP(nhap!I33,ds,5,0))=TRUE,"WW",VLOOKUP(nhap!I33,ds,5,0))))</f>
        <v/>
      </c>
      <c r="J33" s="144" t="str">
        <f>IF(nhap!J33="","",IF(nhap!J33="cn","cn",IF(ISNA(VLOOKUP(nhap!J33,ds,5,0))=TRUE,"WW",VLOOKUP(nhap!J33,ds,5,0))))</f>
        <v/>
      </c>
      <c r="K33" s="144" t="str">
        <f>IF(nhap!K33="","",IF(nhap!K33="cn","cn",IF(ISNA(VLOOKUP(nhap!K33,ds,5,0))=TRUE,"WW",VLOOKUP(nhap!K33,ds,5,0))))</f>
        <v/>
      </c>
      <c r="L33" s="144" t="str">
        <f>IF(nhap!L33="","",IF(nhap!L33="cn","cn",IF(ISNA(VLOOKUP(nhap!L33,ds,5,0))=TRUE,"WW",VLOOKUP(nhap!L33,ds,5,0))))</f>
        <v/>
      </c>
      <c r="M33" s="144" t="str">
        <f>IF(nhap!M33="","",IF(nhap!M33="cn","cn",IF(ISNA(VLOOKUP(nhap!M33,ds,5,0))=TRUE,"WW",VLOOKUP(nhap!M33,ds,5,0))))</f>
        <v/>
      </c>
      <c r="N33" s="144" t="str">
        <f>IF(nhap!N33="","",IF(nhap!N33="cn","cn",IF(ISNA(VLOOKUP(nhap!N33,ds,5,0))=TRUE,"WW",VLOOKUP(nhap!N33,ds,5,0))))</f>
        <v/>
      </c>
      <c r="O33" s="144" t="str">
        <f>IF(nhap!O33="","",IF(nhap!O33="cn","cn",IF(ISNA(VLOOKUP(nhap!O33,ds,5,0))=TRUE,"WW",VLOOKUP(nhap!O33,ds,5,0))))</f>
        <v/>
      </c>
      <c r="P33" s="144" t="str">
        <f>IF(nhap!P33="","",IF(nhap!P33="cn","cn",IF(ISNA(VLOOKUP(nhap!P33,ds,5,0))=TRUE,"WW",VLOOKUP(nhap!P33,ds,5,0))))</f>
        <v/>
      </c>
      <c r="Q33" s="144" t="str">
        <f>IF(nhap!Q33="","",IF(nhap!Q33="cn","cn",IF(ISNA(VLOOKUP(nhap!Q33,ds,5,0))=TRUE,"WW",VLOOKUP(nhap!Q33,ds,5,0))))</f>
        <v/>
      </c>
      <c r="R33" s="144" t="str">
        <f>IF(nhap!R33="","",IF(nhap!R33="cn","cn",IF(ISNA(VLOOKUP(nhap!R33,ds,5,0))=TRUE,"WW",VLOOKUP(nhap!R33,ds,5,0))))</f>
        <v/>
      </c>
      <c r="S33" s="144" t="str">
        <f>IF(nhap!S33="","",IF(nhap!S33="cn","cn",IF(ISNA(VLOOKUP(nhap!S33,ds,5,0))=TRUE,"WW",VLOOKUP(nhap!S33,ds,5,0))))</f>
        <v/>
      </c>
      <c r="T33" s="144" t="str">
        <f>IF(nhap!T33="","",IF(nhap!T33="cn","cn",IF(ISNA(VLOOKUP(nhap!T33,ds,5,0))=TRUE,"WW",VLOOKUP(nhap!T33,ds,5,0))))</f>
        <v/>
      </c>
      <c r="U33" s="144" t="str">
        <f>IF(nhap!U33="","",IF(nhap!U33="cn","cn",IF(ISNA(VLOOKUP(nhap!U33,ds,5,0))=TRUE,"WW",VLOOKUP(nhap!U33,ds,5,0))))</f>
        <v/>
      </c>
      <c r="V33" s="144" t="str">
        <f>IF(nhap!V33="","",IF(nhap!V33="cn","cn",IF(ISNA(VLOOKUP(nhap!V33,ds,5,0))=TRUE,"WW",VLOOKUP(nhap!V33,ds,5,0))))</f>
        <v/>
      </c>
      <c r="W33" s="144" t="str">
        <f>IF(nhap!W33="","",IF(nhap!W33="cn","cn",IF(ISNA(VLOOKUP(nhap!W33,ds,5,0))=TRUE,"WW",VLOOKUP(nhap!W33,ds,5,0))))</f>
        <v/>
      </c>
      <c r="X33" s="144" t="str">
        <f>IF(nhap!X33="","",IF(nhap!X33="cn","cn",IF(ISNA(VLOOKUP(nhap!X33,ds,5,0))=TRUE,"WW",VLOOKUP(nhap!X33,ds,5,0))))</f>
        <v/>
      </c>
      <c r="Y33" s="144" t="str">
        <f>IF(nhap!Y33="","",IF(nhap!Y33="cn","cn",IF(ISNA(VLOOKUP(nhap!Y33,ds,5,0))=TRUE,"WW",VLOOKUP(nhap!Y33,ds,5,0))))</f>
        <v/>
      </c>
      <c r="Z33" s="144" t="str">
        <f>IF(nhap!Z33="","",IF(nhap!Z33="cn","cn",IF(ISNA(VLOOKUP(nhap!Z33,ds,5,0))=TRUE,"WW",VLOOKUP(nhap!Z33,ds,5,0))))</f>
        <v/>
      </c>
      <c r="AA33" s="144" t="str">
        <f>IF(nhap!AA33="","",IF(nhap!AA33="cn","cn",IF(ISNA(VLOOKUP(nhap!AA33,ds,5,0))=TRUE,"WW",VLOOKUP(nhap!AA33,ds,5,0))))</f>
        <v/>
      </c>
      <c r="AB33" s="144" t="str">
        <f>IF(nhap!AB33="","",IF(nhap!AB33="cn","cn",IF(ISNA(VLOOKUP(nhap!AB33,ds,5,0))=TRUE,"WW",VLOOKUP(nhap!AB33,ds,5,0))))</f>
        <v/>
      </c>
      <c r="AC33" s="144" t="str">
        <f>IF(nhap!AC33="","",IF(nhap!AC33="cn","cn",IF(ISNA(VLOOKUP(nhap!AC33,ds,5,0))=TRUE,"WW",VLOOKUP(nhap!AC33,ds,5,0))))</f>
        <v/>
      </c>
      <c r="AD33" s="144" t="str">
        <f>IF(nhap!AD33="","",IF(nhap!AD33="cn","cn",IF(ISNA(VLOOKUP(nhap!AD33,ds,5,0))=TRUE,"WW",VLOOKUP(nhap!AD33,ds,5,0))))</f>
        <v/>
      </c>
      <c r="AE33" s="144" t="str">
        <f>IF(nhap!AE33="","",IF(nhap!AE33="cn","cn",IF(ISNA(VLOOKUP(nhap!AE33,ds,5,0))=TRUE,"WW",VLOOKUP(nhap!AE33,ds,5,0))))</f>
        <v/>
      </c>
      <c r="AF33" s="144" t="str">
        <f>IF(nhap!AF33="","",IF(nhap!AF33="cn","cn",IF(ISNA(VLOOKUP(nhap!AF33,ds,5,0))=TRUE,"WW",VLOOKUP(nhap!AF33,ds,5,0))))</f>
        <v/>
      </c>
      <c r="AG33" s="144" t="str">
        <f>IF(nhap!AG33="","",IF(nhap!AG33="cn","cn",IF(ISNA(VLOOKUP(nhap!AG33,ds,5,0))=TRUE,"WW",VLOOKUP(nhap!AG33,ds,5,0))))</f>
        <v/>
      </c>
      <c r="AH33" s="144" t="str">
        <f>IF(nhap!AH33="","",IF(nhap!AH33="cn","cn",IF(ISNA(VLOOKUP(nhap!AH33,ds,5,0))=TRUE,"WW",VLOOKUP(nhap!AH33,ds,5,0))))</f>
        <v/>
      </c>
      <c r="AI33" s="144" t="str">
        <f>IF(nhap!AI33="","",IF(nhap!AI33="cn","cn",IF(ISNA(VLOOKUP(nhap!AI33,ds,5,0))=TRUE,"WW",VLOOKUP(nhap!AI33,ds,5,0))))</f>
        <v/>
      </c>
      <c r="AJ33" s="144" t="str">
        <f>IF(nhap!AJ33="","",IF(nhap!AJ33="cn","cn",IF(ISNA(VLOOKUP(nhap!AJ33,ds,5,0))=TRUE,"WW",VLOOKUP(nhap!AJ33,ds,5,0))))</f>
        <v/>
      </c>
      <c r="AK33" s="144" t="str">
        <f>IF(nhap!AK33="","",IF(nhap!AK33="cn","cn",IF(ISNA(VLOOKUP(nhap!AK33,ds,5,0))=TRUE,"WW",VLOOKUP(nhap!AK33,ds,5,0))))</f>
        <v/>
      </c>
      <c r="AL33" s="144" t="str">
        <f>IF(nhap!AL33="","",IF(nhap!AL33="cn","cn",IF(ISNA(VLOOKUP(nhap!AL33,ds,5,0))=TRUE,"WW",VLOOKUP(nhap!AL33,ds,5,0))))</f>
        <v/>
      </c>
      <c r="AM33" s="144" t="str">
        <f>IF(nhap!AM33="","",IF(nhap!AM33="cn","cn",IF(ISNA(VLOOKUP(nhap!AM33,ds,5,0))=TRUE,"WW",VLOOKUP(nhap!AM33,ds,5,0))))</f>
        <v/>
      </c>
      <c r="AN33" s="144" t="str">
        <f>IF(nhap!AN33="","",IF(nhap!AN33="cn","cn",IF(ISNA(VLOOKUP(nhap!AN33,ds,5,0))=TRUE,"WW",VLOOKUP(nhap!AN33,ds,5,0))))</f>
        <v/>
      </c>
      <c r="AO33" s="144" t="str">
        <f>IF(nhap!AO33="","",IF(nhap!AO33="cn","cn",IF(ISNA(VLOOKUP(nhap!AO33,ds,5,0))=TRUE,"WW",VLOOKUP(nhap!AO33,ds,5,0))))</f>
        <v/>
      </c>
      <c r="AP33" s="144" t="str">
        <f>IF(nhap!AP33="","",IF(nhap!AP33="cn","cn",IF(ISNA(VLOOKUP(nhap!AP33,ds,5,0))=TRUE,"WW",VLOOKUP(nhap!AP33,ds,5,0))))</f>
        <v/>
      </c>
      <c r="AQ33" s="144" t="str">
        <f>IF(nhap!AQ33="","",IF(nhap!AQ33="cn","cn",IF(ISNA(VLOOKUP(nhap!AQ33,ds,5,0))=TRUE,"WW",VLOOKUP(nhap!AQ33,ds,5,0))))</f>
        <v/>
      </c>
      <c r="AR33" s="144" t="str">
        <f>IF(nhap!AR33="","",IF(nhap!AR33="cn","cn",IF(ISNA(VLOOKUP(nhap!AR33,ds,5,0))=TRUE,"WW",VLOOKUP(nhap!AR33,ds,5,0))))</f>
        <v/>
      </c>
      <c r="AS33" s="144" t="str">
        <f>IF(nhap!AS33="","",IF(nhap!AS33="cn","cn",IF(ISNA(VLOOKUP(nhap!AS33,ds,5,0))=TRUE,"WW",VLOOKUP(nhap!AS33,ds,5,0))))</f>
        <v/>
      </c>
      <c r="AT33" s="144" t="str">
        <f>IF(nhap!AT33="","",IF(nhap!AT33="cn","cn",IF(ISNA(VLOOKUP(nhap!AT33,ds,5,0))=TRUE,"WW",VLOOKUP(nhap!AT33,ds,5,0))))</f>
        <v/>
      </c>
      <c r="AU33" s="144" t="str">
        <f>IF(nhap!AU33="","",IF(nhap!AU33="cn","cn",IF(ISNA(VLOOKUP(nhap!AU33,ds,5,0))=TRUE,"WW",VLOOKUP(nhap!AU33,ds,5,0))))</f>
        <v/>
      </c>
      <c r="AV33" s="144" t="str">
        <f>IF(nhap!AV33="","",IF(nhap!AV33="cn","cn",IF(ISNA(VLOOKUP(nhap!AV33,ds,5,0))=TRUE,"WW",VLOOKUP(nhap!AV33,ds,5,0))))</f>
        <v/>
      </c>
      <c r="AW33" s="144" t="str">
        <f>IF(nhap!AW33="","",IF(nhap!AW33="cn","cn",IF(ISNA(VLOOKUP(nhap!AW33,ds,5,0))=TRUE,"WW",VLOOKUP(nhap!AW33,ds,5,0))))</f>
        <v/>
      </c>
      <c r="AX33" s="144" t="str">
        <f>IF(nhap!AX33="","",IF(nhap!AX33="cn","cn",IF(ISNA(VLOOKUP(nhap!AX33,ds,5,0))=TRUE,"WW",VLOOKUP(nhap!AX33,ds,5,0))))</f>
        <v/>
      </c>
      <c r="AY33" s="148" t="str">
        <f>IF(nhap!AY33="","",IF(nhap!AY33="cn","cn",VLOOKUP(nhap!AY33,ds,5,0)))</f>
        <v/>
      </c>
      <c r="AZ33" s="149" t="str">
        <f>IF(nhap!AZ33="","",IF(nhap!AZ33="cn","cn",VLOOKUP(nhap!AZ33,ds,5,0)))</f>
        <v/>
      </c>
      <c r="BA33" s="156"/>
      <c r="BB33" s="156"/>
    </row>
    <row r="34" spans="1:54" s="137" customFormat="1" ht="15.75" customHeight="1" x14ac:dyDescent="0.2">
      <c r="A34" s="233"/>
      <c r="B34" s="234"/>
      <c r="C34" s="232"/>
      <c r="D34" s="232"/>
      <c r="E34" s="232"/>
      <c r="F34" s="232"/>
      <c r="G34" s="232"/>
      <c r="H34" s="232"/>
      <c r="I34" s="232"/>
      <c r="J34" s="232"/>
      <c r="K34" s="232"/>
      <c r="L34" s="232"/>
      <c r="M34" s="232"/>
      <c r="N34" s="232"/>
      <c r="O34" s="232"/>
      <c r="P34" s="232"/>
      <c r="Q34" s="232"/>
      <c r="R34" s="232"/>
      <c r="S34" s="232"/>
      <c r="T34" s="232"/>
      <c r="U34" s="232"/>
      <c r="V34" s="232"/>
      <c r="W34" s="232"/>
      <c r="X34" s="232"/>
      <c r="Y34" s="232"/>
      <c r="Z34" s="232"/>
      <c r="AA34" s="232"/>
      <c r="AB34" s="232"/>
      <c r="AC34" s="232"/>
      <c r="AD34" s="232"/>
      <c r="AE34" s="232"/>
      <c r="AF34" s="232"/>
      <c r="AG34" s="232"/>
      <c r="AH34" s="232"/>
      <c r="AI34" s="232"/>
      <c r="AJ34" s="232"/>
      <c r="AK34" s="232"/>
      <c r="AL34" s="232"/>
      <c r="AM34" s="232"/>
      <c r="AN34" s="232"/>
      <c r="AO34" s="232"/>
      <c r="AP34" s="232"/>
      <c r="AQ34" s="232"/>
      <c r="AR34" s="232"/>
      <c r="AS34" s="232"/>
      <c r="AT34" s="232"/>
      <c r="AU34" s="232"/>
      <c r="AV34" s="232"/>
      <c r="AW34" s="232"/>
      <c r="AX34" s="232"/>
      <c r="AY34" s="232"/>
      <c r="AZ34" s="232"/>
      <c r="BA34" s="232"/>
      <c r="BB34" s="232"/>
    </row>
    <row r="35" spans="1:54" s="140" customFormat="1" ht="15.75" customHeight="1" x14ac:dyDescent="0.3"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7"/>
      <c r="AA35" s="157"/>
      <c r="AB35" s="157"/>
      <c r="AC35" s="157"/>
      <c r="AD35" s="157"/>
      <c r="AE35" s="157"/>
      <c r="AF35" s="157"/>
      <c r="AG35" s="157"/>
      <c r="AH35" s="157"/>
      <c r="AI35" s="157"/>
      <c r="AJ35" s="157"/>
      <c r="AK35" s="157"/>
      <c r="AL35" s="157"/>
      <c r="AM35" s="157"/>
      <c r="AN35" s="157"/>
      <c r="AO35" s="157"/>
      <c r="AP35" s="157"/>
      <c r="AQ35" s="157"/>
      <c r="AR35" s="157"/>
      <c r="AS35" s="157"/>
      <c r="AT35" s="157"/>
      <c r="AU35" s="157"/>
      <c r="AV35" s="157"/>
      <c r="AW35" s="157"/>
      <c r="AX35" s="157"/>
      <c r="AY35" s="157"/>
      <c r="AZ35" s="157"/>
      <c r="BA35" s="158"/>
      <c r="BB35" s="158"/>
    </row>
    <row r="36" spans="1:54" s="89" customFormat="1" ht="15.75" customHeight="1" x14ac:dyDescent="0.3">
      <c r="A36" s="127" t="s">
        <v>70</v>
      </c>
      <c r="B36" s="126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7"/>
      <c r="AA36" s="157"/>
      <c r="AB36" s="157"/>
      <c r="AC36" s="157"/>
      <c r="AD36" s="157"/>
      <c r="AE36" s="157"/>
      <c r="AF36" s="157"/>
      <c r="AG36" s="157"/>
      <c r="AH36" s="157"/>
      <c r="AI36" s="157"/>
      <c r="AJ36" s="157"/>
      <c r="AK36" s="157"/>
      <c r="AL36" s="157"/>
      <c r="AM36" s="157"/>
      <c r="AN36" s="157"/>
      <c r="AO36" s="157"/>
      <c r="AP36" s="157"/>
      <c r="AQ36" s="157"/>
      <c r="AR36" s="157"/>
      <c r="AS36" s="157"/>
      <c r="AT36" s="157"/>
      <c r="AU36" s="157"/>
      <c r="AV36" s="157"/>
      <c r="AW36" s="157"/>
      <c r="AX36" s="157"/>
      <c r="AY36" s="157"/>
      <c r="AZ36" s="157"/>
      <c r="BA36" s="158"/>
      <c r="BB36" s="158"/>
    </row>
    <row r="37" spans="1:54" s="89" customFormat="1" ht="15.75" customHeight="1" x14ac:dyDescent="0.3">
      <c r="A37" s="126"/>
      <c r="B37" s="126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7"/>
      <c r="AA37" s="157"/>
      <c r="AB37" s="157"/>
      <c r="AC37" s="157"/>
      <c r="AD37" s="157"/>
      <c r="AE37" s="157"/>
      <c r="AF37" s="157"/>
      <c r="AG37" s="157"/>
      <c r="AH37" s="157"/>
      <c r="AI37" s="157"/>
      <c r="AJ37" s="157"/>
      <c r="AK37" s="157"/>
      <c r="AL37" s="157"/>
      <c r="AM37" s="157"/>
      <c r="AN37" s="157"/>
      <c r="AO37" s="157"/>
      <c r="AP37" s="157"/>
      <c r="AQ37" s="157"/>
      <c r="AR37" s="157"/>
      <c r="AS37" s="157"/>
      <c r="AT37" s="157"/>
      <c r="AU37" s="157"/>
      <c r="AV37" s="157"/>
      <c r="AW37" s="157"/>
      <c r="AX37" s="157"/>
      <c r="AY37" s="157"/>
      <c r="AZ37" s="157"/>
      <c r="BA37" s="158"/>
      <c r="BB37" s="158"/>
    </row>
    <row r="38" spans="1:54" s="135" customFormat="1" ht="15.75" customHeight="1" thickBot="1" x14ac:dyDescent="0.35">
      <c r="A38" s="133" t="s">
        <v>42</v>
      </c>
      <c r="B38" s="141" t="s">
        <v>43</v>
      </c>
      <c r="C38" s="154" t="str">
        <f>nhap!C37</f>
        <v>A1</v>
      </c>
      <c r="D38" s="154" t="str">
        <f>nhap!D37</f>
        <v>A2</v>
      </c>
      <c r="E38" s="154" t="str">
        <f>nhap!E37</f>
        <v>A3</v>
      </c>
      <c r="F38" s="154" t="str">
        <f>nhap!F37</f>
        <v>A4</v>
      </c>
      <c r="G38" s="154" t="str">
        <f>nhap!G37</f>
        <v>A5</v>
      </c>
      <c r="H38" s="154" t="str">
        <f>nhap!H37</f>
        <v>A6</v>
      </c>
      <c r="I38" s="154" t="str">
        <f>nhap!I37</f>
        <v>A7</v>
      </c>
      <c r="J38" s="154" t="str">
        <f>nhap!J37</f>
        <v>A8</v>
      </c>
      <c r="K38" s="154" t="str">
        <f>nhap!K37</f>
        <v>A9</v>
      </c>
      <c r="L38" s="154" t="str">
        <f>nhap!L37</f>
        <v>A10</v>
      </c>
      <c r="M38" s="154" t="str">
        <f>nhap!M37</f>
        <v>A11</v>
      </c>
      <c r="N38" s="154" t="str">
        <f>nhap!N37</f>
        <v>A12</v>
      </c>
      <c r="O38" s="154" t="str">
        <f>nhap!O37</f>
        <v>A13</v>
      </c>
      <c r="P38" s="154" t="str">
        <f>nhap!P37</f>
        <v>A14</v>
      </c>
      <c r="Q38" s="154" t="str">
        <f>nhap!Q37</f>
        <v>B1</v>
      </c>
      <c r="R38" s="154" t="str">
        <f>nhap!R37</f>
        <v>B2</v>
      </c>
      <c r="S38" s="154" t="str">
        <f>nhap!S37</f>
        <v>B3</v>
      </c>
      <c r="T38" s="154" t="str">
        <f>nhap!T37</f>
        <v>B4</v>
      </c>
      <c r="U38" s="154" t="str">
        <f>nhap!U37</f>
        <v>B5</v>
      </c>
      <c r="V38" s="154" t="str">
        <f>nhap!V37</f>
        <v>B6</v>
      </c>
      <c r="W38" s="154" t="str">
        <f>nhap!W37</f>
        <v>B7</v>
      </c>
      <c r="X38" s="154" t="str">
        <f>nhap!X37</f>
        <v>B8</v>
      </c>
      <c r="Y38" s="154" t="str">
        <f>nhap!Y37</f>
        <v>B9</v>
      </c>
      <c r="Z38" s="154" t="str">
        <f>nhap!Z37</f>
        <v>B10</v>
      </c>
      <c r="AA38" s="154" t="str">
        <f>nhap!AA37</f>
        <v>B11</v>
      </c>
      <c r="AB38" s="154" t="str">
        <f>nhap!AB37</f>
        <v>B12</v>
      </c>
      <c r="AC38" s="154" t="str">
        <f>nhap!AC37</f>
        <v>B13</v>
      </c>
      <c r="AD38" s="154" t="str">
        <f>nhap!AD37</f>
        <v>B14</v>
      </c>
      <c r="AE38" s="154" t="str">
        <f>nhap!AE37</f>
        <v>B15</v>
      </c>
      <c r="AF38" s="154" t="str">
        <f>nhap!AF37</f>
        <v>B16</v>
      </c>
      <c r="AG38" s="154" t="str">
        <f>nhap!AG37</f>
        <v>B17</v>
      </c>
      <c r="AH38" s="154" t="str">
        <f>nhap!AH37</f>
        <v>C1</v>
      </c>
      <c r="AI38" s="154" t="str">
        <f>nhap!AI37</f>
        <v>C2</v>
      </c>
      <c r="AJ38" s="154" t="str">
        <f>nhap!AJ37</f>
        <v>C3</v>
      </c>
      <c r="AK38" s="154" t="str">
        <f>nhap!AK37</f>
        <v>C4</v>
      </c>
      <c r="AL38" s="154" t="str">
        <f>nhap!AL37</f>
        <v>C5</v>
      </c>
      <c r="AM38" s="154" t="str">
        <f>nhap!AM37</f>
        <v>C6</v>
      </c>
      <c r="AN38" s="154" t="str">
        <f>nhap!AN37</f>
        <v>C7</v>
      </c>
      <c r="AO38" s="154" t="str">
        <f>nhap!AO37</f>
        <v>C8</v>
      </c>
      <c r="AP38" s="154" t="str">
        <f>nhap!AP37</f>
        <v>C9</v>
      </c>
      <c r="AQ38" s="154" t="str">
        <f>nhap!AQ37</f>
        <v>C10</v>
      </c>
      <c r="AR38" s="154" t="str">
        <f>nhap!AR37</f>
        <v>C11</v>
      </c>
      <c r="AS38" s="154" t="str">
        <f>nhap!AS37</f>
        <v>C12</v>
      </c>
      <c r="AT38" s="154" t="str">
        <f>nhap!AT37</f>
        <v>C13</v>
      </c>
      <c r="AU38" s="154" t="str">
        <f>nhap!AU37</f>
        <v>C14</v>
      </c>
      <c r="AV38" s="154" t="str">
        <f>nhap!AV37</f>
        <v>C15</v>
      </c>
      <c r="AW38" s="154" t="str">
        <f>nhap!AW37</f>
        <v>C16</v>
      </c>
      <c r="AX38" s="154" t="str">
        <f>nhap!AX37</f>
        <v>C17</v>
      </c>
      <c r="AY38" s="154">
        <f>nhap!AY37</f>
        <v>0</v>
      </c>
      <c r="AZ38" s="154">
        <f>nhap!AZ37</f>
        <v>0</v>
      </c>
      <c r="BA38" s="154" t="str">
        <f>nhap!BA37</f>
        <v>pd1</v>
      </c>
      <c r="BB38" s="154" t="str">
        <f>nhap!BB37</f>
        <v>pd2</v>
      </c>
    </row>
    <row r="39" spans="1:54" ht="15.75" customHeight="1" thickTop="1" thickBot="1" x14ac:dyDescent="0.25">
      <c r="A39" s="468" t="s">
        <v>9</v>
      </c>
      <c r="B39" s="136">
        <v>1</v>
      </c>
      <c r="C39" s="144" t="str">
        <f>IF(nhap!C38="","",IF(nhap!C38="cn","cn",IF(ISNA(VLOOKUP(nhap!C38,ds,5,0))=TRUE,"WW",VLOOKUP(nhap!C38,ds,5,0))))</f>
        <v/>
      </c>
      <c r="D39" s="144" t="str">
        <f>IF(nhap!D38="","",IF(nhap!D38="cn","cn",IF(ISNA(VLOOKUP(nhap!D38,ds,5,0))=TRUE,"WW",VLOOKUP(nhap!D38,ds,5,0))))</f>
        <v/>
      </c>
      <c r="E39" s="144" t="str">
        <f>IF(nhap!E38="","",IF(nhap!E38="cn","cn",IF(ISNA(VLOOKUP(nhap!E38,ds,5,0))=TRUE,"WW",VLOOKUP(nhap!E38,ds,5,0))))</f>
        <v/>
      </c>
      <c r="F39" s="144" t="str">
        <f>IF(nhap!F38="","",IF(nhap!F38="cn","cn",IF(ISNA(VLOOKUP(nhap!F38,ds,5,0))=TRUE,"WW",VLOOKUP(nhap!F38,ds,5,0))))</f>
        <v/>
      </c>
      <c r="G39" s="144" t="str">
        <f>IF(nhap!G38="","",IF(nhap!G38="cn","cn",IF(ISNA(VLOOKUP(nhap!G38,ds,5,0))=TRUE,"WW",VLOOKUP(nhap!G38,ds,5,0))))</f>
        <v/>
      </c>
      <c r="H39" s="144" t="str">
        <f>IF(nhap!H38="","",IF(nhap!H38="cn","cn",IF(ISNA(VLOOKUP(nhap!H38,ds,5,0))=TRUE,"WW",VLOOKUP(nhap!H38,ds,5,0))))</f>
        <v/>
      </c>
      <c r="I39" s="144" t="str">
        <f>IF(nhap!I38="","",IF(nhap!I38="cn","cn",IF(ISNA(VLOOKUP(nhap!I38,ds,5,0))=TRUE,"WW",VLOOKUP(nhap!I38,ds,5,0))))</f>
        <v/>
      </c>
      <c r="J39" s="144" t="str">
        <f>IF(nhap!J38="","",IF(nhap!J38="cn","cn",IF(ISNA(VLOOKUP(nhap!J38,ds,5,0))=TRUE,"WW",VLOOKUP(nhap!J38,ds,5,0))))</f>
        <v/>
      </c>
      <c r="K39" s="144" t="str">
        <f>IF(nhap!K38="","",IF(nhap!K38="cn","cn",IF(ISNA(VLOOKUP(nhap!K38,ds,5,0))=TRUE,"WW",VLOOKUP(nhap!K38,ds,5,0))))</f>
        <v/>
      </c>
      <c r="L39" s="144" t="str">
        <f>IF(nhap!L38="","",IF(nhap!L38="cn","cn",IF(ISNA(VLOOKUP(nhap!L38,ds,5,0))=TRUE,"WW",VLOOKUP(nhap!L38,ds,5,0))))</f>
        <v/>
      </c>
      <c r="M39" s="144" t="str">
        <f>IF(nhap!M38="","",IF(nhap!M38="cn","cn",IF(ISNA(VLOOKUP(nhap!M38,ds,5,0))=TRUE,"WW",VLOOKUP(nhap!M38,ds,5,0))))</f>
        <v/>
      </c>
      <c r="N39" s="144" t="str">
        <f>IF(nhap!N38="","",IF(nhap!N38="cn","cn",IF(ISNA(VLOOKUP(nhap!N38,ds,5,0))=TRUE,"WW",VLOOKUP(nhap!N38,ds,5,0))))</f>
        <v/>
      </c>
      <c r="O39" s="144" t="str">
        <f>IF(nhap!O38="","",IF(nhap!O38="cn","cn",IF(ISNA(VLOOKUP(nhap!O38,ds,5,0))=TRUE,"WW",VLOOKUP(nhap!O38,ds,5,0))))</f>
        <v/>
      </c>
      <c r="P39" s="144" t="str">
        <f>IF(nhap!P38="","",IF(nhap!P38="cn","cn",IF(ISNA(VLOOKUP(nhap!P38,ds,5,0))=TRUE,"WW",VLOOKUP(nhap!P38,ds,5,0))))</f>
        <v/>
      </c>
      <c r="Q39" s="144" t="str">
        <f>IF(nhap!Q38="","",IF(nhap!Q38="cn","cn",IF(ISNA(VLOOKUP(nhap!Q38,ds,5,0))=TRUE,"WW",VLOOKUP(nhap!Q38,ds,5,0))))</f>
        <v>BS02</v>
      </c>
      <c r="R39" s="144" t="str">
        <f>IF(nhap!R38="","",IF(nhap!R38="cn","cn",IF(ISNA(VLOOKUP(nhap!R38,ds,5,0))=TRUE,"WW",VLOOKUP(nhap!R38,ds,5,0))))</f>
        <v>BV12</v>
      </c>
      <c r="S39" s="144" t="str">
        <f>IF(nhap!S38="","",IF(nhap!S38="cn","cn",IF(ISNA(VLOOKUP(nhap!S38,ds,5,0))=TRUE,"WW",VLOOKUP(nhap!S38,ds,5,0))))</f>
        <v>BH08</v>
      </c>
      <c r="T39" s="144" t="str">
        <f>IF(nhap!T38="","",IF(nhap!T38="cn","cn",IF(ISNA(VLOOKUP(nhap!T38,ds,5,0))=TRUE,"WW",VLOOKUP(nhap!T38,ds,5,0))))</f>
        <v>BH04</v>
      </c>
      <c r="U39" s="144" t="str">
        <f>IF(nhap!U38="","",IF(nhap!U38="cn","cn",IF(ISNA(VLOOKUP(nhap!U38,ds,5,0))=TRUE,"WW",VLOOKUP(nhap!U38,ds,5,0))))</f>
        <v>BA05</v>
      </c>
      <c r="V39" s="144" t="str">
        <f>IF(nhap!V38="","",IF(nhap!V38="cn","cn",IF(ISNA(VLOOKUP(nhap!V38,ds,5,0))=TRUE,"WW",VLOOKUP(nhap!V38,ds,5,0))))</f>
        <v>BT14</v>
      </c>
      <c r="W39" s="144" t="str">
        <f>IF(nhap!W38="","",IF(nhap!W38="cn","cn",IF(ISNA(VLOOKUP(nhap!W38,ds,5,0))=TRUE,"WW",VLOOKUP(nhap!W38,ds,5,0))))</f>
        <v>BA07</v>
      </c>
      <c r="X39" s="144" t="str">
        <f>IF(nhap!X38="","",IF(nhap!X38="cn","cn",IF(ISNA(VLOOKUP(nhap!X38,ds,5,0))=TRUE,"WW",VLOOKUP(nhap!X38,ds,5,0))))</f>
        <v>BL08</v>
      </c>
      <c r="Y39" s="144" t="str">
        <f>IF(nhap!Y38="","",IF(nhap!Y38="cn","cn",IF(ISNA(VLOOKUP(nhap!Y38,ds,5,0))=TRUE,"WW",VLOOKUP(nhap!Y38,ds,5,0))))</f>
        <v>BS08</v>
      </c>
      <c r="Z39" s="144" t="str">
        <f>IF(nhap!Z38="","",IF(nhap!Z38="cn","cn",IF(ISNA(VLOOKUP(nhap!Z38,ds,5,0))=TRUE,"WW",VLOOKUP(nhap!Z38,ds,5,0))))</f>
        <v>BA09</v>
      </c>
      <c r="AA39" s="144" t="str">
        <f>IF(nhap!AA38="","",IF(nhap!AA38="cn","cn",IF(ISNA(VLOOKUP(nhap!AA38,ds,5,0))=TRUE,"WW",VLOOKUP(nhap!AA38,ds,5,0))))</f>
        <v>BT17</v>
      </c>
      <c r="AB39" s="144" t="str">
        <f>IF(nhap!AB38="","",IF(nhap!AB38="cn","cn",IF(ISNA(VLOOKUP(nhap!AB38,ds,5,0))=TRUE,"WW",VLOOKUP(nhap!AB38,ds,5,0))))</f>
        <v>BH09</v>
      </c>
      <c r="AC39" s="144" t="str">
        <f>IF(nhap!AC38="","",IF(nhap!AC38="cn","cn",IF(ISNA(VLOOKUP(nhap!AC38,ds,5,0))=TRUE,"WW",VLOOKUP(nhap!AC38,ds,5,0))))</f>
        <v>BU03</v>
      </c>
      <c r="AD39" s="144" t="str">
        <f>IF(nhap!AD38="","",IF(nhap!AD38="cn","cn",IF(ISNA(VLOOKUP(nhap!AD38,ds,5,0))=TRUE,"WW",VLOOKUP(nhap!AD38,ds,5,0))))</f>
        <v/>
      </c>
      <c r="AE39" s="144" t="str">
        <f>IF(nhap!AE38="","",IF(nhap!AE38="cn","cn",IF(ISNA(VLOOKUP(nhap!AE38,ds,5,0))=TRUE,"WW",VLOOKUP(nhap!AE38,ds,5,0))))</f>
        <v/>
      </c>
      <c r="AF39" s="144" t="str">
        <f>IF(nhap!AF38="","",IF(nhap!AF38="cn","cn",IF(ISNA(VLOOKUP(nhap!AF38,ds,5,0))=TRUE,"WW",VLOOKUP(nhap!AF38,ds,5,0))))</f>
        <v/>
      </c>
      <c r="AG39" s="144" t="str">
        <f>IF(nhap!AG38="","",IF(nhap!AG38="cn","cn",IF(ISNA(VLOOKUP(nhap!AG38,ds,5,0))=TRUE,"WW",VLOOKUP(nhap!AG38,ds,5,0))))</f>
        <v/>
      </c>
      <c r="AH39" s="144" t="str">
        <f>IF(nhap!AH38="","",IF(nhap!AH38="cn","cn",IF(ISNA(VLOOKUP(nhap!AH38,ds,5,0))=TRUE,"WW",VLOOKUP(nhap!AH38,ds,5,0))))</f>
        <v/>
      </c>
      <c r="AI39" s="144" t="str">
        <f>IF(nhap!AI38="","",IF(nhap!AI38="cn","cn",IF(ISNA(VLOOKUP(nhap!AI38,ds,5,0))=TRUE,"WW",VLOOKUP(nhap!AI38,ds,5,0))))</f>
        <v/>
      </c>
      <c r="AJ39" s="144" t="str">
        <f>IF(nhap!AJ38="","",IF(nhap!AJ38="cn","cn",IF(ISNA(VLOOKUP(nhap!AJ38,ds,5,0))=TRUE,"WW",VLOOKUP(nhap!AJ38,ds,5,0))))</f>
        <v/>
      </c>
      <c r="AK39" s="144" t="str">
        <f>IF(nhap!AK38="","",IF(nhap!AK38="cn","cn",IF(ISNA(VLOOKUP(nhap!AK38,ds,5,0))=TRUE,"WW",VLOOKUP(nhap!AK38,ds,5,0))))</f>
        <v/>
      </c>
      <c r="AL39" s="144" t="str">
        <f>IF(nhap!AL38="","",IF(nhap!AL38="cn","cn",IF(ISNA(VLOOKUP(nhap!AL38,ds,5,0))=TRUE,"WW",VLOOKUP(nhap!AL38,ds,5,0))))</f>
        <v/>
      </c>
      <c r="AM39" s="144" t="str">
        <f>IF(nhap!AM38="","",IF(nhap!AM38="cn","cn",IF(ISNA(VLOOKUP(nhap!AM38,ds,5,0))=TRUE,"WW",VLOOKUP(nhap!AM38,ds,5,0))))</f>
        <v/>
      </c>
      <c r="AN39" s="144" t="str">
        <f>IF(nhap!AN38="","",IF(nhap!AN38="cn","cn",IF(ISNA(VLOOKUP(nhap!AN38,ds,5,0))=TRUE,"WW",VLOOKUP(nhap!AN38,ds,5,0))))</f>
        <v/>
      </c>
      <c r="AO39" s="144" t="str">
        <f>IF(nhap!AO38="","",IF(nhap!AO38="cn","cn",IF(ISNA(VLOOKUP(nhap!AO38,ds,5,0))=TRUE,"WW",VLOOKUP(nhap!AO38,ds,5,0))))</f>
        <v>BV14</v>
      </c>
      <c r="AP39" s="144" t="str">
        <f>IF(nhap!AP38="","",IF(nhap!AP38="cn","cn",IF(ISNA(VLOOKUP(nhap!AP38,ds,5,0))=TRUE,"WW",VLOOKUP(nhap!AP38,ds,5,0))))</f>
        <v>BH06</v>
      </c>
      <c r="AQ39" s="144" t="str">
        <f>IF(nhap!AQ38="","",IF(nhap!AQ38="cn","cn",IF(ISNA(VLOOKUP(nhap!AQ38,ds,5,0))=TRUE,"WW",VLOOKUP(nhap!AQ38,ds,5,0))))</f>
        <v>BH02</v>
      </c>
      <c r="AR39" s="144" t="str">
        <f>IF(nhap!AR38="","",IF(nhap!AR38="cn","cn",IF(ISNA(VLOOKUP(nhap!AR38,ds,5,0))=TRUE,"WW",VLOOKUP(nhap!AR38,ds,5,0))))</f>
        <v>BD04</v>
      </c>
      <c r="AS39" s="144" t="str">
        <f>IF(nhap!AS38="","",IF(nhap!AS38="cn","cn",IF(ISNA(VLOOKUP(nhap!AS38,ds,5,0))=TRUE,"WW",VLOOKUP(nhap!AS38,ds,5,0))))</f>
        <v>BV10</v>
      </c>
      <c r="AT39" s="144" t="str">
        <f>IF(nhap!AT38="","",IF(nhap!AT38="cn","cn",IF(ISNA(VLOOKUP(nhap!AT38,ds,5,0))=TRUE,"WW",VLOOKUP(nhap!AT38,ds,5,0))))</f>
        <v>BV07</v>
      </c>
      <c r="AU39" s="144" t="str">
        <f>IF(nhap!AU38="","",IF(nhap!AU38="cn","cn",IF(ISNA(VLOOKUP(nhap!AU38,ds,5,0))=TRUE,"WW",VLOOKUP(nhap!AU38,ds,5,0))))</f>
        <v>BT13</v>
      </c>
      <c r="AV39" s="144" t="str">
        <f>IF(nhap!AV38="","",IF(nhap!AV38="cn","cn",IF(ISNA(VLOOKUP(nhap!AV38,ds,5,0))=TRUE,"WW",VLOOKUP(nhap!AV38,ds,5,0))))</f>
        <v>BA04</v>
      </c>
      <c r="AW39" s="144" t="str">
        <f>IF(nhap!AW38="","",IF(nhap!AW38="cn","cn",IF(ISNA(VLOOKUP(nhap!AW38,ds,5,0))=TRUE,"WW",VLOOKUP(nhap!AW38,ds,5,0))))</f>
        <v/>
      </c>
      <c r="AX39" s="144" t="str">
        <f>IF(nhap!AX38="","",IF(nhap!AX38="cn","cn",IF(ISNA(VLOOKUP(nhap!AX38,ds,5,0))=TRUE,"WW",VLOOKUP(nhap!AX38,ds,5,0))))</f>
        <v/>
      </c>
      <c r="AY39" s="144" t="str">
        <f>IF(nhap!AY38="","",IF(nhap!AY38="cn","cn",VLOOKUP(nhap!AY38,ds,5,0)))</f>
        <v/>
      </c>
      <c r="AZ39" s="145" t="str">
        <f>IF(nhap!AZ38="","",IF(nhap!AZ38="cn","cn",VLOOKUP(nhap!AZ38,ds,5,0)))</f>
        <v/>
      </c>
      <c r="BA39" s="155"/>
      <c r="BB39" s="156"/>
    </row>
    <row r="40" spans="1:54" ht="15.75" customHeight="1" thickTop="1" thickBot="1" x14ac:dyDescent="0.25">
      <c r="A40" s="468"/>
      <c r="B40" s="138">
        <v>2</v>
      </c>
      <c r="C40" s="144" t="str">
        <f>IF(nhap!C39="","",IF(nhap!C39="cn","cn",IF(ISNA(VLOOKUP(nhap!C39,ds,5,0))=TRUE,"WW",VLOOKUP(nhap!C39,ds,5,0))))</f>
        <v/>
      </c>
      <c r="D40" s="144" t="str">
        <f>IF(nhap!D39="","",IF(nhap!D39="cn","cn",IF(ISNA(VLOOKUP(nhap!D39,ds,5,0))=TRUE,"WW",VLOOKUP(nhap!D39,ds,5,0))))</f>
        <v/>
      </c>
      <c r="E40" s="144" t="str">
        <f>IF(nhap!E39="","",IF(nhap!E39="cn","cn",IF(ISNA(VLOOKUP(nhap!E39,ds,5,0))=TRUE,"WW",VLOOKUP(nhap!E39,ds,5,0))))</f>
        <v/>
      </c>
      <c r="F40" s="144" t="str">
        <f>IF(nhap!F39="","",IF(nhap!F39="cn","cn",IF(ISNA(VLOOKUP(nhap!F39,ds,5,0))=TRUE,"WW",VLOOKUP(nhap!F39,ds,5,0))))</f>
        <v/>
      </c>
      <c r="G40" s="144" t="str">
        <f>IF(nhap!G39="","",IF(nhap!G39="cn","cn",IF(ISNA(VLOOKUP(nhap!G39,ds,5,0))=TRUE,"WW",VLOOKUP(nhap!G39,ds,5,0))))</f>
        <v/>
      </c>
      <c r="H40" s="144" t="str">
        <f>IF(nhap!H39="","",IF(nhap!H39="cn","cn",IF(ISNA(VLOOKUP(nhap!H39,ds,5,0))=TRUE,"WW",VLOOKUP(nhap!H39,ds,5,0))))</f>
        <v/>
      </c>
      <c r="I40" s="144" t="str">
        <f>IF(nhap!I39="","",IF(nhap!I39="cn","cn",IF(ISNA(VLOOKUP(nhap!I39,ds,5,0))=TRUE,"WW",VLOOKUP(nhap!I39,ds,5,0))))</f>
        <v/>
      </c>
      <c r="J40" s="144" t="str">
        <f>IF(nhap!J39="","",IF(nhap!J39="cn","cn",IF(ISNA(VLOOKUP(nhap!J39,ds,5,0))=TRUE,"WW",VLOOKUP(nhap!J39,ds,5,0))))</f>
        <v/>
      </c>
      <c r="K40" s="144" t="str">
        <f>IF(nhap!K39="","",IF(nhap!K39="cn","cn",IF(ISNA(VLOOKUP(nhap!K39,ds,5,0))=TRUE,"WW",VLOOKUP(nhap!K39,ds,5,0))))</f>
        <v/>
      </c>
      <c r="L40" s="144" t="str">
        <f>IF(nhap!L39="","",IF(nhap!L39="cn","cn",IF(ISNA(VLOOKUP(nhap!L39,ds,5,0))=TRUE,"WW",VLOOKUP(nhap!L39,ds,5,0))))</f>
        <v/>
      </c>
      <c r="M40" s="144" t="str">
        <f>IF(nhap!M39="","",IF(nhap!M39="cn","cn",IF(ISNA(VLOOKUP(nhap!M39,ds,5,0))=TRUE,"WW",VLOOKUP(nhap!M39,ds,5,0))))</f>
        <v/>
      </c>
      <c r="N40" s="144" t="str">
        <f>IF(nhap!N39="","",IF(nhap!N39="cn","cn",IF(ISNA(VLOOKUP(nhap!N39,ds,5,0))=TRUE,"WW",VLOOKUP(nhap!N39,ds,5,0))))</f>
        <v/>
      </c>
      <c r="O40" s="144" t="str">
        <f>IF(nhap!O39="","",IF(nhap!O39="cn","cn",IF(ISNA(VLOOKUP(nhap!O39,ds,5,0))=TRUE,"WW",VLOOKUP(nhap!O39,ds,5,0))))</f>
        <v/>
      </c>
      <c r="P40" s="144" t="str">
        <f>IF(nhap!P39="","",IF(nhap!P39="cn","cn",IF(ISNA(VLOOKUP(nhap!P39,ds,5,0))=TRUE,"WW",VLOOKUP(nhap!P39,ds,5,0))))</f>
        <v/>
      </c>
      <c r="Q40" s="144" t="str">
        <f>IF(nhap!Q39="","",IF(nhap!Q39="cn","cn",IF(ISNA(VLOOKUP(nhap!Q39,ds,5,0))=TRUE,"WW",VLOOKUP(nhap!Q39,ds,5,0))))</f>
        <v>BA09</v>
      </c>
      <c r="R40" s="144" t="str">
        <f>IF(nhap!R39="","",IF(nhap!R39="cn","cn",IF(ISNA(VLOOKUP(nhap!R39,ds,5,0))=TRUE,"WW",VLOOKUP(nhap!R39,ds,5,0))))</f>
        <v>BH09</v>
      </c>
      <c r="S40" s="144" t="str">
        <f>IF(nhap!S39="","",IF(nhap!S39="cn","cn",IF(ISNA(VLOOKUP(nhap!S39,ds,5,0))=TRUE,"WW",VLOOKUP(nhap!S39,ds,5,0))))</f>
        <v>BL06</v>
      </c>
      <c r="T40" s="144" t="str">
        <f>IF(nhap!T39="","",IF(nhap!T39="cn","cn",IF(ISNA(VLOOKUP(nhap!T39,ds,5,0))=TRUE,"WW",VLOOKUP(nhap!T39,ds,5,0))))</f>
        <v>BU03</v>
      </c>
      <c r="U40" s="144" t="str">
        <f>IF(nhap!U39="","",IF(nhap!U39="cn","cn",IF(ISNA(VLOOKUP(nhap!U39,ds,5,0))=TRUE,"WW",VLOOKUP(nhap!U39,ds,5,0))))</f>
        <v>BT13</v>
      </c>
      <c r="V40" s="144" t="str">
        <f>IF(nhap!V39="","",IF(nhap!V39="cn","cn",IF(ISNA(VLOOKUP(nhap!V39,ds,5,0))=TRUE,"WW",VLOOKUP(nhap!V39,ds,5,0))))</f>
        <v>BT14</v>
      </c>
      <c r="W40" s="144" t="str">
        <f>IF(nhap!W39="","",IF(nhap!W39="cn","cn",IF(ISNA(VLOOKUP(nhap!W39,ds,5,0))=TRUE,"WW",VLOOKUP(nhap!W39,ds,5,0))))</f>
        <v>BA07</v>
      </c>
      <c r="X40" s="144" t="str">
        <f>IF(nhap!X39="","",IF(nhap!X39="cn","cn",IF(ISNA(VLOOKUP(nhap!X39,ds,5,0))=TRUE,"WW",VLOOKUP(nhap!X39,ds,5,0))))</f>
        <v>BL08</v>
      </c>
      <c r="Y40" s="144" t="str">
        <f>IF(nhap!Y39="","",IF(nhap!Y39="cn","cn",IF(ISNA(VLOOKUP(nhap!Y39,ds,5,0))=TRUE,"WW",VLOOKUP(nhap!Y39,ds,5,0))))</f>
        <v>BH04</v>
      </c>
      <c r="Z40" s="144" t="str">
        <f>IF(nhap!Z39="","",IF(nhap!Z39="cn","cn",IF(ISNA(VLOOKUP(nhap!Z39,ds,5,0))=TRUE,"WW",VLOOKUP(nhap!Z39,ds,5,0))))</f>
        <v>BH08</v>
      </c>
      <c r="AA40" s="144" t="str">
        <f>IF(nhap!AA39="","",IF(nhap!AA39="cn","cn",IF(ISNA(VLOOKUP(nhap!AA39,ds,5,0))=TRUE,"WW",VLOOKUP(nhap!AA39,ds,5,0))))</f>
        <v>BT17</v>
      </c>
      <c r="AB40" s="144" t="str">
        <f>IF(nhap!AB39="","",IF(nhap!AB39="cn","cn",IF(ISNA(VLOOKUP(nhap!AB39,ds,5,0))=TRUE,"WW",VLOOKUP(nhap!AB39,ds,5,0))))</f>
        <v>BN05</v>
      </c>
      <c r="AC40" s="144" t="str">
        <f>IF(nhap!AC39="","",IF(nhap!AC39="cn","cn",IF(ISNA(VLOOKUP(nhap!AC39,ds,5,0))=TRUE,"WW",VLOOKUP(nhap!AC39,ds,5,0))))</f>
        <v>BT06</v>
      </c>
      <c r="AD40" s="144" t="str">
        <f>IF(nhap!AD39="","",IF(nhap!AD39="cn","cn",IF(ISNA(VLOOKUP(nhap!AD39,ds,5,0))=TRUE,"WW",VLOOKUP(nhap!AD39,ds,5,0))))</f>
        <v/>
      </c>
      <c r="AE40" s="144" t="str">
        <f>IF(nhap!AE39="","",IF(nhap!AE39="cn","cn",IF(ISNA(VLOOKUP(nhap!AE39,ds,5,0))=TRUE,"WW",VLOOKUP(nhap!AE39,ds,5,0))))</f>
        <v/>
      </c>
      <c r="AF40" s="144" t="str">
        <f>IF(nhap!AF39="","",IF(nhap!AF39="cn","cn",IF(ISNA(VLOOKUP(nhap!AF39,ds,5,0))=TRUE,"WW",VLOOKUP(nhap!AF39,ds,5,0))))</f>
        <v/>
      </c>
      <c r="AG40" s="144" t="str">
        <f>IF(nhap!AG39="","",IF(nhap!AG39="cn","cn",IF(ISNA(VLOOKUP(nhap!AG39,ds,5,0))=TRUE,"WW",VLOOKUP(nhap!AG39,ds,5,0))))</f>
        <v/>
      </c>
      <c r="AH40" s="144" t="str">
        <f>IF(nhap!AH39="","",IF(nhap!AH39="cn","cn",IF(ISNA(VLOOKUP(nhap!AH39,ds,5,0))=TRUE,"WW",VLOOKUP(nhap!AH39,ds,5,0))))</f>
        <v/>
      </c>
      <c r="AI40" s="144" t="str">
        <f>IF(nhap!AI39="","",IF(nhap!AI39="cn","cn",IF(ISNA(VLOOKUP(nhap!AI39,ds,5,0))=TRUE,"WW",VLOOKUP(nhap!AI39,ds,5,0))))</f>
        <v>BA14</v>
      </c>
      <c r="AJ40" s="144" t="str">
        <f>IF(nhap!AJ39="","",IF(nhap!AJ39="cn","cn",IF(ISNA(VLOOKUP(nhap!AJ39,ds,5,0))=TRUE,"WW",VLOOKUP(nhap!AJ39,ds,5,0))))</f>
        <v>BA05</v>
      </c>
      <c r="AK40" s="144" t="str">
        <f>IF(nhap!AK39="","",IF(nhap!AK39="cn","cn",IF(ISNA(VLOOKUP(nhap!AK39,ds,5,0))=TRUE,"WW",VLOOKUP(nhap!AK39,ds,5,0))))</f>
        <v>BT10</v>
      </c>
      <c r="AL40" s="144" t="str">
        <f>IF(nhap!AL39="","",IF(nhap!AL39="cn","cn",IF(ISNA(VLOOKUP(nhap!AL39,ds,5,0))=TRUE,"WW",VLOOKUP(nhap!AL39,ds,5,0))))</f>
        <v>BA15</v>
      </c>
      <c r="AM40" s="144" t="str">
        <f>IF(nhap!AM39="","",IF(nhap!AM39="cn","cn",IF(ISNA(VLOOKUP(nhap!AM39,ds,5,0))=TRUE,"WW",VLOOKUP(nhap!AM39,ds,5,0))))</f>
        <v>BV10</v>
      </c>
      <c r="AN40" s="144" t="str">
        <f>IF(nhap!AN39="","",IF(nhap!AN39="cn","cn",IF(ISNA(VLOOKUP(nhap!AN39,ds,5,0))=TRUE,"WW",VLOOKUP(nhap!AN39,ds,5,0))))</f>
        <v>BV03</v>
      </c>
      <c r="AO40" s="144" t="str">
        <f>IF(nhap!AO39="","",IF(nhap!AO39="cn","cn",IF(ISNA(VLOOKUP(nhap!AO39,ds,5,0))=TRUE,"WW",VLOOKUP(nhap!AO39,ds,5,0))))</f>
        <v>BT07</v>
      </c>
      <c r="AP40" s="144" t="str">
        <f>IF(nhap!AP39="","",IF(nhap!AP39="cn","cn",IF(ISNA(VLOOKUP(nhap!AP39,ds,5,0))=TRUE,"WW",VLOOKUP(nhap!AP39,ds,5,0))))</f>
        <v>BV14</v>
      </c>
      <c r="AQ40" s="144" t="str">
        <f>IF(nhap!AQ39="","",IF(nhap!AQ39="cn","cn",IF(ISNA(VLOOKUP(nhap!AQ39,ds,5,0))=TRUE,"WW",VLOOKUP(nhap!AQ39,ds,5,0))))</f>
        <v>BV07</v>
      </c>
      <c r="AR40" s="144" t="str">
        <f>IF(nhap!AR39="","",IF(nhap!AR39="cn","cn",IF(ISNA(VLOOKUP(nhap!AR39,ds,5,0))=TRUE,"WW",VLOOKUP(nhap!AR39,ds,5,0))))</f>
        <v>BT12</v>
      </c>
      <c r="AS40" s="144" t="str">
        <f>IF(nhap!AS39="","",IF(nhap!AS39="cn","cn",IF(ISNA(VLOOKUP(nhap!AS39,ds,5,0))=TRUE,"WW",VLOOKUP(nhap!AS39,ds,5,0))))</f>
        <v>BH02</v>
      </c>
      <c r="AT40" s="144" t="str">
        <f>IF(nhap!AT39="","",IF(nhap!AT39="cn","cn",IF(ISNA(VLOOKUP(nhap!AT39,ds,5,0))=TRUE,"WW",VLOOKUP(nhap!AT39,ds,5,0))))</f>
        <v>BS02</v>
      </c>
      <c r="AU40" s="144" t="str">
        <f>IF(nhap!AU39="","",IF(nhap!AU39="cn","cn",IF(ISNA(VLOOKUP(nhap!AU39,ds,5,0))=TRUE,"WW",VLOOKUP(nhap!AU39,ds,5,0))))</f>
        <v>BV12</v>
      </c>
      <c r="AV40" s="144" t="str">
        <f>IF(nhap!AV39="","",IF(nhap!AV39="cn","cn",IF(ISNA(VLOOKUP(nhap!AV39,ds,5,0))=TRUE,"WW",VLOOKUP(nhap!AV39,ds,5,0))))</f>
        <v>BD04</v>
      </c>
      <c r="AW40" s="144" t="str">
        <f>IF(nhap!AW39="","",IF(nhap!AW39="cn","cn",IF(ISNA(VLOOKUP(nhap!AW39,ds,5,0))=TRUE,"WW",VLOOKUP(nhap!AW39,ds,5,0))))</f>
        <v/>
      </c>
      <c r="AX40" s="144" t="str">
        <f>IF(nhap!AX39="","",IF(nhap!AX39="cn","cn",IF(ISNA(VLOOKUP(nhap!AX39,ds,5,0))=TRUE,"WW",VLOOKUP(nhap!AX39,ds,5,0))))</f>
        <v/>
      </c>
      <c r="AY40" s="146" t="str">
        <f>IF(nhap!AY39="","",IF(nhap!AY39="cn","cn",VLOOKUP(nhap!AY39,ds,5,0)))</f>
        <v/>
      </c>
      <c r="AZ40" s="147" t="str">
        <f>IF(nhap!AZ39="","",IF(nhap!AZ39="cn","cn",VLOOKUP(nhap!AZ39,ds,5,0)))</f>
        <v/>
      </c>
      <c r="BA40" s="155"/>
      <c r="BB40" s="156"/>
    </row>
    <row r="41" spans="1:54" ht="15.75" customHeight="1" thickTop="1" thickBot="1" x14ac:dyDescent="0.25">
      <c r="A41" s="468"/>
      <c r="B41" s="138">
        <v>3</v>
      </c>
      <c r="C41" s="144" t="str">
        <f>IF(nhap!C40="","",IF(nhap!C40="cn","cn",IF(ISNA(VLOOKUP(nhap!C40,ds,5,0))=TRUE,"WW",VLOOKUP(nhap!C40,ds,5,0))))</f>
        <v/>
      </c>
      <c r="D41" s="144" t="str">
        <f>IF(nhap!D40="","",IF(nhap!D40="cn","cn",IF(ISNA(VLOOKUP(nhap!D40,ds,5,0))=TRUE,"WW",VLOOKUP(nhap!D40,ds,5,0))))</f>
        <v/>
      </c>
      <c r="E41" s="144" t="str">
        <f>IF(nhap!E40="","",IF(nhap!E40="cn","cn",IF(ISNA(VLOOKUP(nhap!E40,ds,5,0))=TRUE,"WW",VLOOKUP(nhap!E40,ds,5,0))))</f>
        <v/>
      </c>
      <c r="F41" s="144" t="str">
        <f>IF(nhap!F40="","",IF(nhap!F40="cn","cn",IF(ISNA(VLOOKUP(nhap!F40,ds,5,0))=TRUE,"WW",VLOOKUP(nhap!F40,ds,5,0))))</f>
        <v/>
      </c>
      <c r="G41" s="144" t="str">
        <f>IF(nhap!G40="","",IF(nhap!G40="cn","cn",IF(ISNA(VLOOKUP(nhap!G40,ds,5,0))=TRUE,"WW",VLOOKUP(nhap!G40,ds,5,0))))</f>
        <v/>
      </c>
      <c r="H41" s="144" t="str">
        <f>IF(nhap!H40="","",IF(nhap!H40="cn","cn",IF(ISNA(VLOOKUP(nhap!H40,ds,5,0))=TRUE,"WW",VLOOKUP(nhap!H40,ds,5,0))))</f>
        <v/>
      </c>
      <c r="I41" s="144" t="str">
        <f>IF(nhap!I40="","",IF(nhap!I40="cn","cn",IF(ISNA(VLOOKUP(nhap!I40,ds,5,0))=TRUE,"WW",VLOOKUP(nhap!I40,ds,5,0))))</f>
        <v/>
      </c>
      <c r="J41" s="144" t="str">
        <f>IF(nhap!J40="","",IF(nhap!J40="cn","cn",IF(ISNA(VLOOKUP(nhap!J40,ds,5,0))=TRUE,"WW",VLOOKUP(nhap!J40,ds,5,0))))</f>
        <v/>
      </c>
      <c r="K41" s="144" t="str">
        <f>IF(nhap!K40="","",IF(nhap!K40="cn","cn",IF(ISNA(VLOOKUP(nhap!K40,ds,5,0))=TRUE,"WW",VLOOKUP(nhap!K40,ds,5,0))))</f>
        <v/>
      </c>
      <c r="L41" s="144" t="str">
        <f>IF(nhap!L40="","",IF(nhap!L40="cn","cn",IF(ISNA(VLOOKUP(nhap!L40,ds,5,0))=TRUE,"WW",VLOOKUP(nhap!L40,ds,5,0))))</f>
        <v/>
      </c>
      <c r="M41" s="144" t="str">
        <f>IF(nhap!M40="","",IF(nhap!M40="cn","cn",IF(ISNA(VLOOKUP(nhap!M40,ds,5,0))=TRUE,"WW",VLOOKUP(nhap!M40,ds,5,0))))</f>
        <v/>
      </c>
      <c r="N41" s="144" t="str">
        <f>IF(nhap!N40="","",IF(nhap!N40="cn","cn",IF(ISNA(VLOOKUP(nhap!N40,ds,5,0))=TRUE,"WW",VLOOKUP(nhap!N40,ds,5,0))))</f>
        <v/>
      </c>
      <c r="O41" s="144" t="str">
        <f>IF(nhap!O40="","",IF(nhap!O40="cn","cn",IF(ISNA(VLOOKUP(nhap!O40,ds,5,0))=TRUE,"WW",VLOOKUP(nhap!O40,ds,5,0))))</f>
        <v/>
      </c>
      <c r="P41" s="144" t="str">
        <f>IF(nhap!P40="","",IF(nhap!P40="cn","cn",IF(ISNA(VLOOKUP(nhap!P40,ds,5,0))=TRUE,"WW",VLOOKUP(nhap!P40,ds,5,0))))</f>
        <v/>
      </c>
      <c r="Q41" s="144" t="str">
        <f>IF(nhap!Q40="","",IF(nhap!Q40="cn","cn",IF(ISNA(VLOOKUP(nhap!Q40,ds,5,0))=TRUE,"WW",VLOOKUP(nhap!Q40,ds,5,0))))</f>
        <v>BA09</v>
      </c>
      <c r="R41" s="144" t="str">
        <f>IF(nhap!R40="","",IF(nhap!R40="cn","cn",IF(ISNA(VLOOKUP(nhap!R40,ds,5,0))=TRUE,"WW",VLOOKUP(nhap!R40,ds,5,0))))</f>
        <v>BT14</v>
      </c>
      <c r="S41" s="144" t="str">
        <f>IF(nhap!S40="","",IF(nhap!S40="cn","cn",IF(ISNA(VLOOKUP(nhap!S40,ds,5,0))=TRUE,"WW",VLOOKUP(nhap!S40,ds,5,0))))</f>
        <v>BT06</v>
      </c>
      <c r="T41" s="144" t="str">
        <f>IF(nhap!T40="","",IF(nhap!T40="cn","cn",IF(ISNA(VLOOKUP(nhap!T40,ds,5,0))=TRUE,"WW",VLOOKUP(nhap!T40,ds,5,0))))</f>
        <v>BS08</v>
      </c>
      <c r="U41" s="144" t="str">
        <f>IF(nhap!U40="","",IF(nhap!U40="cn","cn",IF(ISNA(VLOOKUP(nhap!U40,ds,5,0))=TRUE,"WW",VLOOKUP(nhap!U40,ds,5,0))))</f>
        <v>BT13</v>
      </c>
      <c r="V41" s="144" t="str">
        <f>IF(nhap!V40="","",IF(nhap!V40="cn","cn",IF(ISNA(VLOOKUP(nhap!V40,ds,5,0))=TRUE,"WW",VLOOKUP(nhap!V40,ds,5,0))))</f>
        <v>BA07</v>
      </c>
      <c r="W41" s="144" t="str">
        <f>IF(nhap!W40="","",IF(nhap!W40="cn","cn",IF(ISNA(VLOOKUP(nhap!W40,ds,5,0))=TRUE,"WW",VLOOKUP(nhap!W40,ds,5,0))))</f>
        <v>BL06</v>
      </c>
      <c r="X41" s="144" t="str">
        <f>IF(nhap!X40="","",IF(nhap!X40="cn","cn",IF(ISNA(VLOOKUP(nhap!X40,ds,5,0))=TRUE,"WW",VLOOKUP(nhap!X40,ds,5,0))))</f>
        <v>BH06</v>
      </c>
      <c r="Y41" s="144" t="str">
        <f>IF(nhap!Y40="","",IF(nhap!Y40="cn","cn",IF(ISNA(VLOOKUP(nhap!Y40,ds,5,0))=TRUE,"WW",VLOOKUP(nhap!Y40,ds,5,0))))</f>
        <v>BH04</v>
      </c>
      <c r="Z41" s="144" t="str">
        <f>IF(nhap!Z40="","",IF(nhap!Z40="cn","cn",IF(ISNA(VLOOKUP(nhap!Z40,ds,5,0))=TRUE,"WW",VLOOKUP(nhap!Z40,ds,5,0))))</f>
        <v>BV07</v>
      </c>
      <c r="AA41" s="144" t="str">
        <f>IF(nhap!AA40="","",IF(nhap!AA40="cn","cn",IF(ISNA(VLOOKUP(nhap!AA40,ds,5,0))=TRUE,"WW",VLOOKUP(nhap!AA40,ds,5,0))))</f>
        <v>BU03</v>
      </c>
      <c r="AB41" s="144" t="str">
        <f>IF(nhap!AB40="","",IF(nhap!AB40="cn","cn",IF(ISNA(VLOOKUP(nhap!AB40,ds,5,0))=TRUE,"WW",VLOOKUP(nhap!AB40,ds,5,0))))</f>
        <v>BN05</v>
      </c>
      <c r="AC41" s="144" t="str">
        <f>IF(nhap!AC40="","",IF(nhap!AC40="cn","cn",IF(ISNA(VLOOKUP(nhap!AC40,ds,5,0))=TRUE,"WW",VLOOKUP(nhap!AC40,ds,5,0))))</f>
        <v>BS02</v>
      </c>
      <c r="AD41" s="144" t="str">
        <f>IF(nhap!AD40="","",IF(nhap!AD40="cn","cn",IF(ISNA(VLOOKUP(nhap!AD40,ds,5,0))=TRUE,"WW",VLOOKUP(nhap!AD40,ds,5,0))))</f>
        <v/>
      </c>
      <c r="AE41" s="144" t="str">
        <f>IF(nhap!AE40="","",IF(nhap!AE40="cn","cn",IF(ISNA(VLOOKUP(nhap!AE40,ds,5,0))=TRUE,"WW",VLOOKUP(nhap!AE40,ds,5,0))))</f>
        <v/>
      </c>
      <c r="AF41" s="144" t="str">
        <f>IF(nhap!AF40="","",IF(nhap!AF40="cn","cn",IF(ISNA(VLOOKUP(nhap!AF40,ds,5,0))=TRUE,"WW",VLOOKUP(nhap!AF40,ds,5,0))))</f>
        <v/>
      </c>
      <c r="AG41" s="144" t="str">
        <f>IF(nhap!AG40="","",IF(nhap!AG40="cn","cn",IF(ISNA(VLOOKUP(nhap!AG40,ds,5,0))=TRUE,"WW",VLOOKUP(nhap!AG40,ds,5,0))))</f>
        <v/>
      </c>
      <c r="AH41" s="144" t="str">
        <f>IF(nhap!AH40="","",IF(nhap!AH40="cn","cn",IF(ISNA(VLOOKUP(nhap!AH40,ds,5,0))=TRUE,"WW",VLOOKUP(nhap!AH40,ds,5,0))))</f>
        <v/>
      </c>
      <c r="AI41" s="144" t="str">
        <f>IF(nhap!AI40="","",IF(nhap!AI40="cn","cn",IF(ISNA(VLOOKUP(nhap!AI40,ds,5,0))=TRUE,"WW",VLOOKUP(nhap!AI40,ds,5,0))))</f>
        <v>BA14</v>
      </c>
      <c r="AJ41" s="144" t="str">
        <f>IF(nhap!AJ40="","",IF(nhap!AJ40="cn","cn",IF(ISNA(VLOOKUP(nhap!AJ40,ds,5,0))=TRUE,"WW",VLOOKUP(nhap!AJ40,ds,5,0))))</f>
        <v>BA05</v>
      </c>
      <c r="AK41" s="144" t="str">
        <f>IF(nhap!AK40="","",IF(nhap!AK40="cn","cn",IF(ISNA(VLOOKUP(nhap!AK40,ds,5,0))=TRUE,"WW",VLOOKUP(nhap!AK40,ds,5,0))))</f>
        <v>BT10</v>
      </c>
      <c r="AL41" s="144" t="str">
        <f>IF(nhap!AL40="","",IF(nhap!AL40="cn","cn",IF(ISNA(VLOOKUP(nhap!AL40,ds,5,0))=TRUE,"WW",VLOOKUP(nhap!AL40,ds,5,0))))</f>
        <v>BA15</v>
      </c>
      <c r="AM41" s="144" t="str">
        <f>IF(nhap!AM40="","",IF(nhap!AM40="cn","cn",IF(ISNA(VLOOKUP(nhap!AM40,ds,5,0))=TRUE,"WW",VLOOKUP(nhap!AM40,ds,5,0))))</f>
        <v>BV10</v>
      </c>
      <c r="AN41" s="144" t="str">
        <f>IF(nhap!AN40="","",IF(nhap!AN40="cn","cn",IF(ISNA(VLOOKUP(nhap!AN40,ds,5,0))=TRUE,"WW",VLOOKUP(nhap!AN40,ds,5,0))))</f>
        <v>BV03</v>
      </c>
      <c r="AO41" s="144" t="str">
        <f>IF(nhap!AO40="","",IF(nhap!AO40="cn","cn",IF(ISNA(VLOOKUP(nhap!AO40,ds,5,0))=TRUE,"WW",VLOOKUP(nhap!AO40,ds,5,0))))</f>
        <v>BT07</v>
      </c>
      <c r="AP41" s="144" t="str">
        <f>IF(nhap!AP40="","",IF(nhap!AP40="cn","cn",IF(ISNA(VLOOKUP(nhap!AP40,ds,5,0))=TRUE,"WW",VLOOKUP(nhap!AP40,ds,5,0))))</f>
        <v>BA02</v>
      </c>
      <c r="AQ41" s="144" t="str">
        <f>IF(nhap!AQ40="","",IF(nhap!AQ40="cn","cn",IF(ISNA(VLOOKUP(nhap!AQ40,ds,5,0))=TRUE,"WW",VLOOKUP(nhap!AQ40,ds,5,0))))</f>
        <v>BT12</v>
      </c>
      <c r="AR41" s="144" t="str">
        <f>IF(nhap!AR40="","",IF(nhap!AR40="cn","cn",IF(ISNA(VLOOKUP(nhap!AR40,ds,5,0))=TRUE,"WW",VLOOKUP(nhap!AR40,ds,5,0))))</f>
        <v>BH09</v>
      </c>
      <c r="AS41" s="144" t="str">
        <f>IF(nhap!AS40="","",IF(nhap!AS40="cn","cn",IF(ISNA(VLOOKUP(nhap!AS40,ds,5,0))=TRUE,"WW",VLOOKUP(nhap!AS40,ds,5,0))))</f>
        <v>BH02</v>
      </c>
      <c r="AT41" s="144" t="str">
        <f>IF(nhap!AT40="","",IF(nhap!AT40="cn","cn",IF(ISNA(VLOOKUP(nhap!AT40,ds,5,0))=TRUE,"WW",VLOOKUP(nhap!AT40,ds,5,0))))</f>
        <v>BH08</v>
      </c>
      <c r="AU41" s="144" t="str">
        <f>IF(nhap!AU40="","",IF(nhap!AU40="cn","cn",IF(ISNA(VLOOKUP(nhap!AU40,ds,5,0))=TRUE,"WW",VLOOKUP(nhap!AU40,ds,5,0))))</f>
        <v>BV12</v>
      </c>
      <c r="AV41" s="144" t="str">
        <f>IF(nhap!AV40="","",IF(nhap!AV40="cn","cn",IF(ISNA(VLOOKUP(nhap!AV40,ds,5,0))=TRUE,"WW",VLOOKUP(nhap!AV40,ds,5,0))))</f>
        <v>BU02</v>
      </c>
      <c r="AW41" s="144" t="str">
        <f>IF(nhap!AW40="","",IF(nhap!AW40="cn","cn",IF(ISNA(VLOOKUP(nhap!AW40,ds,5,0))=TRUE,"WW",VLOOKUP(nhap!AW40,ds,5,0))))</f>
        <v/>
      </c>
      <c r="AX41" s="144" t="str">
        <f>IF(nhap!AX40="","",IF(nhap!AX40="cn","cn",IF(ISNA(VLOOKUP(nhap!AX40,ds,5,0))=TRUE,"WW",VLOOKUP(nhap!AX40,ds,5,0))))</f>
        <v/>
      </c>
      <c r="AY41" s="146" t="str">
        <f>IF(nhap!AY40="","",IF(nhap!AY40="cn","cn",VLOOKUP(nhap!AY40,ds,5,0)))</f>
        <v/>
      </c>
      <c r="AZ41" s="147" t="str">
        <f>IF(nhap!AZ40="","",IF(nhap!AZ40="cn","cn",VLOOKUP(nhap!AZ40,ds,5,0)))</f>
        <v/>
      </c>
      <c r="BA41" s="155"/>
      <c r="BB41" s="156"/>
    </row>
    <row r="42" spans="1:54" ht="15.75" customHeight="1" thickTop="1" thickBot="1" x14ac:dyDescent="0.25">
      <c r="A42" s="468"/>
      <c r="B42" s="138">
        <v>4</v>
      </c>
      <c r="C42" s="144" t="str">
        <f>IF(nhap!C41="","",IF(nhap!C41="cn","cn",IF(ISNA(VLOOKUP(nhap!C41,ds,5,0))=TRUE,"WW",VLOOKUP(nhap!C41,ds,5,0))))</f>
        <v/>
      </c>
      <c r="D42" s="144" t="str">
        <f>IF(nhap!D41="","",IF(nhap!D41="cn","cn",IF(ISNA(VLOOKUP(nhap!D41,ds,5,0))=TRUE,"WW",VLOOKUP(nhap!D41,ds,5,0))))</f>
        <v/>
      </c>
      <c r="E42" s="144" t="str">
        <f>IF(nhap!E41="","",IF(nhap!E41="cn","cn",IF(ISNA(VLOOKUP(nhap!E41,ds,5,0))=TRUE,"WW",VLOOKUP(nhap!E41,ds,5,0))))</f>
        <v/>
      </c>
      <c r="F42" s="144" t="str">
        <f>IF(nhap!F41="","",IF(nhap!F41="cn","cn",IF(ISNA(VLOOKUP(nhap!F41,ds,5,0))=TRUE,"WW",VLOOKUP(nhap!F41,ds,5,0))))</f>
        <v/>
      </c>
      <c r="G42" s="144" t="str">
        <f>IF(nhap!G41="","",IF(nhap!G41="cn","cn",IF(ISNA(VLOOKUP(nhap!G41,ds,5,0))=TRUE,"WW",VLOOKUP(nhap!G41,ds,5,0))))</f>
        <v/>
      </c>
      <c r="H42" s="144" t="str">
        <f>IF(nhap!H41="","",IF(nhap!H41="cn","cn",IF(ISNA(VLOOKUP(nhap!H41,ds,5,0))=TRUE,"WW",VLOOKUP(nhap!H41,ds,5,0))))</f>
        <v/>
      </c>
      <c r="I42" s="144" t="str">
        <f>IF(nhap!I41="","",IF(nhap!I41="cn","cn",IF(ISNA(VLOOKUP(nhap!I41,ds,5,0))=TRUE,"WW",VLOOKUP(nhap!I41,ds,5,0))))</f>
        <v/>
      </c>
      <c r="J42" s="144" t="str">
        <f>IF(nhap!J41="","",IF(nhap!J41="cn","cn",IF(ISNA(VLOOKUP(nhap!J41,ds,5,0))=TRUE,"WW",VLOOKUP(nhap!J41,ds,5,0))))</f>
        <v/>
      </c>
      <c r="K42" s="144" t="str">
        <f>IF(nhap!K41="","",IF(nhap!K41="cn","cn",IF(ISNA(VLOOKUP(nhap!K41,ds,5,0))=TRUE,"WW",VLOOKUP(nhap!K41,ds,5,0))))</f>
        <v/>
      </c>
      <c r="L42" s="144" t="str">
        <f>IF(nhap!L41="","",IF(nhap!L41="cn","cn",IF(ISNA(VLOOKUP(nhap!L41,ds,5,0))=TRUE,"WW",VLOOKUP(nhap!L41,ds,5,0))))</f>
        <v/>
      </c>
      <c r="M42" s="144" t="str">
        <f>IF(nhap!M41="","",IF(nhap!M41="cn","cn",IF(ISNA(VLOOKUP(nhap!M41,ds,5,0))=TRUE,"WW",VLOOKUP(nhap!M41,ds,5,0))))</f>
        <v/>
      </c>
      <c r="N42" s="144" t="str">
        <f>IF(nhap!N41="","",IF(nhap!N41="cn","cn",IF(ISNA(VLOOKUP(nhap!N41,ds,5,0))=TRUE,"WW",VLOOKUP(nhap!N41,ds,5,0))))</f>
        <v/>
      </c>
      <c r="O42" s="144" t="str">
        <f>IF(nhap!O41="","",IF(nhap!O41="cn","cn",IF(ISNA(VLOOKUP(nhap!O41,ds,5,0))=TRUE,"WW",VLOOKUP(nhap!O41,ds,5,0))))</f>
        <v/>
      </c>
      <c r="P42" s="144" t="str">
        <f>IF(nhap!P41="","",IF(nhap!P41="cn","cn",IF(ISNA(VLOOKUP(nhap!P41,ds,5,0))=TRUE,"WW",VLOOKUP(nhap!P41,ds,5,0))))</f>
        <v/>
      </c>
      <c r="Q42" s="144" t="str">
        <f>IF(nhap!Q41="","",IF(nhap!Q41="cn","cn",IF(ISNA(VLOOKUP(nhap!Q41,ds,5,0))=TRUE,"WW",VLOOKUP(nhap!Q41,ds,5,0))))</f>
        <v>BV03</v>
      </c>
      <c r="R42" s="144" t="str">
        <f>IF(nhap!R41="","",IF(nhap!R41="cn","cn",IF(ISNA(VLOOKUP(nhap!R41,ds,5,0))=TRUE,"WW",VLOOKUP(nhap!R41,ds,5,0))))</f>
        <v>BV12</v>
      </c>
      <c r="S42" s="144" t="str">
        <f>IF(nhap!S41="","",IF(nhap!S41="cn","cn",IF(ISNA(VLOOKUP(nhap!S41,ds,5,0))=TRUE,"WW",VLOOKUP(nhap!S41,ds,5,0))))</f>
        <v>BT06</v>
      </c>
      <c r="T42" s="144" t="str">
        <f>IF(nhap!T41="","",IF(nhap!T41="cn","cn",IF(ISNA(VLOOKUP(nhap!T41,ds,5,0))=TRUE,"WW",VLOOKUP(nhap!T41,ds,5,0))))</f>
        <v>BH04</v>
      </c>
      <c r="U42" s="144" t="str">
        <f>IF(nhap!U41="","",IF(nhap!U41="cn","cn",IF(ISNA(VLOOKUP(nhap!U41,ds,5,0))=TRUE,"WW",VLOOKUP(nhap!U41,ds,5,0))))</f>
        <v>BA05</v>
      </c>
      <c r="V42" s="144" t="str">
        <f>IF(nhap!V41="","",IF(nhap!V41="cn","cn",IF(ISNA(VLOOKUP(nhap!V41,ds,5,0))=TRUE,"WW",VLOOKUP(nhap!V41,ds,5,0))))</f>
        <v>BA07</v>
      </c>
      <c r="W42" s="144" t="str">
        <f>IF(nhap!W41="","",IF(nhap!W41="cn","cn",IF(ISNA(VLOOKUP(nhap!W41,ds,5,0))=TRUE,"WW",VLOOKUP(nhap!W41,ds,5,0))))</f>
        <v>BL06</v>
      </c>
      <c r="X42" s="144" t="str">
        <f>IF(nhap!X41="","",IF(nhap!X41="cn","cn",IF(ISNA(VLOOKUP(nhap!X41,ds,5,0))=TRUE,"WW",VLOOKUP(nhap!X41,ds,5,0))))</f>
        <v>BH06</v>
      </c>
      <c r="Y42" s="144" t="str">
        <f>IF(nhap!Y41="","",IF(nhap!Y41="cn","cn",IF(ISNA(VLOOKUP(nhap!Y41,ds,5,0))=TRUE,"WW",VLOOKUP(nhap!Y41,ds,5,0))))</f>
        <v>BS08</v>
      </c>
      <c r="Z42" s="144" t="str">
        <f>IF(nhap!Z41="","",IF(nhap!Z41="cn","cn",IF(ISNA(VLOOKUP(nhap!Z41,ds,5,0))=TRUE,"WW",VLOOKUP(nhap!Z41,ds,5,0))))</f>
        <v>BV07</v>
      </c>
      <c r="AA42" s="144" t="str">
        <f>IF(nhap!AA41="","",IF(nhap!AA41="cn","cn",IF(ISNA(VLOOKUP(nhap!AA41,ds,5,0))=TRUE,"WW",VLOOKUP(nhap!AA41,ds,5,0))))</f>
        <v>BU03</v>
      </c>
      <c r="AB42" s="144" t="str">
        <f>IF(nhap!AB41="","",IF(nhap!AB41="cn","cn",IF(ISNA(VLOOKUP(nhap!AB41,ds,5,0))=TRUE,"WW",VLOOKUP(nhap!AB41,ds,5,0))))</f>
        <v>BH09</v>
      </c>
      <c r="AC42" s="144" t="str">
        <f>IF(nhap!AC41="","",IF(nhap!AC41="cn","cn",IF(ISNA(VLOOKUP(nhap!AC41,ds,5,0))=TRUE,"WW",VLOOKUP(nhap!AC41,ds,5,0))))</f>
        <v>BS02</v>
      </c>
      <c r="AD42" s="144" t="str">
        <f>IF(nhap!AD41="","",IF(nhap!AD41="cn","cn",IF(ISNA(VLOOKUP(nhap!AD41,ds,5,0))=TRUE,"WW",VLOOKUP(nhap!AD41,ds,5,0))))</f>
        <v/>
      </c>
      <c r="AE42" s="144" t="str">
        <f>IF(nhap!AE41="","",IF(nhap!AE41="cn","cn",IF(ISNA(VLOOKUP(nhap!AE41,ds,5,0))=TRUE,"WW",VLOOKUP(nhap!AE41,ds,5,0))))</f>
        <v/>
      </c>
      <c r="AF42" s="144" t="str">
        <f>IF(nhap!AF41="","",IF(nhap!AF41="cn","cn",IF(ISNA(VLOOKUP(nhap!AF41,ds,5,0))=TRUE,"WW",VLOOKUP(nhap!AF41,ds,5,0))))</f>
        <v/>
      </c>
      <c r="AG42" s="144" t="str">
        <f>IF(nhap!AG41="","",IF(nhap!AG41="cn","cn",IF(ISNA(VLOOKUP(nhap!AG41,ds,5,0))=TRUE,"WW",VLOOKUP(nhap!AG41,ds,5,0))))</f>
        <v/>
      </c>
      <c r="AH42" s="144" t="str">
        <f>IF(nhap!AH41="","",IF(nhap!AH41="cn","cn",IF(ISNA(VLOOKUP(nhap!AH41,ds,5,0))=TRUE,"WW",VLOOKUP(nhap!AH41,ds,5,0))))</f>
        <v/>
      </c>
      <c r="AI42" s="144" t="str">
        <f>IF(nhap!AI41="","",IF(nhap!AI41="cn","cn",IF(ISNA(VLOOKUP(nhap!AI41,ds,5,0))=TRUE,"WW",VLOOKUP(nhap!AI41,ds,5,0))))</f>
        <v>BH05</v>
      </c>
      <c r="AJ42" s="144" t="str">
        <f>IF(nhap!AJ41="","",IF(nhap!AJ41="cn","cn",IF(ISNA(VLOOKUP(nhap!AJ41,ds,5,0))=TRUE,"WW",VLOOKUP(nhap!AJ41,ds,5,0))))</f>
        <v>BL08</v>
      </c>
      <c r="AK42" s="144" t="str">
        <f>IF(nhap!AK41="","",IF(nhap!AK41="cn","cn",IF(ISNA(VLOOKUP(nhap!AK41,ds,5,0))=TRUE,"WW",VLOOKUP(nhap!AK41,ds,5,0))))</f>
        <v>BA14</v>
      </c>
      <c r="AL42" s="144" t="str">
        <f>IF(nhap!AL41="","",IF(nhap!AL41="cn","cn",IF(ISNA(VLOOKUP(nhap!AL41,ds,5,0))=TRUE,"WW",VLOOKUP(nhap!AL41,ds,5,0))))</f>
        <v>BA02</v>
      </c>
      <c r="AM42" s="144" t="str">
        <f>IF(nhap!AM41="","",IF(nhap!AM41="cn","cn",IF(ISNA(VLOOKUP(nhap!AM41,ds,5,0))=TRUE,"WW",VLOOKUP(nhap!AM41,ds,5,0))))</f>
        <v>BA15</v>
      </c>
      <c r="AN42" s="144" t="str">
        <f>IF(nhap!AN41="","",IF(nhap!AN41="cn","cn",IF(ISNA(VLOOKUP(nhap!AN41,ds,5,0))=TRUE,"WW",VLOOKUP(nhap!AN41,ds,5,0))))</f>
        <v>BI01</v>
      </c>
      <c r="AO42" s="144" t="str">
        <f>IF(nhap!AO41="","",IF(nhap!AO41="cn","cn",IF(ISNA(VLOOKUP(nhap!AO41,ds,5,0))=TRUE,"WW",VLOOKUP(nhap!AO41,ds,5,0))))</f>
        <v>BU02</v>
      </c>
      <c r="AP42" s="144" t="str">
        <f>IF(nhap!AP41="","",IF(nhap!AP41="cn","cn",IF(ISNA(VLOOKUP(nhap!AP41,ds,5,0))=TRUE,"WW",VLOOKUP(nhap!AP41,ds,5,0))))</f>
        <v>BV14</v>
      </c>
      <c r="AQ42" s="144" t="str">
        <f>IF(nhap!AQ41="","",IF(nhap!AQ41="cn","cn",IF(ISNA(VLOOKUP(nhap!AQ41,ds,5,0))=TRUE,"WW",VLOOKUP(nhap!AQ41,ds,5,0))))</f>
        <v>BT12</v>
      </c>
      <c r="AR42" s="144" t="str">
        <f>IF(nhap!AR41="","",IF(nhap!AR41="cn","cn",IF(ISNA(VLOOKUP(nhap!AR41,ds,5,0))=TRUE,"WW",VLOOKUP(nhap!AR41,ds,5,0))))</f>
        <v>BD04</v>
      </c>
      <c r="AS42" s="144" t="str">
        <f>IF(nhap!AS41="","",IF(nhap!AS41="cn","cn",IF(ISNA(VLOOKUP(nhap!AS41,ds,5,0))=TRUE,"WW",VLOOKUP(nhap!AS41,ds,5,0))))</f>
        <v>BV10</v>
      </c>
      <c r="AT42" s="144" t="str">
        <f>IF(nhap!AT41="","",IF(nhap!AT41="cn","cn",IF(ISNA(VLOOKUP(nhap!AT41,ds,5,0))=TRUE,"WW",VLOOKUP(nhap!AT41,ds,5,0))))</f>
        <v>BH08</v>
      </c>
      <c r="AU42" s="144" t="str">
        <f>IF(nhap!AU41="","",IF(nhap!AU41="cn","cn",IF(ISNA(VLOOKUP(nhap!AU41,ds,5,0))=TRUE,"WW",VLOOKUP(nhap!AU41,ds,5,0))))</f>
        <v>BT13</v>
      </c>
      <c r="AV42" s="144" t="str">
        <f>IF(nhap!AV41="","",IF(nhap!AV41="cn","cn",IF(ISNA(VLOOKUP(nhap!AV41,ds,5,0))=TRUE,"WW",VLOOKUP(nhap!AV41,ds,5,0))))</f>
        <v>BT14</v>
      </c>
      <c r="AW42" s="144" t="str">
        <f>IF(nhap!AW41="","",IF(nhap!AW41="cn","cn",IF(ISNA(VLOOKUP(nhap!AW41,ds,5,0))=TRUE,"WW",VLOOKUP(nhap!AW41,ds,5,0))))</f>
        <v/>
      </c>
      <c r="AX42" s="144" t="str">
        <f>IF(nhap!AX41="","",IF(nhap!AX41="cn","cn",IF(ISNA(VLOOKUP(nhap!AX41,ds,5,0))=TRUE,"WW",VLOOKUP(nhap!AX41,ds,5,0))))</f>
        <v/>
      </c>
      <c r="AY42" s="146" t="str">
        <f>IF(nhap!AY41="","",IF(nhap!AY41="cn","cn",VLOOKUP(nhap!AY41,ds,5,0)))</f>
        <v/>
      </c>
      <c r="AZ42" s="147" t="str">
        <f>IF(nhap!AZ41="","",IF(nhap!AZ41="cn","cn",VLOOKUP(nhap!AZ41,ds,5,0)))</f>
        <v/>
      </c>
      <c r="BA42" s="155"/>
      <c r="BB42" s="156"/>
    </row>
    <row r="43" spans="1:54" ht="15.75" customHeight="1" thickTop="1" thickBot="1" x14ac:dyDescent="0.25">
      <c r="A43" s="469"/>
      <c r="B43" s="139">
        <v>5</v>
      </c>
      <c r="C43" s="144" t="str">
        <f>IF(nhap!C42="","",IF(nhap!C42="cn","cn",IF(ISNA(VLOOKUP(nhap!C42,ds,5,0))=TRUE,"WW",VLOOKUP(nhap!C42,ds,5,0))))</f>
        <v/>
      </c>
      <c r="D43" s="144" t="str">
        <f>IF(nhap!D42="","",IF(nhap!D42="cn","cn",IF(ISNA(VLOOKUP(nhap!D42,ds,5,0))=TRUE,"WW",VLOOKUP(nhap!D42,ds,5,0))))</f>
        <v/>
      </c>
      <c r="E43" s="144" t="str">
        <f>IF(nhap!E42="","",IF(nhap!E42="cn","cn",IF(ISNA(VLOOKUP(nhap!E42,ds,5,0))=TRUE,"WW",VLOOKUP(nhap!E42,ds,5,0))))</f>
        <v/>
      </c>
      <c r="F43" s="144" t="str">
        <f>IF(nhap!F42="","",IF(nhap!F42="cn","cn",IF(ISNA(VLOOKUP(nhap!F42,ds,5,0))=TRUE,"WW",VLOOKUP(nhap!F42,ds,5,0))))</f>
        <v/>
      </c>
      <c r="G43" s="144" t="str">
        <f>IF(nhap!G42="","",IF(nhap!G42="cn","cn",IF(ISNA(VLOOKUP(nhap!G42,ds,5,0))=TRUE,"WW",VLOOKUP(nhap!G42,ds,5,0))))</f>
        <v/>
      </c>
      <c r="H43" s="144" t="str">
        <f>IF(nhap!H42="","",IF(nhap!H42="cn","cn",IF(ISNA(VLOOKUP(nhap!H42,ds,5,0))=TRUE,"WW",VLOOKUP(nhap!H42,ds,5,0))))</f>
        <v/>
      </c>
      <c r="I43" s="144" t="str">
        <f>IF(nhap!I42="","",IF(nhap!I42="cn","cn",IF(ISNA(VLOOKUP(nhap!I42,ds,5,0))=TRUE,"WW",VLOOKUP(nhap!I42,ds,5,0))))</f>
        <v/>
      </c>
      <c r="J43" s="144" t="str">
        <f>IF(nhap!J42="","",IF(nhap!J42="cn","cn",IF(ISNA(VLOOKUP(nhap!J42,ds,5,0))=TRUE,"WW",VLOOKUP(nhap!J42,ds,5,0))))</f>
        <v/>
      </c>
      <c r="K43" s="144" t="str">
        <f>IF(nhap!K42="","",IF(nhap!K42="cn","cn",IF(ISNA(VLOOKUP(nhap!K42,ds,5,0))=TRUE,"WW",VLOOKUP(nhap!K42,ds,5,0))))</f>
        <v/>
      </c>
      <c r="L43" s="144" t="str">
        <f>IF(nhap!L42="","",IF(nhap!L42="cn","cn",IF(ISNA(VLOOKUP(nhap!L42,ds,5,0))=TRUE,"WW",VLOOKUP(nhap!L42,ds,5,0))))</f>
        <v/>
      </c>
      <c r="M43" s="144" t="str">
        <f>IF(nhap!M42="","",IF(nhap!M42="cn","cn",IF(ISNA(VLOOKUP(nhap!M42,ds,5,0))=TRUE,"WW",VLOOKUP(nhap!M42,ds,5,0))))</f>
        <v/>
      </c>
      <c r="N43" s="144" t="str">
        <f>IF(nhap!N42="","",IF(nhap!N42="cn","cn",IF(ISNA(VLOOKUP(nhap!N42,ds,5,0))=TRUE,"WW",VLOOKUP(nhap!N42,ds,5,0))))</f>
        <v/>
      </c>
      <c r="O43" s="144" t="str">
        <f>IF(nhap!O42="","",IF(nhap!O42="cn","cn",IF(ISNA(VLOOKUP(nhap!O42,ds,5,0))=TRUE,"WW",VLOOKUP(nhap!O42,ds,5,0))))</f>
        <v/>
      </c>
      <c r="P43" s="144" t="str">
        <f>IF(nhap!P42="","",IF(nhap!P42="cn","cn",IF(ISNA(VLOOKUP(nhap!P42,ds,5,0))=TRUE,"WW",VLOOKUP(nhap!P42,ds,5,0))))</f>
        <v/>
      </c>
      <c r="Q43" s="144" t="str">
        <f>IF(nhap!Q42="","",IF(nhap!Q42="cn","cn",IF(ISNA(VLOOKUP(nhap!Q42,ds,5,0))=TRUE,"WW",VLOOKUP(nhap!Q42,ds,5,0))))</f>
        <v>BV03</v>
      </c>
      <c r="R43" s="144" t="str">
        <f>IF(nhap!R42="","",IF(nhap!R42="cn","cn",IF(ISNA(VLOOKUP(nhap!R42,ds,5,0))=TRUE,"WW",VLOOKUP(nhap!R42,ds,5,0))))</f>
        <v>BV12</v>
      </c>
      <c r="S43" s="144" t="str">
        <f>IF(nhap!S42="","",IF(nhap!S42="cn","cn",IF(ISNA(VLOOKUP(nhap!S42,ds,5,0))=TRUE,"WW",VLOOKUP(nhap!S42,ds,5,0))))</f>
        <v>BT06</v>
      </c>
      <c r="T43" s="144" t="str">
        <f>IF(nhap!T42="","",IF(nhap!T42="cn","cn",IF(ISNA(VLOOKUP(nhap!T42,ds,5,0))=TRUE,"WW",VLOOKUP(nhap!T42,ds,5,0))))</f>
        <v>BH04</v>
      </c>
      <c r="U43" s="144" t="str">
        <f>IF(nhap!U42="","",IF(nhap!U42="cn","cn",IF(ISNA(VLOOKUP(nhap!U42,ds,5,0))=TRUE,"WW",VLOOKUP(nhap!U42,ds,5,0))))</f>
        <v>BA05</v>
      </c>
      <c r="V43" s="144" t="str">
        <f>IF(nhap!V42="","",IF(nhap!V42="cn","cn",IF(ISNA(VLOOKUP(nhap!V42,ds,5,0))=TRUE,"WW",VLOOKUP(nhap!V42,ds,5,0))))</f>
        <v>BA07</v>
      </c>
      <c r="W43" s="144" t="str">
        <f>IF(nhap!W42="","",IF(nhap!W42="cn","cn",IF(ISNA(VLOOKUP(nhap!W42,ds,5,0))=TRUE,"WW",VLOOKUP(nhap!W42,ds,5,0))))</f>
        <v>BL06</v>
      </c>
      <c r="X43" s="144" t="str">
        <f>IF(nhap!X42="","",IF(nhap!X42="cn","cn",IF(ISNA(VLOOKUP(nhap!X42,ds,5,0))=TRUE,"WW",VLOOKUP(nhap!X42,ds,5,0))))</f>
        <v>BH06</v>
      </c>
      <c r="Y43" s="144" t="str">
        <f>IF(nhap!Y42="","",IF(nhap!Y42="cn","cn",IF(ISNA(VLOOKUP(nhap!Y42,ds,5,0))=TRUE,"WW",VLOOKUP(nhap!Y42,ds,5,0))))</f>
        <v>BS08</v>
      </c>
      <c r="Z43" s="144" t="str">
        <f>IF(nhap!Z42="","",IF(nhap!Z42="cn","cn",IF(ISNA(VLOOKUP(nhap!Z42,ds,5,0))=TRUE,"WW",VLOOKUP(nhap!Z42,ds,5,0))))</f>
        <v>BV07</v>
      </c>
      <c r="AA43" s="144" t="str">
        <f>IF(nhap!AA42="","",IF(nhap!AA42="cn","cn",IF(ISNA(VLOOKUP(nhap!AA42,ds,5,0))=TRUE,"WW",VLOOKUP(nhap!AA42,ds,5,0))))</f>
        <v>BU03</v>
      </c>
      <c r="AB43" s="144" t="str">
        <f>IF(nhap!AB42="","",IF(nhap!AB42="cn","cn",IF(ISNA(VLOOKUP(nhap!AB42,ds,5,0))=TRUE,"WW",VLOOKUP(nhap!AB42,ds,5,0))))</f>
        <v>BH09</v>
      </c>
      <c r="AC43" s="144" t="str">
        <f>IF(nhap!AC42="","",IF(nhap!AC42="cn","cn",IF(ISNA(VLOOKUP(nhap!AC42,ds,5,0))=TRUE,"WW",VLOOKUP(nhap!AC42,ds,5,0))))</f>
        <v>BS02</v>
      </c>
      <c r="AD43" s="144" t="str">
        <f>IF(nhap!AD42="","",IF(nhap!AD42="cn","cn",IF(ISNA(VLOOKUP(nhap!AD42,ds,5,0))=TRUE,"WW",VLOOKUP(nhap!AD42,ds,5,0))))</f>
        <v/>
      </c>
      <c r="AE43" s="144" t="str">
        <f>IF(nhap!AE42="","",IF(nhap!AE42="cn","cn",IF(ISNA(VLOOKUP(nhap!AE42,ds,5,0))=TRUE,"WW",VLOOKUP(nhap!AE42,ds,5,0))))</f>
        <v/>
      </c>
      <c r="AF43" s="144" t="str">
        <f>IF(nhap!AF42="","",IF(nhap!AF42="cn","cn",IF(ISNA(VLOOKUP(nhap!AF42,ds,5,0))=TRUE,"WW",VLOOKUP(nhap!AF42,ds,5,0))))</f>
        <v/>
      </c>
      <c r="AG43" s="144" t="str">
        <f>IF(nhap!AG42="","",IF(nhap!AG42="cn","cn",IF(ISNA(VLOOKUP(nhap!AG42,ds,5,0))=TRUE,"WW",VLOOKUP(nhap!AG42,ds,5,0))))</f>
        <v/>
      </c>
      <c r="AH43" s="144" t="str">
        <f>IF(nhap!AH42="","",IF(nhap!AH42="cn","cn",IF(ISNA(VLOOKUP(nhap!AH42,ds,5,0))=TRUE,"WW",VLOOKUP(nhap!AH42,ds,5,0))))</f>
        <v/>
      </c>
      <c r="AI43" s="144" t="str">
        <f>IF(nhap!AI42="","",IF(nhap!AI42="cn","cn",IF(ISNA(VLOOKUP(nhap!AI42,ds,5,0))=TRUE,"WW",VLOOKUP(nhap!AI42,ds,5,0))))</f>
        <v>BH05</v>
      </c>
      <c r="AJ43" s="144" t="str">
        <f>IF(nhap!AJ42="","",IF(nhap!AJ42="cn","cn",IF(ISNA(VLOOKUP(nhap!AJ42,ds,5,0))=TRUE,"WW",VLOOKUP(nhap!AJ42,ds,5,0))))</f>
        <v>BL08</v>
      </c>
      <c r="AK43" s="144" t="str">
        <f>IF(nhap!AK42="","",IF(nhap!AK42="cn","cn",IF(ISNA(VLOOKUP(nhap!AK42,ds,5,0))=TRUE,"WW",VLOOKUP(nhap!AK42,ds,5,0))))</f>
        <v>BA14</v>
      </c>
      <c r="AL43" s="144" t="str">
        <f>IF(nhap!AL42="","",IF(nhap!AL42="cn","cn",IF(ISNA(VLOOKUP(nhap!AL42,ds,5,0))=TRUE,"WW",VLOOKUP(nhap!AL42,ds,5,0))))</f>
        <v>BA02</v>
      </c>
      <c r="AM43" s="144" t="str">
        <f>IF(nhap!AM42="","",IF(nhap!AM42="cn","cn",IF(ISNA(VLOOKUP(nhap!AM42,ds,5,0))=TRUE,"WW",VLOOKUP(nhap!AM42,ds,5,0))))</f>
        <v>BA15</v>
      </c>
      <c r="AN43" s="144" t="str">
        <f>IF(nhap!AN42="","",IF(nhap!AN42="cn","cn",IF(ISNA(VLOOKUP(nhap!AN42,ds,5,0))=TRUE,"WW",VLOOKUP(nhap!AN42,ds,5,0))))</f>
        <v>BI01</v>
      </c>
      <c r="AO43" s="144" t="str">
        <f>IF(nhap!AO42="","",IF(nhap!AO42="cn","cn",IF(ISNA(VLOOKUP(nhap!AO42,ds,5,0))=TRUE,"WW",VLOOKUP(nhap!AO42,ds,5,0))))</f>
        <v>BU02</v>
      </c>
      <c r="AP43" s="144" t="str">
        <f>IF(nhap!AP42="","",IF(nhap!AP42="cn","cn",IF(ISNA(VLOOKUP(nhap!AP42,ds,5,0))=TRUE,"WW",VLOOKUP(nhap!AP42,ds,5,0))))</f>
        <v>BV14</v>
      </c>
      <c r="AQ43" s="144" t="str">
        <f>IF(nhap!AQ42="","",IF(nhap!AQ42="cn","cn",IF(ISNA(VLOOKUP(nhap!AQ42,ds,5,0))=TRUE,"WW",VLOOKUP(nhap!AQ42,ds,5,0))))</f>
        <v>BT12</v>
      </c>
      <c r="AR43" s="144" t="str">
        <f>IF(nhap!AR42="","",IF(nhap!AR42="cn","cn",IF(ISNA(VLOOKUP(nhap!AR42,ds,5,0))=TRUE,"WW",VLOOKUP(nhap!AR42,ds,5,0))))</f>
        <v>BD04</v>
      </c>
      <c r="AS43" s="144" t="str">
        <f>IF(nhap!AS42="","",IF(nhap!AS42="cn","cn",IF(ISNA(VLOOKUP(nhap!AS42,ds,5,0))=TRUE,"WW",VLOOKUP(nhap!AS42,ds,5,0))))</f>
        <v>BV10</v>
      </c>
      <c r="AT43" s="144" t="str">
        <f>IF(nhap!AT42="","",IF(nhap!AT42="cn","cn",IF(ISNA(VLOOKUP(nhap!AT42,ds,5,0))=TRUE,"WW",VLOOKUP(nhap!AT42,ds,5,0))))</f>
        <v>BH08</v>
      </c>
      <c r="AU43" s="144" t="str">
        <f>IF(nhap!AU42="","",IF(nhap!AU42="cn","cn",IF(ISNA(VLOOKUP(nhap!AU42,ds,5,0))=TRUE,"WW",VLOOKUP(nhap!AU42,ds,5,0))))</f>
        <v>BT13</v>
      </c>
      <c r="AV43" s="144" t="str">
        <f>IF(nhap!AV42="","",IF(nhap!AV42="cn","cn",IF(ISNA(VLOOKUP(nhap!AV42,ds,5,0))=TRUE,"WW",VLOOKUP(nhap!AV42,ds,5,0))))</f>
        <v>BT14</v>
      </c>
      <c r="AW43" s="144" t="str">
        <f>IF(nhap!AW42="","",IF(nhap!AW42="cn","cn",IF(ISNA(VLOOKUP(nhap!AW42,ds,5,0))=TRUE,"WW",VLOOKUP(nhap!AW42,ds,5,0))))</f>
        <v/>
      </c>
      <c r="AX43" s="144" t="str">
        <f>IF(nhap!AX42="","",IF(nhap!AX42="cn","cn",IF(ISNA(VLOOKUP(nhap!AX42,ds,5,0))=TRUE,"WW",VLOOKUP(nhap!AX42,ds,5,0))))</f>
        <v/>
      </c>
      <c r="AY43" s="148" t="str">
        <f>IF(nhap!AY42="","",IF(nhap!AY42="cn","cn",VLOOKUP(nhap!AY42,ds,5,0)))</f>
        <v/>
      </c>
      <c r="AZ43" s="149" t="str">
        <f>IF(nhap!AZ42="","",IF(nhap!AZ42="cn","cn",VLOOKUP(nhap!AZ42,ds,5,0)))</f>
        <v/>
      </c>
      <c r="BA43" s="155"/>
      <c r="BB43" s="156"/>
    </row>
    <row r="44" spans="1:54" ht="15.75" customHeight="1" thickTop="1" thickBot="1" x14ac:dyDescent="0.25">
      <c r="A44" s="467" t="s">
        <v>10</v>
      </c>
      <c r="B44" s="136">
        <v>1</v>
      </c>
      <c r="C44" s="144" t="str">
        <f>IF(nhap!C43="","",IF(nhap!C43="cn","cn",IF(ISNA(VLOOKUP(nhap!C43,ds,5,0))=TRUE,"WW",VLOOKUP(nhap!C43,ds,5,0))))</f>
        <v/>
      </c>
      <c r="D44" s="144" t="str">
        <f>IF(nhap!D43="","",IF(nhap!D43="cn","cn",IF(ISNA(VLOOKUP(nhap!D43,ds,5,0))=TRUE,"WW",VLOOKUP(nhap!D43,ds,5,0))))</f>
        <v/>
      </c>
      <c r="E44" s="144" t="str">
        <f>IF(nhap!E43="","",IF(nhap!E43="cn","cn",IF(ISNA(VLOOKUP(nhap!E43,ds,5,0))=TRUE,"WW",VLOOKUP(nhap!E43,ds,5,0))))</f>
        <v/>
      </c>
      <c r="F44" s="144" t="str">
        <f>IF(nhap!F43="","",IF(nhap!F43="cn","cn",IF(ISNA(VLOOKUP(nhap!F43,ds,5,0))=TRUE,"WW",VLOOKUP(nhap!F43,ds,5,0))))</f>
        <v/>
      </c>
      <c r="G44" s="144" t="str">
        <f>IF(nhap!G43="","",IF(nhap!G43="cn","cn",IF(ISNA(VLOOKUP(nhap!G43,ds,5,0))=TRUE,"WW",VLOOKUP(nhap!G43,ds,5,0))))</f>
        <v/>
      </c>
      <c r="H44" s="144" t="str">
        <f>IF(nhap!H43="","",IF(nhap!H43="cn","cn",IF(ISNA(VLOOKUP(nhap!H43,ds,5,0))=TRUE,"WW",VLOOKUP(nhap!H43,ds,5,0))))</f>
        <v/>
      </c>
      <c r="I44" s="144" t="str">
        <f>IF(nhap!I43="","",IF(nhap!I43="cn","cn",IF(ISNA(VLOOKUP(nhap!I43,ds,5,0))=TRUE,"WW",VLOOKUP(nhap!I43,ds,5,0))))</f>
        <v/>
      </c>
      <c r="J44" s="144" t="str">
        <f>IF(nhap!J43="","",IF(nhap!J43="cn","cn",IF(ISNA(VLOOKUP(nhap!J43,ds,5,0))=TRUE,"WW",VLOOKUP(nhap!J43,ds,5,0))))</f>
        <v/>
      </c>
      <c r="K44" s="144" t="str">
        <f>IF(nhap!K43="","",IF(nhap!K43="cn","cn",IF(ISNA(VLOOKUP(nhap!K43,ds,5,0))=TRUE,"WW",VLOOKUP(nhap!K43,ds,5,0))))</f>
        <v/>
      </c>
      <c r="L44" s="144" t="str">
        <f>IF(nhap!L43="","",IF(nhap!L43="cn","cn",IF(ISNA(VLOOKUP(nhap!L43,ds,5,0))=TRUE,"WW",VLOOKUP(nhap!L43,ds,5,0))))</f>
        <v/>
      </c>
      <c r="M44" s="144" t="str">
        <f>IF(nhap!M43="","",IF(nhap!M43="cn","cn",IF(ISNA(VLOOKUP(nhap!M43,ds,5,0))=TRUE,"WW",VLOOKUP(nhap!M43,ds,5,0))))</f>
        <v/>
      </c>
      <c r="N44" s="144" t="str">
        <f>IF(nhap!N43="","",IF(nhap!N43="cn","cn",IF(ISNA(VLOOKUP(nhap!N43,ds,5,0))=TRUE,"WW",VLOOKUP(nhap!N43,ds,5,0))))</f>
        <v/>
      </c>
      <c r="O44" s="144" t="str">
        <f>IF(nhap!O43="","",IF(nhap!O43="cn","cn",IF(ISNA(VLOOKUP(nhap!O43,ds,5,0))=TRUE,"WW",VLOOKUP(nhap!O43,ds,5,0))))</f>
        <v/>
      </c>
      <c r="P44" s="144" t="str">
        <f>IF(nhap!P43="","",IF(nhap!P43="cn","cn",IF(ISNA(VLOOKUP(nhap!P43,ds,5,0))=TRUE,"WW",VLOOKUP(nhap!P43,ds,5,0))))</f>
        <v/>
      </c>
      <c r="Q44" s="144" t="str">
        <f>IF(nhap!Q43="","",IF(nhap!Q43="cn","cn",IF(ISNA(VLOOKUP(nhap!Q43,ds,5,0))=TRUE,"WW",VLOOKUP(nhap!Q43,ds,5,0))))</f>
        <v>BD01</v>
      </c>
      <c r="R44" s="144" t="str">
        <f>IF(nhap!R43="","",IF(nhap!R43="cn","cn",IF(ISNA(VLOOKUP(nhap!R43,ds,5,0))=TRUE,"WW",VLOOKUP(nhap!R43,ds,5,0))))</f>
        <v>BA05</v>
      </c>
      <c r="S44" s="144" t="str">
        <f>IF(nhap!S43="","",IF(nhap!S43="cn","cn",IF(ISNA(VLOOKUP(nhap!S43,ds,5,0))=TRUE,"WW",VLOOKUP(nhap!S43,ds,5,0))))</f>
        <v>BT06</v>
      </c>
      <c r="T44" s="144" t="str">
        <f>IF(nhap!T43="","",IF(nhap!T43="cn","cn",IF(ISNA(VLOOKUP(nhap!T43,ds,5,0))=TRUE,"WW",VLOOKUP(nhap!T43,ds,5,0))))</f>
        <v>BQ04</v>
      </c>
      <c r="U44" s="144" t="str">
        <f>IF(nhap!U43="","",IF(nhap!U43="cn","cn",IF(ISNA(VLOOKUP(nhap!U43,ds,5,0))=TRUE,"WW",VLOOKUP(nhap!U43,ds,5,0))))</f>
        <v>BC14</v>
      </c>
      <c r="V44" s="144" t="str">
        <f>IF(nhap!V43="","",IF(nhap!V43="cn","cn",IF(ISNA(VLOOKUP(nhap!V43,ds,5,0))=TRUE,"WW",VLOOKUP(nhap!V43,ds,5,0))))</f>
        <v>BA07</v>
      </c>
      <c r="W44" s="144" t="str">
        <f>IF(nhap!W43="","",IF(nhap!W43="cn","cn",IF(ISNA(VLOOKUP(nhap!W43,ds,5,0))=TRUE,"WW",VLOOKUP(nhap!W43,ds,5,0))))</f>
        <v>BL06</v>
      </c>
      <c r="X44" s="144" t="str">
        <f>IF(nhap!X43="","",IF(nhap!X43="cn","cn",IF(ISNA(VLOOKUP(nhap!X43,ds,5,0))=TRUE,"WW",VLOOKUP(nhap!X43,ds,5,0))))</f>
        <v>BH06</v>
      </c>
      <c r="Y44" s="144" t="str">
        <f>IF(nhap!Y43="","",IF(nhap!Y43="cn","cn",IF(ISNA(VLOOKUP(nhap!Y43,ds,5,0))=TRUE,"WW",VLOOKUP(nhap!Y43,ds,5,0))))</f>
        <v>BN06</v>
      </c>
      <c r="Z44" s="144" t="str">
        <f>IF(nhap!Z43="","",IF(nhap!Z43="cn","cn",IF(ISNA(VLOOKUP(nhap!Z43,ds,5,0))=TRUE,"WW",VLOOKUP(nhap!Z43,ds,5,0))))</f>
        <v>BN05</v>
      </c>
      <c r="AA44" s="144" t="str">
        <f>IF(nhap!AA43="","",IF(nhap!AA43="cn","cn",IF(ISNA(VLOOKUP(nhap!AA43,ds,5,0))=TRUE,"WW",VLOOKUP(nhap!AA43,ds,5,0))))</f>
        <v>BL08</v>
      </c>
      <c r="AB44" s="144" t="str">
        <f>IF(nhap!AB43="","",IF(nhap!AB43="cn","cn",IF(ISNA(VLOOKUP(nhap!AB43,ds,5,0))=TRUE,"WW",VLOOKUP(nhap!AB43,ds,5,0))))</f>
        <v>BS06</v>
      </c>
      <c r="AC44" s="144" t="str">
        <f>IF(nhap!AC43="","",IF(nhap!AC43="cn","cn",IF(ISNA(VLOOKUP(nhap!AC43,ds,5,0))=TRUE,"WW",VLOOKUP(nhap!AC43,ds,5,0))))</f>
        <v>BL03</v>
      </c>
      <c r="AD44" s="144" t="str">
        <f>IF(nhap!AD43="","",IF(nhap!AD43="cn","cn",IF(ISNA(VLOOKUP(nhap!AD43,ds,5,0))=TRUE,"WW",VLOOKUP(nhap!AD43,ds,5,0))))</f>
        <v/>
      </c>
      <c r="AE44" s="144" t="str">
        <f>IF(nhap!AE43="","",IF(nhap!AE43="cn","cn",IF(ISNA(VLOOKUP(nhap!AE43,ds,5,0))=TRUE,"WW",VLOOKUP(nhap!AE43,ds,5,0))))</f>
        <v/>
      </c>
      <c r="AF44" s="144" t="str">
        <f>IF(nhap!AF43="","",IF(nhap!AF43="cn","cn",IF(ISNA(VLOOKUP(nhap!AF43,ds,5,0))=TRUE,"WW",VLOOKUP(nhap!AF43,ds,5,0))))</f>
        <v/>
      </c>
      <c r="AG44" s="144" t="str">
        <f>IF(nhap!AG43="","",IF(nhap!AG43="cn","cn",IF(ISNA(VLOOKUP(nhap!AG43,ds,5,0))=TRUE,"WW",VLOOKUP(nhap!AG43,ds,5,0))))</f>
        <v/>
      </c>
      <c r="AH44" s="144" t="str">
        <f>IF(nhap!AH43="","",IF(nhap!AH43="cn","cn",IF(ISNA(VLOOKUP(nhap!AH43,ds,5,0))=TRUE,"WW",VLOOKUP(nhap!AH43,ds,5,0))))</f>
        <v/>
      </c>
      <c r="AI44" s="144" t="str">
        <f>IF(nhap!AI43="","",IF(nhap!AI43="cn","cn",IF(ISNA(VLOOKUP(nhap!AI43,ds,5,0))=TRUE,"WW",VLOOKUP(nhap!AI43,ds,5,0))))</f>
        <v/>
      </c>
      <c r="AJ44" s="144" t="str">
        <f>IF(nhap!AJ43="","",IF(nhap!AJ43="cn","cn",IF(ISNA(VLOOKUP(nhap!AJ43,ds,5,0))=TRUE,"WW",VLOOKUP(nhap!AJ43,ds,5,0))))</f>
        <v/>
      </c>
      <c r="AK44" s="144" t="str">
        <f>IF(nhap!AK43="","",IF(nhap!AK43="cn","cn",IF(ISNA(VLOOKUP(nhap!AK43,ds,5,0))=TRUE,"WW",VLOOKUP(nhap!AK43,ds,5,0))))</f>
        <v/>
      </c>
      <c r="AL44" s="144" t="str">
        <f>IF(nhap!AL43="","",IF(nhap!AL43="cn","cn",IF(ISNA(VLOOKUP(nhap!AL43,ds,5,0))=TRUE,"WW",VLOOKUP(nhap!AL43,ds,5,0))))</f>
        <v/>
      </c>
      <c r="AM44" s="144" t="str">
        <f>IF(nhap!AM43="","",IF(nhap!AM43="cn","cn",IF(ISNA(VLOOKUP(nhap!AM43,ds,5,0))=TRUE,"WW",VLOOKUP(nhap!AM43,ds,5,0))))</f>
        <v/>
      </c>
      <c r="AN44" s="144" t="str">
        <f>IF(nhap!AN43="","",IF(nhap!AN43="cn","cn",IF(ISNA(VLOOKUP(nhap!AN43,ds,5,0))=TRUE,"WW",VLOOKUP(nhap!AN43,ds,5,0))))</f>
        <v/>
      </c>
      <c r="AO44" s="144" t="str">
        <f>IF(nhap!AO43="","",IF(nhap!AO43="cn","cn",IF(ISNA(VLOOKUP(nhap!AO43,ds,5,0))=TRUE,"WW",VLOOKUP(nhap!AO43,ds,5,0))))</f>
        <v>BH05</v>
      </c>
      <c r="AP44" s="144" t="str">
        <f>IF(nhap!AP43="","",IF(nhap!AP43="cn","cn",IF(ISNA(VLOOKUP(nhap!AP43,ds,5,0))=TRUE,"WW",VLOOKUP(nhap!AP43,ds,5,0))))</f>
        <v>BI06</v>
      </c>
      <c r="AQ44" s="144" t="str">
        <f>IF(nhap!AQ43="","",IF(nhap!AQ43="cn","cn",IF(ISNA(VLOOKUP(nhap!AQ43,ds,5,0))=TRUE,"WW",VLOOKUP(nhap!AQ43,ds,5,0))))</f>
        <v>BC11</v>
      </c>
      <c r="AR44" s="144" t="str">
        <f>IF(nhap!AR43="","",IF(nhap!AR43="cn","cn",IF(ISNA(VLOOKUP(nhap!AR43,ds,5,0))=TRUE,"WW",VLOOKUP(nhap!AR43,ds,5,0))))</f>
        <v>BG04</v>
      </c>
      <c r="AS44" s="144" t="str">
        <f>IF(nhap!AS43="","",IF(nhap!AS43="cn","cn",IF(ISNA(VLOOKUP(nhap!AS43,ds,5,0))=TRUE,"WW",VLOOKUP(nhap!AS43,ds,5,0))))</f>
        <v>BS02</v>
      </c>
      <c r="AT44" s="144" t="str">
        <f>IF(nhap!AT43="","",IF(nhap!AT43="cn","cn",IF(ISNA(VLOOKUP(nhap!AT43,ds,5,0))=TRUE,"WW",VLOOKUP(nhap!AT43,ds,5,0))))</f>
        <v>BQ01</v>
      </c>
      <c r="AU44" s="144" t="str">
        <f>IF(nhap!AU43="","",IF(nhap!AU43="cn","cn",IF(ISNA(VLOOKUP(nhap!AU43,ds,5,0))=TRUE,"WW",VLOOKUP(nhap!AU43,ds,5,0))))</f>
        <v>BH07</v>
      </c>
      <c r="AV44" s="144" t="str">
        <f>IF(nhap!AV43="","",IF(nhap!AV43="cn","cn",IF(ISNA(VLOOKUP(nhap!AV43,ds,5,0))=TRUE,"WW",VLOOKUP(nhap!AV43,ds,5,0))))</f>
        <v>BG02</v>
      </c>
      <c r="AW44" s="144" t="str">
        <f>IF(nhap!AW43="","",IF(nhap!AW43="cn","cn",IF(ISNA(VLOOKUP(nhap!AW43,ds,5,0))=TRUE,"WW",VLOOKUP(nhap!AW43,ds,5,0))))</f>
        <v/>
      </c>
      <c r="AX44" s="144" t="str">
        <f>IF(nhap!AX43="","",IF(nhap!AX43="cn","cn",IF(ISNA(VLOOKUP(nhap!AX43,ds,5,0))=TRUE,"WW",VLOOKUP(nhap!AX43,ds,5,0))))</f>
        <v/>
      </c>
      <c r="AY44" s="144" t="str">
        <f>IF(nhap!AY43="","",IF(nhap!AY43="cn","cn",VLOOKUP(nhap!AY43,ds,5,0)))</f>
        <v/>
      </c>
      <c r="AZ44" s="145" t="str">
        <f>IF(nhap!AZ43="","",IF(nhap!AZ43="cn","cn",VLOOKUP(nhap!AZ43,ds,5,0)))</f>
        <v/>
      </c>
      <c r="BA44" s="156"/>
      <c r="BB44" s="156"/>
    </row>
    <row r="45" spans="1:54" ht="15.75" customHeight="1" thickTop="1" thickBot="1" x14ac:dyDescent="0.25">
      <c r="A45" s="468" t="s">
        <v>8</v>
      </c>
      <c r="B45" s="138">
        <v>2</v>
      </c>
      <c r="C45" s="144" t="str">
        <f>IF(nhap!C44="","",IF(nhap!C44="cn","cn",IF(ISNA(VLOOKUP(nhap!C44,ds,5,0))=TRUE,"WW",VLOOKUP(nhap!C44,ds,5,0))))</f>
        <v/>
      </c>
      <c r="D45" s="144" t="str">
        <f>IF(nhap!D44="","",IF(nhap!D44="cn","cn",IF(ISNA(VLOOKUP(nhap!D44,ds,5,0))=TRUE,"WW",VLOOKUP(nhap!D44,ds,5,0))))</f>
        <v>BT11</v>
      </c>
      <c r="E45" s="144" t="str">
        <f>IF(nhap!E44="","",IF(nhap!E44="cn","cn",IF(ISNA(VLOOKUP(nhap!E44,ds,5,0))=TRUE,"WW",VLOOKUP(nhap!E44,ds,5,0))))</f>
        <v>BC04</v>
      </c>
      <c r="F45" s="144" t="str">
        <f>IF(nhap!F44="","",IF(nhap!F44="cn","cn",IF(ISNA(VLOOKUP(nhap!F44,ds,5,0))=TRUE,"WW",VLOOKUP(nhap!F44,ds,5,0))))</f>
        <v>BH02</v>
      </c>
      <c r="G45" s="144" t="str">
        <f>IF(nhap!G44="","",IF(nhap!G44="cn","cn",IF(ISNA(VLOOKUP(nhap!G44,ds,5,0))=TRUE,"WW",VLOOKUP(nhap!G44,ds,5,0))))</f>
        <v>BE01</v>
      </c>
      <c r="H45" s="144" t="str">
        <f>IF(nhap!H44="","",IF(nhap!H44="cn","cn",IF(ISNA(VLOOKUP(nhap!H44,ds,5,0))=TRUE,"WW",VLOOKUP(nhap!H44,ds,5,0))))</f>
        <v>BA06</v>
      </c>
      <c r="I45" s="144" t="str">
        <f>IF(nhap!I44="","",IF(nhap!I44="cn","cn",IF(ISNA(VLOOKUP(nhap!I44,ds,5,0))=TRUE,"WW",VLOOKUP(nhap!I44,ds,5,0))))</f>
        <v>BA01</v>
      </c>
      <c r="J45" s="144" t="str">
        <f>IF(nhap!J44="","",IF(nhap!J44="cn","cn",IF(ISNA(VLOOKUP(nhap!J44,ds,5,0))=TRUE,"WW",VLOOKUP(nhap!J44,ds,5,0))))</f>
        <v>BL06</v>
      </c>
      <c r="K45" s="144" t="str">
        <f>IF(nhap!K44="","",IF(nhap!K44="cn","cn",IF(ISNA(VLOOKUP(nhap!K44,ds,5,0))=TRUE,"WW",VLOOKUP(nhap!K44,ds,5,0))))</f>
        <v>BG02</v>
      </c>
      <c r="L45" s="144" t="str">
        <f>IF(nhap!L44="","",IF(nhap!L44="cn","cn",IF(ISNA(VLOOKUP(nhap!L44,ds,5,0))=TRUE,"WW",VLOOKUP(nhap!L44,ds,5,0))))</f>
        <v/>
      </c>
      <c r="M45" s="144" t="str">
        <f>IF(nhap!M44="","",IF(nhap!M44="cn","cn",IF(ISNA(VLOOKUP(nhap!M44,ds,5,0))=TRUE,"WW",VLOOKUP(nhap!M44,ds,5,0))))</f>
        <v>BE07</v>
      </c>
      <c r="N45" s="144" t="str">
        <f>IF(nhap!N44="","",IF(nhap!N44="cn","cn",IF(ISNA(VLOOKUP(nhap!N44,ds,5,0))=TRUE,"WW",VLOOKUP(nhap!N44,ds,5,0))))</f>
        <v>BQ01</v>
      </c>
      <c r="O45" s="144" t="str">
        <f>IF(nhap!O44="","",IF(nhap!O44="cn","cn",IF(ISNA(VLOOKUP(nhap!O44,ds,5,0))=TRUE,"WW",VLOOKUP(nhap!O44,ds,5,0))))</f>
        <v>BG04</v>
      </c>
      <c r="P45" s="144" t="str">
        <f>IF(nhap!P44="","",IF(nhap!P44="cn","cn",IF(ISNA(VLOOKUP(nhap!P44,ds,5,0))=TRUE,"WW",VLOOKUP(nhap!P44,ds,5,0))))</f>
        <v/>
      </c>
      <c r="Q45" s="144" t="str">
        <f>IF(nhap!Q44="","",IF(nhap!Q44="cn","cn",IF(ISNA(VLOOKUP(nhap!Q44,ds,5,0))=TRUE,"WW",VLOOKUP(nhap!Q44,ds,5,0))))</f>
        <v>BA09</v>
      </c>
      <c r="R45" s="144" t="str">
        <f>IF(nhap!R44="","",IF(nhap!R44="cn","cn",IF(ISNA(VLOOKUP(nhap!R44,ds,5,0))=TRUE,"WW",VLOOKUP(nhap!R44,ds,5,0))))</f>
        <v>BS06</v>
      </c>
      <c r="S45" s="144" t="str">
        <f>IF(nhap!S44="","",IF(nhap!S44="cn","cn",IF(ISNA(VLOOKUP(nhap!S44,ds,5,0))=TRUE,"WW",VLOOKUP(nhap!S44,ds,5,0))))</f>
        <v>BD01</v>
      </c>
      <c r="T45" s="144" t="str">
        <f>IF(nhap!T44="","",IF(nhap!T44="cn","cn",IF(ISNA(VLOOKUP(nhap!T44,ds,5,0))=TRUE,"WW",VLOOKUP(nhap!T44,ds,5,0))))</f>
        <v>BL03</v>
      </c>
      <c r="U45" s="144" t="str">
        <f>IF(nhap!U44="","",IF(nhap!U44="cn","cn",IF(ISNA(VLOOKUP(nhap!U44,ds,5,0))=TRUE,"WW",VLOOKUP(nhap!U44,ds,5,0))))</f>
        <v>BA05</v>
      </c>
      <c r="V45" s="144" t="str">
        <f>IF(nhap!V44="","",IF(nhap!V44="cn","cn",IF(ISNA(VLOOKUP(nhap!V44,ds,5,0))=TRUE,"WW",VLOOKUP(nhap!V44,ds,5,0))))</f>
        <v>BN06</v>
      </c>
      <c r="W45" s="144" t="str">
        <f>IF(nhap!W44="","",IF(nhap!W44="cn","cn",IF(ISNA(VLOOKUP(nhap!W44,ds,5,0))=TRUE,"WW",VLOOKUP(nhap!W44,ds,5,0))))</f>
        <v>BC14</v>
      </c>
      <c r="X45" s="144" t="str">
        <f>IF(nhap!X44="","",IF(nhap!X44="cn","cn",IF(ISNA(VLOOKUP(nhap!X44,ds,5,0))=TRUE,"WW",VLOOKUP(nhap!X44,ds,5,0))))</f>
        <v>BH06</v>
      </c>
      <c r="Y45" s="144" t="str">
        <f>IF(nhap!Y44="","",IF(nhap!Y44="cn","cn",IF(ISNA(VLOOKUP(nhap!Y44,ds,5,0))=TRUE,"WW",VLOOKUP(nhap!Y44,ds,5,0))))</f>
        <v>BV06</v>
      </c>
      <c r="Z45" s="144" t="str">
        <f>IF(nhap!Z44="","",IF(nhap!Z44="cn","cn",IF(ISNA(VLOOKUP(nhap!Z44,ds,5,0))=TRUE,"WW",VLOOKUP(nhap!Z44,ds,5,0))))</f>
        <v>BQ04</v>
      </c>
      <c r="AA45" s="144" t="str">
        <f>IF(nhap!AA44="","",IF(nhap!AA44="cn","cn",IF(ISNA(VLOOKUP(nhap!AA44,ds,5,0))=TRUE,"WW",VLOOKUP(nhap!AA44,ds,5,0))))</f>
        <v>BL08</v>
      </c>
      <c r="AB45" s="144" t="str">
        <f>IF(nhap!AB44="","",IF(nhap!AB44="cn","cn",IF(ISNA(VLOOKUP(nhap!AB44,ds,5,0))=TRUE,"WW",VLOOKUP(nhap!AB44,ds,5,0))))</f>
        <v>BL02</v>
      </c>
      <c r="AC45" s="144" t="str">
        <f>IF(nhap!AC44="","",IF(nhap!AC44="cn","cn",IF(ISNA(VLOOKUP(nhap!AC44,ds,5,0))=TRUE,"WW",VLOOKUP(nhap!AC44,ds,5,0))))</f>
        <v>BN08</v>
      </c>
      <c r="AD45" s="144" t="str">
        <f>IF(nhap!AD44="","",IF(nhap!AD44="cn","cn",IF(ISNA(VLOOKUP(nhap!AD44,ds,5,0))=TRUE,"WW",VLOOKUP(nhap!AD44,ds,5,0))))</f>
        <v/>
      </c>
      <c r="AE45" s="144" t="str">
        <f>IF(nhap!AE44="","",IF(nhap!AE44="cn","cn",IF(ISNA(VLOOKUP(nhap!AE44,ds,5,0))=TRUE,"WW",VLOOKUP(nhap!AE44,ds,5,0))))</f>
        <v/>
      </c>
      <c r="AF45" s="144" t="str">
        <f>IF(nhap!AF44="","",IF(nhap!AF44="cn","cn",IF(ISNA(VLOOKUP(nhap!AF44,ds,5,0))=TRUE,"WW",VLOOKUP(nhap!AF44,ds,5,0))))</f>
        <v/>
      </c>
      <c r="AG45" s="144" t="str">
        <f>IF(nhap!AG44="","",IF(nhap!AG44="cn","cn",IF(ISNA(VLOOKUP(nhap!AG44,ds,5,0))=TRUE,"WW",VLOOKUP(nhap!AG44,ds,5,0))))</f>
        <v/>
      </c>
      <c r="AH45" s="144" t="str">
        <f>IF(nhap!AH44="","",IF(nhap!AH44="cn","cn",IF(ISNA(VLOOKUP(nhap!AH44,ds,5,0))=TRUE,"WW",VLOOKUP(nhap!AH44,ds,5,0))))</f>
        <v>BA14</v>
      </c>
      <c r="AI45" s="144" t="str">
        <f>IF(nhap!AI44="","",IF(nhap!AI44="cn","cn",IF(ISNA(VLOOKUP(nhap!AI44,ds,5,0))=TRUE,"WW",VLOOKUP(nhap!AI44,ds,5,0))))</f>
        <v>BT06</v>
      </c>
      <c r="AJ45" s="144" t="str">
        <f>IF(nhap!AJ44="","",IF(nhap!AJ44="cn","cn",IF(ISNA(VLOOKUP(nhap!AJ44,ds,5,0))=TRUE,"WW",VLOOKUP(nhap!AJ44,ds,5,0))))</f>
        <v>BA15</v>
      </c>
      <c r="AK45" s="144" t="str">
        <f>IF(nhap!AK44="","",IF(nhap!AK44="cn","cn",IF(ISNA(VLOOKUP(nhap!AK44,ds,5,0))=TRUE,"WW",VLOOKUP(nhap!AK44,ds,5,0))))</f>
        <v/>
      </c>
      <c r="AL45" s="144" t="str">
        <f>IF(nhap!AL44="","",IF(nhap!AL44="cn","cn",IF(ISNA(VLOOKUP(nhap!AL44,ds,5,0))=TRUE,"WW",VLOOKUP(nhap!AL44,ds,5,0))))</f>
        <v/>
      </c>
      <c r="AM45" s="144" t="str">
        <f>IF(nhap!AM44="","",IF(nhap!AM44="cn","cn",IF(ISNA(VLOOKUP(nhap!AM44,ds,5,0))=TRUE,"WW",VLOOKUP(nhap!AM44,ds,5,0))))</f>
        <v/>
      </c>
      <c r="AN45" s="144" t="str">
        <f>IF(nhap!AN44="","",IF(nhap!AN44="cn","cn",IF(ISNA(VLOOKUP(nhap!AN44,ds,5,0))=TRUE,"WW",VLOOKUP(nhap!AN44,ds,5,0))))</f>
        <v>BV03</v>
      </c>
      <c r="AO45" s="144" t="str">
        <f>IF(nhap!AO44="","",IF(nhap!AO44="cn","cn",IF(ISNA(VLOOKUP(nhap!AO44,ds,5,0))=TRUE,"WW",VLOOKUP(nhap!AO44,ds,5,0))))</f>
        <v>BH05</v>
      </c>
      <c r="AP45" s="144" t="str">
        <f>IF(nhap!AP44="","",IF(nhap!AP44="cn","cn",IF(ISNA(VLOOKUP(nhap!AP44,ds,5,0))=TRUE,"WW",VLOOKUP(nhap!AP44,ds,5,0))))</f>
        <v>BC15</v>
      </c>
      <c r="AQ45" s="144" t="str">
        <f>IF(nhap!AQ44="","",IF(nhap!AQ44="cn","cn",IF(ISNA(VLOOKUP(nhap!AQ44,ds,5,0))=TRUE,"WW",VLOOKUP(nhap!AQ44,ds,5,0))))</f>
        <v>BL10</v>
      </c>
      <c r="AR45" s="144" t="str">
        <f>IF(nhap!AR44="","",IF(nhap!AR44="cn","cn",IF(ISNA(VLOOKUP(nhap!AR44,ds,5,0))=TRUE,"WW",VLOOKUP(nhap!AR44,ds,5,0))))</f>
        <v>BI01</v>
      </c>
      <c r="AS45" s="144" t="str">
        <f>IF(nhap!AS44="","",IF(nhap!AS44="cn","cn",IF(ISNA(VLOOKUP(nhap!AS44,ds,5,0))=TRUE,"WW",VLOOKUP(nhap!AS44,ds,5,0))))</f>
        <v>BC11</v>
      </c>
      <c r="AT45" s="144" t="str">
        <f>IF(nhap!AT44="","",IF(nhap!AT44="cn","cn",IF(ISNA(VLOOKUP(nhap!AT44,ds,5,0))=TRUE,"WW",VLOOKUP(nhap!AT44,ds,5,0))))</f>
        <v>BV07</v>
      </c>
      <c r="AU45" s="144" t="str">
        <f>IF(nhap!AU44="","",IF(nhap!AU44="cn","cn",IF(ISNA(VLOOKUP(nhap!AU44,ds,5,0))=TRUE,"WW",VLOOKUP(nhap!AU44,ds,5,0))))</f>
        <v>BH07</v>
      </c>
      <c r="AV45" s="144" t="str">
        <f>IF(nhap!AV44="","",IF(nhap!AV44="cn","cn",IF(ISNA(VLOOKUP(nhap!AV44,ds,5,0))=TRUE,"WW",VLOOKUP(nhap!AV44,ds,5,0))))</f>
        <v>BA04</v>
      </c>
      <c r="AW45" s="144" t="str">
        <f>IF(nhap!AW44="","",IF(nhap!AW44="cn","cn",IF(ISNA(VLOOKUP(nhap!AW44,ds,5,0))=TRUE,"WW",VLOOKUP(nhap!AW44,ds,5,0))))</f>
        <v/>
      </c>
      <c r="AX45" s="144" t="str">
        <f>IF(nhap!AX44="","",IF(nhap!AX44="cn","cn",IF(ISNA(VLOOKUP(nhap!AX44,ds,5,0))=TRUE,"WW",VLOOKUP(nhap!AX44,ds,5,0))))</f>
        <v/>
      </c>
      <c r="AY45" s="146" t="str">
        <f>IF(nhap!AY44="","",IF(nhap!AY44="cn","cn",VLOOKUP(nhap!AY44,ds,5,0)))</f>
        <v/>
      </c>
      <c r="AZ45" s="147" t="str">
        <f>IF(nhap!AZ44="","",IF(nhap!AZ44="cn","cn",VLOOKUP(nhap!AZ44,ds,5,0)))</f>
        <v/>
      </c>
      <c r="BA45" s="156"/>
      <c r="BB45" s="156"/>
    </row>
    <row r="46" spans="1:54" ht="15.75" customHeight="1" thickTop="1" thickBot="1" x14ac:dyDescent="0.25">
      <c r="A46" s="468" t="s">
        <v>10</v>
      </c>
      <c r="B46" s="138">
        <v>3</v>
      </c>
      <c r="C46" s="144" t="str">
        <f>IF(nhap!C45="","",IF(nhap!C45="cn","cn",IF(ISNA(VLOOKUP(nhap!C45,ds,5,0))=TRUE,"WW",VLOOKUP(nhap!C45,ds,5,0))))</f>
        <v/>
      </c>
      <c r="D46" s="144" t="str">
        <f>IF(nhap!D45="","",IF(nhap!D45="cn","cn",IF(ISNA(VLOOKUP(nhap!D45,ds,5,0))=TRUE,"WW",VLOOKUP(nhap!D45,ds,5,0))))</f>
        <v>BT11</v>
      </c>
      <c r="E46" s="144" t="str">
        <f>IF(nhap!E45="","",IF(nhap!E45="cn","cn",IF(ISNA(VLOOKUP(nhap!E45,ds,5,0))=TRUE,"WW",VLOOKUP(nhap!E45,ds,5,0))))</f>
        <v>BA07</v>
      </c>
      <c r="F46" s="144" t="str">
        <f>IF(nhap!F45="","",IF(nhap!F45="cn","cn",IF(ISNA(VLOOKUP(nhap!F45,ds,5,0))=TRUE,"WW",VLOOKUP(nhap!F45,ds,5,0))))</f>
        <v>BH02</v>
      </c>
      <c r="G46" s="144" t="str">
        <f>IF(nhap!G45="","",IF(nhap!G45="cn","cn",IF(ISNA(VLOOKUP(nhap!G45,ds,5,0))=TRUE,"WW",VLOOKUP(nhap!G45,ds,5,0))))</f>
        <v>BE01</v>
      </c>
      <c r="H46" s="144" t="str">
        <f>IF(nhap!H45="","",IF(nhap!H45="cn","cn",IF(ISNA(VLOOKUP(nhap!H45,ds,5,0))=TRUE,"WW",VLOOKUP(nhap!H45,ds,5,0))))</f>
        <v>BA06</v>
      </c>
      <c r="I46" s="144" t="str">
        <f>IF(nhap!I45="","",IF(nhap!I45="cn","cn",IF(ISNA(VLOOKUP(nhap!I45,ds,5,0))=TRUE,"WW",VLOOKUP(nhap!I45,ds,5,0))))</f>
        <v>BA01</v>
      </c>
      <c r="J46" s="144" t="str">
        <f>IF(nhap!J45="","",IF(nhap!J45="cn","cn",IF(ISNA(VLOOKUP(nhap!J45,ds,5,0))=TRUE,"WW",VLOOKUP(nhap!J45,ds,5,0))))</f>
        <v>BC08</v>
      </c>
      <c r="K46" s="144" t="str">
        <f>IF(nhap!K45="","",IF(nhap!K45="cn","cn",IF(ISNA(VLOOKUP(nhap!K45,ds,5,0))=TRUE,"WW",VLOOKUP(nhap!K45,ds,5,0))))</f>
        <v>BS01</v>
      </c>
      <c r="L46" s="144" t="str">
        <f>IF(nhap!L45="","",IF(nhap!L45="cn","cn",IF(ISNA(VLOOKUP(nhap!L45,ds,5,0))=TRUE,"WW",VLOOKUP(nhap!L45,ds,5,0))))</f>
        <v/>
      </c>
      <c r="M46" s="144" t="str">
        <f>IF(nhap!M45="","",IF(nhap!M45="cn","cn",IF(ISNA(VLOOKUP(nhap!M45,ds,5,0))=TRUE,"WW",VLOOKUP(nhap!M45,ds,5,0))))</f>
        <v>BE07</v>
      </c>
      <c r="N46" s="144" t="str">
        <f>IF(nhap!N45="","",IF(nhap!N45="cn","cn",IF(ISNA(VLOOKUP(nhap!N45,ds,5,0))=TRUE,"WW",VLOOKUP(nhap!N45,ds,5,0))))</f>
        <v>BC04</v>
      </c>
      <c r="O46" s="144" t="str">
        <f>IF(nhap!O45="","",IF(nhap!O45="cn","cn",IF(ISNA(VLOOKUP(nhap!O45,ds,5,0))=TRUE,"WW",VLOOKUP(nhap!O45,ds,5,0))))</f>
        <v>BH05</v>
      </c>
      <c r="P46" s="144" t="str">
        <f>IF(nhap!P45="","",IF(nhap!P45="cn","cn",IF(ISNA(VLOOKUP(nhap!P45,ds,5,0))=TRUE,"WW",VLOOKUP(nhap!P45,ds,5,0))))</f>
        <v/>
      </c>
      <c r="Q46" s="144" t="str">
        <f>IF(nhap!Q45="","",IF(nhap!Q45="cn","cn",IF(ISNA(VLOOKUP(nhap!Q45,ds,5,0))=TRUE,"WW",VLOOKUP(nhap!Q45,ds,5,0))))</f>
        <v>BN06</v>
      </c>
      <c r="R46" s="144" t="str">
        <f>IF(nhap!R45="","",IF(nhap!R45="cn","cn",IF(ISNA(VLOOKUP(nhap!R45,ds,5,0))=TRUE,"WW",VLOOKUP(nhap!R45,ds,5,0))))</f>
        <v>BC14</v>
      </c>
      <c r="S46" s="144" t="str">
        <f>IF(nhap!S45="","",IF(nhap!S45="cn","cn",IF(ISNA(VLOOKUP(nhap!S45,ds,5,0))=TRUE,"WW",VLOOKUP(nhap!S45,ds,5,0))))</f>
        <v>BV03</v>
      </c>
      <c r="T46" s="144" t="str">
        <f>IF(nhap!T45="","",IF(nhap!T45="cn","cn",IF(ISNA(VLOOKUP(nhap!T45,ds,5,0))=TRUE,"WW",VLOOKUP(nhap!T45,ds,5,0))))</f>
        <v>BL03</v>
      </c>
      <c r="U46" s="144" t="str">
        <f>IF(nhap!U45="","",IF(nhap!U45="cn","cn",IF(ISNA(VLOOKUP(nhap!U45,ds,5,0))=TRUE,"WW",VLOOKUP(nhap!U45,ds,5,0))))</f>
        <v>BA05</v>
      </c>
      <c r="V46" s="144" t="str">
        <f>IF(nhap!V45="","",IF(nhap!V45="cn","cn",IF(ISNA(VLOOKUP(nhap!V45,ds,5,0))=TRUE,"WW",VLOOKUP(nhap!V45,ds,5,0))))</f>
        <v>BS06</v>
      </c>
      <c r="W46" s="144" t="str">
        <f>IF(nhap!W45="","",IF(nhap!W45="cn","cn",IF(ISNA(VLOOKUP(nhap!W45,ds,5,0))=TRUE,"WW",VLOOKUP(nhap!W45,ds,5,0))))</f>
        <v>BQ04</v>
      </c>
      <c r="X46" s="144" t="str">
        <f>IF(nhap!X45="","",IF(nhap!X45="cn","cn",IF(ISNA(VLOOKUP(nhap!X45,ds,5,0))=TRUE,"WW",VLOOKUP(nhap!X45,ds,5,0))))</f>
        <v>BA08</v>
      </c>
      <c r="Y46" s="144" t="str">
        <f>IF(nhap!Y45="","",IF(nhap!Y45="cn","cn",IF(ISNA(VLOOKUP(nhap!Y45,ds,5,0))=TRUE,"WW",VLOOKUP(nhap!Y45,ds,5,0))))</f>
        <v>BV06</v>
      </c>
      <c r="Z46" s="144" t="str">
        <f>IF(nhap!Z45="","",IF(nhap!Z45="cn","cn",IF(ISNA(VLOOKUP(nhap!Z45,ds,5,0))=TRUE,"WW",VLOOKUP(nhap!Z45,ds,5,0))))</f>
        <v>BA09</v>
      </c>
      <c r="AA46" s="144" t="str">
        <f>IF(nhap!AA45="","",IF(nhap!AA45="cn","cn",IF(ISNA(VLOOKUP(nhap!AA45,ds,5,0))=TRUE,"WW",VLOOKUP(nhap!AA45,ds,5,0))))</f>
        <v>BN08</v>
      </c>
      <c r="AB46" s="144" t="str">
        <f>IF(nhap!AB45="","",IF(nhap!AB45="cn","cn",IF(ISNA(VLOOKUP(nhap!AB45,ds,5,0))=TRUE,"WW",VLOOKUP(nhap!AB45,ds,5,0))))</f>
        <v>BL02</v>
      </c>
      <c r="AC46" s="144" t="str">
        <f>IF(nhap!AC45="","",IF(nhap!AC45="cn","cn",IF(ISNA(VLOOKUP(nhap!AC45,ds,5,0))=TRUE,"WW",VLOOKUP(nhap!AC45,ds,5,0))))</f>
        <v>BD01</v>
      </c>
      <c r="AD46" s="144" t="str">
        <f>IF(nhap!AD45="","",IF(nhap!AD45="cn","cn",IF(ISNA(VLOOKUP(nhap!AD45,ds,5,0))=TRUE,"WW",VLOOKUP(nhap!AD45,ds,5,0))))</f>
        <v/>
      </c>
      <c r="AE46" s="144" t="str">
        <f>IF(nhap!AE45="","",IF(nhap!AE45="cn","cn",IF(ISNA(VLOOKUP(nhap!AE45,ds,5,0))=TRUE,"WW",VLOOKUP(nhap!AE45,ds,5,0))))</f>
        <v/>
      </c>
      <c r="AF46" s="144" t="str">
        <f>IF(nhap!AF45="","",IF(nhap!AF45="cn","cn",IF(ISNA(VLOOKUP(nhap!AF45,ds,5,0))=TRUE,"WW",VLOOKUP(nhap!AF45,ds,5,0))))</f>
        <v/>
      </c>
      <c r="AG46" s="144" t="str">
        <f>IF(nhap!AG45="","",IF(nhap!AG45="cn","cn",IF(ISNA(VLOOKUP(nhap!AG45,ds,5,0))=TRUE,"WW",VLOOKUP(nhap!AG45,ds,5,0))))</f>
        <v/>
      </c>
      <c r="AH46" s="144" t="str">
        <f>IF(nhap!AH45="","",IF(nhap!AH45="cn","cn",IF(ISNA(VLOOKUP(nhap!AH45,ds,5,0))=TRUE,"WW",VLOOKUP(nhap!AH45,ds,5,0))))</f>
        <v>BA14</v>
      </c>
      <c r="AI46" s="144" t="str">
        <f>IF(nhap!AI45="","",IF(nhap!AI45="cn","cn",IF(ISNA(VLOOKUP(nhap!AI45,ds,5,0))=TRUE,"WW",VLOOKUP(nhap!AI45,ds,5,0))))</f>
        <v>BT06</v>
      </c>
      <c r="AJ46" s="144" t="str">
        <f>IF(nhap!AJ45="","",IF(nhap!AJ45="cn","cn",IF(ISNA(VLOOKUP(nhap!AJ45,ds,5,0))=TRUE,"WW",VLOOKUP(nhap!AJ45,ds,5,0))))</f>
        <v>BA15</v>
      </c>
      <c r="AK46" s="144" t="str">
        <f>IF(nhap!AK45="","",IF(nhap!AK45="cn","cn",IF(ISNA(VLOOKUP(nhap!AK45,ds,5,0))=TRUE,"WW",VLOOKUP(nhap!AK45,ds,5,0))))</f>
        <v/>
      </c>
      <c r="AL46" s="144" t="str">
        <f>IF(nhap!AL45="","",IF(nhap!AL45="cn","cn",IF(ISNA(VLOOKUP(nhap!AL45,ds,5,0))=TRUE,"WW",VLOOKUP(nhap!AL45,ds,5,0))))</f>
        <v/>
      </c>
      <c r="AM46" s="144" t="str">
        <f>IF(nhap!AM45="","",IF(nhap!AM45="cn","cn",IF(ISNA(VLOOKUP(nhap!AM45,ds,5,0))=TRUE,"WW",VLOOKUP(nhap!AM45,ds,5,0))))</f>
        <v/>
      </c>
      <c r="AN46" s="144" t="str">
        <f>IF(nhap!AN45="","",IF(nhap!AN45="cn","cn",IF(ISNA(VLOOKUP(nhap!AN45,ds,5,0))=TRUE,"WW",VLOOKUP(nhap!AN45,ds,5,0))))</f>
        <v>BS02</v>
      </c>
      <c r="AO46" s="144" t="str">
        <f>IF(nhap!AO45="","",IF(nhap!AO45="cn","cn",IF(ISNA(VLOOKUP(nhap!AO45,ds,5,0))=TRUE,"WW",VLOOKUP(nhap!AO45,ds,5,0))))</f>
        <v>BG04</v>
      </c>
      <c r="AP46" s="144" t="str">
        <f>IF(nhap!AP45="","",IF(nhap!AP45="cn","cn",IF(ISNA(VLOOKUP(nhap!AP45,ds,5,0))=TRUE,"WW",VLOOKUP(nhap!AP45,ds,5,0))))</f>
        <v>BH06</v>
      </c>
      <c r="AQ46" s="144" t="str">
        <f>IF(nhap!AQ45="","",IF(nhap!AQ45="cn","cn",IF(ISNA(VLOOKUP(nhap!AQ45,ds,5,0))=TRUE,"WW",VLOOKUP(nhap!AQ45,ds,5,0))))</f>
        <v>BL10</v>
      </c>
      <c r="AR46" s="144" t="str">
        <f>IF(nhap!AR45="","",IF(nhap!AR45="cn","cn",IF(ISNA(VLOOKUP(nhap!AR45,ds,5,0))=TRUE,"WW",VLOOKUP(nhap!AR45,ds,5,0))))</f>
        <v>BI01</v>
      </c>
      <c r="AS46" s="144" t="str">
        <f>IF(nhap!AS45="","",IF(nhap!AS45="cn","cn",IF(ISNA(VLOOKUP(nhap!AS45,ds,5,0))=TRUE,"WW",VLOOKUP(nhap!AS45,ds,5,0))))</f>
        <v>BC11</v>
      </c>
      <c r="AT46" s="144" t="str">
        <f>IF(nhap!AT45="","",IF(nhap!AT45="cn","cn",IF(ISNA(VLOOKUP(nhap!AT45,ds,5,0))=TRUE,"WW",VLOOKUP(nhap!AT45,ds,5,0))))</f>
        <v>BV07</v>
      </c>
      <c r="AU46" s="144" t="str">
        <f>IF(nhap!AU45="","",IF(nhap!AU45="cn","cn",IF(ISNA(VLOOKUP(nhap!AU45,ds,5,0))=TRUE,"WW",VLOOKUP(nhap!AU45,ds,5,0))))</f>
        <v>BG02</v>
      </c>
      <c r="AV46" s="144" t="str">
        <f>IF(nhap!AV45="","",IF(nhap!AV45="cn","cn",IF(ISNA(VLOOKUP(nhap!AV45,ds,5,0))=TRUE,"WW",VLOOKUP(nhap!AV45,ds,5,0))))</f>
        <v>BA04</v>
      </c>
      <c r="AW46" s="144" t="str">
        <f>IF(nhap!AW45="","",IF(nhap!AW45="cn","cn",IF(ISNA(VLOOKUP(nhap!AW45,ds,5,0))=TRUE,"WW",VLOOKUP(nhap!AW45,ds,5,0))))</f>
        <v/>
      </c>
      <c r="AX46" s="144" t="str">
        <f>IF(nhap!AX45="","",IF(nhap!AX45="cn","cn",IF(ISNA(VLOOKUP(nhap!AX45,ds,5,0))=TRUE,"WW",VLOOKUP(nhap!AX45,ds,5,0))))</f>
        <v/>
      </c>
      <c r="AY46" s="146" t="str">
        <f>IF(nhap!AY45="","",IF(nhap!AY45="cn","cn",VLOOKUP(nhap!AY45,ds,5,0)))</f>
        <v/>
      </c>
      <c r="AZ46" s="147" t="str">
        <f>IF(nhap!AZ45="","",IF(nhap!AZ45="cn","cn",VLOOKUP(nhap!AZ45,ds,5,0)))</f>
        <v/>
      </c>
      <c r="BA46" s="156"/>
      <c r="BB46" s="156"/>
    </row>
    <row r="47" spans="1:54" ht="15.75" customHeight="1" thickTop="1" thickBot="1" x14ac:dyDescent="0.25">
      <c r="A47" s="468"/>
      <c r="B47" s="138">
        <v>4</v>
      </c>
      <c r="C47" s="144" t="str">
        <f>IF(nhap!C46="","",IF(nhap!C46="cn","cn",IF(ISNA(VLOOKUP(nhap!C46,ds,5,0))=TRUE,"WW",VLOOKUP(nhap!C46,ds,5,0))))</f>
        <v/>
      </c>
      <c r="D47" s="144" t="str">
        <f>IF(nhap!D46="","",IF(nhap!D46="cn","cn",IF(ISNA(VLOOKUP(nhap!D46,ds,5,0))=TRUE,"WW",VLOOKUP(nhap!D46,ds,5,0))))</f>
        <v>BL02</v>
      </c>
      <c r="E47" s="144" t="str">
        <f>IF(nhap!E46="","",IF(nhap!E46="cn","cn",IF(ISNA(VLOOKUP(nhap!E46,ds,5,0))=TRUE,"WW",VLOOKUP(nhap!E46,ds,5,0))))</f>
        <v>BE01</v>
      </c>
      <c r="F47" s="144" t="str">
        <f>IF(nhap!F46="","",IF(nhap!F46="cn","cn",IF(ISNA(VLOOKUP(nhap!F46,ds,5,0))=TRUE,"WW",VLOOKUP(nhap!F46,ds,5,0))))</f>
        <v>BA01</v>
      </c>
      <c r="G47" s="144" t="str">
        <f>IF(nhap!G46="","",IF(nhap!G46="cn","cn",IF(ISNA(VLOOKUP(nhap!G46,ds,5,0))=TRUE,"WW",VLOOKUP(nhap!G46,ds,5,0))))</f>
        <v>BH07</v>
      </c>
      <c r="H47" s="144" t="str">
        <f>IF(nhap!H46="","",IF(nhap!H46="cn","cn",IF(ISNA(VLOOKUP(nhap!H46,ds,5,0))=TRUE,"WW",VLOOKUP(nhap!H46,ds,5,0))))</f>
        <v>BE03</v>
      </c>
      <c r="I47" s="144" t="str">
        <f>IF(nhap!I46="","",IF(nhap!I46="cn","cn",IF(ISNA(VLOOKUP(nhap!I46,ds,5,0))=TRUE,"WW",VLOOKUP(nhap!I46,ds,5,0))))</f>
        <v>BE07</v>
      </c>
      <c r="J47" s="144" t="str">
        <f>IF(nhap!J46="","",IF(nhap!J46="cn","cn",IF(ISNA(VLOOKUP(nhap!J46,ds,5,0))=TRUE,"WW",VLOOKUP(nhap!J46,ds,5,0))))</f>
        <v>BA04</v>
      </c>
      <c r="K47" s="144" t="str">
        <f>IF(nhap!K46="","",IF(nhap!K46="cn","cn",IF(ISNA(VLOOKUP(nhap!K46,ds,5,0))=TRUE,"WW",VLOOKUP(nhap!K46,ds,5,0))))</f>
        <v>BA07</v>
      </c>
      <c r="L47" s="144" t="str">
        <f>IF(nhap!L46="","",IF(nhap!L46="cn","cn",IF(ISNA(VLOOKUP(nhap!L46,ds,5,0))=TRUE,"WW",VLOOKUP(nhap!L46,ds,5,0))))</f>
        <v/>
      </c>
      <c r="M47" s="144" t="str">
        <f>IF(nhap!M46="","",IF(nhap!M46="cn","cn",IF(ISNA(VLOOKUP(nhap!M46,ds,5,0))=TRUE,"WW",VLOOKUP(nhap!M46,ds,5,0))))</f>
        <v>BG02</v>
      </c>
      <c r="N47" s="144" t="str">
        <f>IF(nhap!N46="","",IF(nhap!N46="cn","cn",IF(ISNA(VLOOKUP(nhap!N46,ds,5,0))=TRUE,"WW",VLOOKUP(nhap!N46,ds,5,0))))</f>
        <v>BA09</v>
      </c>
      <c r="O47" s="144" t="str">
        <f>IF(nhap!O46="","",IF(nhap!O46="cn","cn",IF(ISNA(VLOOKUP(nhap!O46,ds,5,0))=TRUE,"WW",VLOOKUP(nhap!O46,ds,5,0))))</f>
        <v>BC04</v>
      </c>
      <c r="P47" s="144" t="str">
        <f>IF(nhap!P46="","",IF(nhap!P46="cn","cn",IF(ISNA(VLOOKUP(nhap!P46,ds,5,0))=TRUE,"WW",VLOOKUP(nhap!P46,ds,5,0))))</f>
        <v/>
      </c>
      <c r="Q47" s="144" t="str">
        <f>IF(nhap!Q46="","",IF(nhap!Q46="cn","cn",IF(ISNA(VLOOKUP(nhap!Q46,ds,5,0))=TRUE,"WW",VLOOKUP(nhap!Q46,ds,5,0))))</f>
        <v>BV03</v>
      </c>
      <c r="R47" s="144" t="str">
        <f>IF(nhap!R46="","",IF(nhap!R46="cn","cn",IF(ISNA(VLOOKUP(nhap!R46,ds,5,0))=TRUE,"WW",VLOOKUP(nhap!R46,ds,5,0))))</f>
        <v>BL03</v>
      </c>
      <c r="S47" s="144" t="str">
        <f>IF(nhap!S46="","",IF(nhap!S46="cn","cn",IF(ISNA(VLOOKUP(nhap!S46,ds,5,0))=TRUE,"WW",VLOOKUP(nhap!S46,ds,5,0))))</f>
        <v>BL06</v>
      </c>
      <c r="T47" s="144" t="str">
        <f>IF(nhap!T46="","",IF(nhap!T46="cn","cn",IF(ISNA(VLOOKUP(nhap!T46,ds,5,0))=TRUE,"WW",VLOOKUP(nhap!T46,ds,5,0))))</f>
        <v>BC14</v>
      </c>
      <c r="U47" s="144" t="str">
        <f>IF(nhap!U46="","",IF(nhap!U46="cn","cn",IF(ISNA(VLOOKUP(nhap!U46,ds,5,0))=TRUE,"WW",VLOOKUP(nhap!U46,ds,5,0))))</f>
        <v>BN03</v>
      </c>
      <c r="V47" s="144" t="str">
        <f>IF(nhap!V46="","",IF(nhap!V46="cn","cn",IF(ISNA(VLOOKUP(nhap!V46,ds,5,0))=TRUE,"WW",VLOOKUP(nhap!V46,ds,5,0))))</f>
        <v>BH06</v>
      </c>
      <c r="W47" s="144" t="str">
        <f>IF(nhap!W46="","",IF(nhap!W46="cn","cn",IF(ISNA(VLOOKUP(nhap!W46,ds,5,0))=TRUE,"WW",VLOOKUP(nhap!W46,ds,5,0))))</f>
        <v>BH03</v>
      </c>
      <c r="X47" s="144" t="str">
        <f>IF(nhap!X46="","",IF(nhap!X46="cn","cn",IF(ISNA(VLOOKUP(nhap!X46,ds,5,0))=TRUE,"WW",VLOOKUP(nhap!X46,ds,5,0))))</f>
        <v>BA08</v>
      </c>
      <c r="Y47" s="144" t="str">
        <f>IF(nhap!Y46="","",IF(nhap!Y46="cn","cn",IF(ISNA(VLOOKUP(nhap!Y46,ds,5,0))=TRUE,"WW",VLOOKUP(nhap!Y46,ds,5,0))))</f>
        <v>BA12</v>
      </c>
      <c r="Z47" s="144" t="str">
        <f>IF(nhap!Z46="","",IF(nhap!Z46="cn","cn",IF(ISNA(VLOOKUP(nhap!Z46,ds,5,0))=TRUE,"WW",VLOOKUP(nhap!Z46,ds,5,0))))</f>
        <v>BV07</v>
      </c>
      <c r="AA47" s="144" t="str">
        <f>IF(nhap!AA46="","",IF(nhap!AA46="cn","cn",IF(ISNA(VLOOKUP(nhap!AA46,ds,5,0))=TRUE,"WW",VLOOKUP(nhap!AA46,ds,5,0))))</f>
        <v>BN08</v>
      </c>
      <c r="AB47" s="144" t="str">
        <f>IF(nhap!AB46="","",IF(nhap!AB46="cn","cn",IF(ISNA(VLOOKUP(nhap!AB46,ds,5,0))=TRUE,"WW",VLOOKUP(nhap!AB46,ds,5,0))))</f>
        <v>BV09</v>
      </c>
      <c r="AC47" s="144" t="str">
        <f>IF(nhap!AC46="","",IF(nhap!AC46="cn","cn",IF(ISNA(VLOOKUP(nhap!AC46,ds,5,0))=TRUE,"WW",VLOOKUP(nhap!AC46,ds,5,0))))</f>
        <v>BQ04</v>
      </c>
      <c r="AD47" s="144" t="str">
        <f>IF(nhap!AD46="","",IF(nhap!AD46="cn","cn",IF(ISNA(VLOOKUP(nhap!AD46,ds,5,0))=TRUE,"WW",VLOOKUP(nhap!AD46,ds,5,0))))</f>
        <v/>
      </c>
      <c r="AE47" s="144" t="str">
        <f>IF(nhap!AE46="","",IF(nhap!AE46="cn","cn",IF(ISNA(VLOOKUP(nhap!AE46,ds,5,0))=TRUE,"WW",VLOOKUP(nhap!AE46,ds,5,0))))</f>
        <v/>
      </c>
      <c r="AF47" s="144" t="str">
        <f>IF(nhap!AF46="","",IF(nhap!AF46="cn","cn",IF(ISNA(VLOOKUP(nhap!AF46,ds,5,0))=TRUE,"WW",VLOOKUP(nhap!AF46,ds,5,0))))</f>
        <v/>
      </c>
      <c r="AG47" s="144" t="str">
        <f>IF(nhap!AG46="","",IF(nhap!AG46="cn","cn",IF(ISNA(VLOOKUP(nhap!AG46,ds,5,0))=TRUE,"WW",VLOOKUP(nhap!AG46,ds,5,0))))</f>
        <v/>
      </c>
      <c r="AH47" s="144" t="str">
        <f>IF(nhap!AH46="","",IF(nhap!AH46="cn","cn",IF(ISNA(VLOOKUP(nhap!AH46,ds,5,0))=TRUE,"WW",VLOOKUP(nhap!AH46,ds,5,0))))</f>
        <v>BD01</v>
      </c>
      <c r="AI47" s="144" t="str">
        <f>IF(nhap!AI46="","",IF(nhap!AI46="cn","cn",IF(ISNA(VLOOKUP(nhap!AI46,ds,5,0))=TRUE,"WW",VLOOKUP(nhap!AI46,ds,5,0))))</f>
        <v>BH05</v>
      </c>
      <c r="AJ47" s="144" t="str">
        <f>IF(nhap!AJ46="","",IF(nhap!AJ46="cn","cn",IF(ISNA(VLOOKUP(nhap!AJ46,ds,5,0))=TRUE,"WW",VLOOKUP(nhap!AJ46,ds,5,0))))</f>
        <v>BV02</v>
      </c>
      <c r="AK47" s="144" t="str">
        <f>IF(nhap!AK46="","",IF(nhap!AK46="cn","cn",IF(ISNA(VLOOKUP(nhap!AK46,ds,5,0))=TRUE,"WW",VLOOKUP(nhap!AK46,ds,5,0))))</f>
        <v/>
      </c>
      <c r="AL47" s="144" t="str">
        <f>IF(nhap!AL46="","",IF(nhap!AL46="cn","cn",IF(ISNA(VLOOKUP(nhap!AL46,ds,5,0))=TRUE,"WW",VLOOKUP(nhap!AL46,ds,5,0))))</f>
        <v/>
      </c>
      <c r="AM47" s="144" t="str">
        <f>IF(nhap!AM46="","",IF(nhap!AM46="cn","cn",IF(ISNA(VLOOKUP(nhap!AM46,ds,5,0))=TRUE,"WW",VLOOKUP(nhap!AM46,ds,5,0))))</f>
        <v/>
      </c>
      <c r="AN47" s="144" t="str">
        <f>IF(nhap!AN46="","",IF(nhap!AN46="cn","cn",IF(ISNA(VLOOKUP(nhap!AN46,ds,5,0))=TRUE,"WW",VLOOKUP(nhap!AN46,ds,5,0))))</f>
        <v>BA14</v>
      </c>
      <c r="AO47" s="144" t="str">
        <f>IF(nhap!AO46="","",IF(nhap!AO46="cn","cn",IF(ISNA(VLOOKUP(nhap!AO46,ds,5,0))=TRUE,"WW",VLOOKUP(nhap!AO46,ds,5,0))))</f>
        <v>BC15</v>
      </c>
      <c r="AP47" s="144" t="str">
        <f>IF(nhap!AP46="","",IF(nhap!AP46="cn","cn",IF(ISNA(VLOOKUP(nhap!AP46,ds,5,0))=TRUE,"WW",VLOOKUP(nhap!AP46,ds,5,0))))</f>
        <v>BQ01</v>
      </c>
      <c r="AQ47" s="144" t="str">
        <f>IF(nhap!AQ46="","",IF(nhap!AQ46="cn","cn",IF(ISNA(VLOOKUP(nhap!AQ46,ds,5,0))=TRUE,"WW",VLOOKUP(nhap!AQ46,ds,5,0))))</f>
        <v>BH02</v>
      </c>
      <c r="AR47" s="144" t="str">
        <f>IF(nhap!AR46="","",IF(nhap!AR46="cn","cn",IF(ISNA(VLOOKUP(nhap!AR46,ds,5,0))=TRUE,"WW",VLOOKUP(nhap!AR46,ds,5,0))))</f>
        <v>BA06</v>
      </c>
      <c r="AS47" s="144" t="str">
        <f>IF(nhap!AS46="","",IF(nhap!AS46="cn","cn",IF(ISNA(VLOOKUP(nhap!AS46,ds,5,0))=TRUE,"WW",VLOOKUP(nhap!AS46,ds,5,0))))</f>
        <v>BI01</v>
      </c>
      <c r="AT47" s="144" t="str">
        <f>IF(nhap!AT46="","",IF(nhap!AT46="cn","cn",IF(ISNA(VLOOKUP(nhap!AT46,ds,5,0))=TRUE,"WW",VLOOKUP(nhap!AT46,ds,5,0))))</f>
        <v>BG04</v>
      </c>
      <c r="AU47" s="144" t="str">
        <f>IF(nhap!AU46="","",IF(nhap!AU46="cn","cn",IF(ISNA(VLOOKUP(nhap!AU46,ds,5,0))=TRUE,"WW",VLOOKUP(nhap!AU46,ds,5,0))))</f>
        <v>BC11</v>
      </c>
      <c r="AV47" s="144" t="str">
        <f>IF(nhap!AV46="","",IF(nhap!AV46="cn","cn",IF(ISNA(VLOOKUP(nhap!AV46,ds,5,0))=TRUE,"WW",VLOOKUP(nhap!AV46,ds,5,0))))</f>
        <v>BS02</v>
      </c>
      <c r="AW47" s="144" t="str">
        <f>IF(nhap!AW46="","",IF(nhap!AW46="cn","cn",IF(ISNA(VLOOKUP(nhap!AW46,ds,5,0))=TRUE,"WW",VLOOKUP(nhap!AW46,ds,5,0))))</f>
        <v/>
      </c>
      <c r="AX47" s="144" t="str">
        <f>IF(nhap!AX46="","",IF(nhap!AX46="cn","cn",IF(ISNA(VLOOKUP(nhap!AX46,ds,5,0))=TRUE,"WW",VLOOKUP(nhap!AX46,ds,5,0))))</f>
        <v/>
      </c>
      <c r="AY47" s="146" t="str">
        <f>IF(nhap!AY46="","",IF(nhap!AY46="cn","cn",VLOOKUP(nhap!AY46,ds,5,0)))</f>
        <v/>
      </c>
      <c r="AZ47" s="147" t="str">
        <f>IF(nhap!AZ46="","",IF(nhap!AZ46="cn","cn",VLOOKUP(nhap!AZ46,ds,5,0)))</f>
        <v/>
      </c>
      <c r="BA47" s="156"/>
      <c r="BB47" s="156"/>
    </row>
    <row r="48" spans="1:54" ht="15.75" customHeight="1" thickTop="1" thickBot="1" x14ac:dyDescent="0.25">
      <c r="A48" s="469"/>
      <c r="B48" s="139">
        <v>5</v>
      </c>
      <c r="C48" s="144" t="str">
        <f>IF(nhap!C47="","",IF(nhap!C47="cn","cn",IF(ISNA(VLOOKUP(nhap!C47,ds,5,0))=TRUE,"WW",VLOOKUP(nhap!C47,ds,5,0))))</f>
        <v/>
      </c>
      <c r="D48" s="144" t="str">
        <f>IF(nhap!D47="","",IF(nhap!D47="cn","cn",IF(ISNA(VLOOKUP(nhap!D47,ds,5,0))=TRUE,"WW",VLOOKUP(nhap!D47,ds,5,0))))</f>
        <v>BC02</v>
      </c>
      <c r="E48" s="144" t="str">
        <f>IF(nhap!E47="","",IF(nhap!E47="cn","cn",IF(ISNA(VLOOKUP(nhap!E47,ds,5,0))=TRUE,"WW",VLOOKUP(nhap!E47,ds,5,0))))</f>
        <v>BE01</v>
      </c>
      <c r="F48" s="144" t="str">
        <f>IF(nhap!F47="","",IF(nhap!F47="cn","cn",IF(ISNA(VLOOKUP(nhap!F47,ds,5,0))=TRUE,"WW",VLOOKUP(nhap!F47,ds,5,0))))</f>
        <v>BA01</v>
      </c>
      <c r="G48" s="144" t="str">
        <f>IF(nhap!G47="","",IF(nhap!G47="cn","cn",IF(ISNA(VLOOKUP(nhap!G47,ds,5,0))=TRUE,"WW",VLOOKUP(nhap!G47,ds,5,0))))</f>
        <v>BH07</v>
      </c>
      <c r="H48" s="144" t="str">
        <f>IF(nhap!H47="","",IF(nhap!H47="cn","cn",IF(ISNA(VLOOKUP(nhap!H47,ds,5,0))=TRUE,"WW",VLOOKUP(nhap!H47,ds,5,0))))</f>
        <v>BE03</v>
      </c>
      <c r="I48" s="144" t="str">
        <f>IF(nhap!I47="","",IF(nhap!I47="cn","cn",IF(ISNA(VLOOKUP(nhap!I47,ds,5,0))=TRUE,"WW",VLOOKUP(nhap!I47,ds,5,0))))</f>
        <v>BE07</v>
      </c>
      <c r="J48" s="144" t="str">
        <f>IF(nhap!J47="","",IF(nhap!J47="cn","cn",IF(ISNA(VLOOKUP(nhap!J47,ds,5,0))=TRUE,"WW",VLOOKUP(nhap!J47,ds,5,0))))</f>
        <v>BH02</v>
      </c>
      <c r="K48" s="144" t="str">
        <f>IF(nhap!K47="","",IF(nhap!K47="cn","cn",IF(ISNA(VLOOKUP(nhap!K47,ds,5,0))=TRUE,"WW",VLOOKUP(nhap!K47,ds,5,0))))</f>
        <v>BA07</v>
      </c>
      <c r="L48" s="144" t="str">
        <f>IF(nhap!L47="","",IF(nhap!L47="cn","cn",IF(ISNA(VLOOKUP(nhap!L47,ds,5,0))=TRUE,"WW",VLOOKUP(nhap!L47,ds,5,0))))</f>
        <v/>
      </c>
      <c r="M48" s="144" t="str">
        <f>IF(nhap!M47="","",IF(nhap!M47="cn","cn",IF(ISNA(VLOOKUP(nhap!M47,ds,5,0))=TRUE,"WW",VLOOKUP(nhap!M47,ds,5,0))))</f>
        <v>BC08</v>
      </c>
      <c r="N48" s="144" t="str">
        <f>IF(nhap!N47="","",IF(nhap!N47="cn","cn",IF(ISNA(VLOOKUP(nhap!N47,ds,5,0))=TRUE,"WW",VLOOKUP(nhap!N47,ds,5,0))))</f>
        <v>BA09</v>
      </c>
      <c r="O48" s="144" t="str">
        <f>IF(nhap!O47="","",IF(nhap!O47="cn","cn",IF(ISNA(VLOOKUP(nhap!O47,ds,5,0))=TRUE,"WW",VLOOKUP(nhap!O47,ds,5,0))))</f>
        <v>BQ01</v>
      </c>
      <c r="P48" s="144" t="str">
        <f>IF(nhap!P47="","",IF(nhap!P47="cn","cn",IF(ISNA(VLOOKUP(nhap!P47,ds,5,0))=TRUE,"WW",VLOOKUP(nhap!P47,ds,5,0))))</f>
        <v/>
      </c>
      <c r="Q48" s="144" t="str">
        <f>IF(nhap!Q47="","",IF(nhap!Q47="cn","cn",IF(ISNA(VLOOKUP(nhap!Q47,ds,5,0))=TRUE,"WW",VLOOKUP(nhap!Q47,ds,5,0))))</f>
        <v>BG04</v>
      </c>
      <c r="R48" s="144" t="str">
        <f>IF(nhap!R47="","",IF(nhap!R47="cn","cn",IF(ISNA(VLOOKUP(nhap!R47,ds,5,0))=TRUE,"WW",VLOOKUP(nhap!R47,ds,5,0))))</f>
        <v>BS06</v>
      </c>
      <c r="S48" s="144" t="str">
        <f>IF(nhap!S47="","",IF(nhap!S47="cn","cn",IF(ISNA(VLOOKUP(nhap!S47,ds,5,0))=TRUE,"WW",VLOOKUP(nhap!S47,ds,5,0))))</f>
        <v>BC14</v>
      </c>
      <c r="T48" s="144" t="str">
        <f>IF(nhap!T47="","",IF(nhap!T47="cn","cn",IF(ISNA(VLOOKUP(nhap!T47,ds,5,0))=TRUE,"WW",VLOOKUP(nhap!T47,ds,5,0))))</f>
        <v>BV06</v>
      </c>
      <c r="U48" s="144" t="str">
        <f>IF(nhap!U47="","",IF(nhap!U47="cn","cn",IF(ISNA(VLOOKUP(nhap!U47,ds,5,0))=TRUE,"WW",VLOOKUP(nhap!U47,ds,5,0))))</f>
        <v>BN03</v>
      </c>
      <c r="V48" s="144" t="str">
        <f>IF(nhap!V47="","",IF(nhap!V47="cn","cn",IF(ISNA(VLOOKUP(nhap!V47,ds,5,0))=TRUE,"WW",VLOOKUP(nhap!V47,ds,5,0))))</f>
        <v>BH06</v>
      </c>
      <c r="W48" s="144" t="str">
        <f>IF(nhap!W47="","",IF(nhap!W47="cn","cn",IF(ISNA(VLOOKUP(nhap!W47,ds,5,0))=TRUE,"WW",VLOOKUP(nhap!W47,ds,5,0))))</f>
        <v>BN06</v>
      </c>
      <c r="X48" s="144" t="str">
        <f>IF(nhap!X47="","",IF(nhap!X47="cn","cn",IF(ISNA(VLOOKUP(nhap!X47,ds,5,0))=TRUE,"WW",VLOOKUP(nhap!X47,ds,5,0))))</f>
        <v>BS02</v>
      </c>
      <c r="Y48" s="144" t="str">
        <f>IF(nhap!Y47="","",IF(nhap!Y47="cn","cn",IF(ISNA(VLOOKUP(nhap!Y47,ds,5,0))=TRUE,"WW",VLOOKUP(nhap!Y47,ds,5,0))))</f>
        <v>BA12</v>
      </c>
      <c r="Z48" s="144" t="str">
        <f>IF(nhap!Z47="","",IF(nhap!Z47="cn","cn",IF(ISNA(VLOOKUP(nhap!Z47,ds,5,0))=TRUE,"WW",VLOOKUP(nhap!Z47,ds,5,0))))</f>
        <v>BV07</v>
      </c>
      <c r="AA48" s="144" t="str">
        <f>IF(nhap!AA47="","",IF(nhap!AA47="cn","cn",IF(ISNA(VLOOKUP(nhap!AA47,ds,5,0))=TRUE,"WW",VLOOKUP(nhap!AA47,ds,5,0))))</f>
        <v>BA08</v>
      </c>
      <c r="AB48" s="144" t="str">
        <f>IF(nhap!AB47="","",IF(nhap!AB47="cn","cn",IF(ISNA(VLOOKUP(nhap!AB47,ds,5,0))=TRUE,"WW",VLOOKUP(nhap!AB47,ds,5,0))))</f>
        <v>BV09</v>
      </c>
      <c r="AC48" s="144" t="str">
        <f>IF(nhap!AC47="","",IF(nhap!AC47="cn","cn",IF(ISNA(VLOOKUP(nhap!AC47,ds,5,0))=TRUE,"WW",VLOOKUP(nhap!AC47,ds,5,0))))</f>
        <v>BH03</v>
      </c>
      <c r="AD48" s="144" t="str">
        <f>IF(nhap!AD47="","",IF(nhap!AD47="cn","cn",IF(ISNA(VLOOKUP(nhap!AD47,ds,5,0))=TRUE,"WW",VLOOKUP(nhap!AD47,ds,5,0))))</f>
        <v/>
      </c>
      <c r="AE48" s="144" t="str">
        <f>IF(nhap!AE47="","",IF(nhap!AE47="cn","cn",IF(ISNA(VLOOKUP(nhap!AE47,ds,5,0))=TRUE,"WW",VLOOKUP(nhap!AE47,ds,5,0))))</f>
        <v/>
      </c>
      <c r="AF48" s="144" t="str">
        <f>IF(nhap!AF47="","",IF(nhap!AF47="cn","cn",IF(ISNA(VLOOKUP(nhap!AF47,ds,5,0))=TRUE,"WW",VLOOKUP(nhap!AF47,ds,5,0))))</f>
        <v/>
      </c>
      <c r="AG48" s="144" t="str">
        <f>IF(nhap!AG47="","",IF(nhap!AG47="cn","cn",IF(ISNA(VLOOKUP(nhap!AG47,ds,5,0))=TRUE,"WW",VLOOKUP(nhap!AG47,ds,5,0))))</f>
        <v/>
      </c>
      <c r="AH48" s="144" t="str">
        <f>IF(nhap!AH47="","",IF(nhap!AH47="cn","cn",IF(ISNA(VLOOKUP(nhap!AH47,ds,5,0))=TRUE,"WW",VLOOKUP(nhap!AH47,ds,5,0))))</f>
        <v>BL03</v>
      </c>
      <c r="AI48" s="144" t="str">
        <f>IF(nhap!AI47="","",IF(nhap!AI47="cn","cn",IF(ISNA(VLOOKUP(nhap!AI47,ds,5,0))=TRUE,"WW",VLOOKUP(nhap!AI47,ds,5,0))))</f>
        <v>BD01</v>
      </c>
      <c r="AJ48" s="144" t="str">
        <f>IF(nhap!AJ47="","",IF(nhap!AJ47="cn","cn",IF(ISNA(VLOOKUP(nhap!AJ47,ds,5,0))=TRUE,"WW",VLOOKUP(nhap!AJ47,ds,5,0))))</f>
        <v>BV02</v>
      </c>
      <c r="AK48" s="144" t="str">
        <f>IF(nhap!AK47="","",IF(nhap!AK47="cn","cn",IF(ISNA(VLOOKUP(nhap!AK47,ds,5,0))=TRUE,"WW",VLOOKUP(nhap!AK47,ds,5,0))))</f>
        <v/>
      </c>
      <c r="AL48" s="144" t="str">
        <f>IF(nhap!AL47="","",IF(nhap!AL47="cn","cn",IF(ISNA(VLOOKUP(nhap!AL47,ds,5,0))=TRUE,"WW",VLOOKUP(nhap!AL47,ds,5,0))))</f>
        <v/>
      </c>
      <c r="AM48" s="144" t="str">
        <f>IF(nhap!AM47="","",IF(nhap!AM47="cn","cn",IF(ISNA(VLOOKUP(nhap!AM47,ds,5,0))=TRUE,"WW",VLOOKUP(nhap!AM47,ds,5,0))))</f>
        <v/>
      </c>
      <c r="AN48" s="144" t="str">
        <f>IF(nhap!AN47="","",IF(nhap!AN47="cn","cn",IF(ISNA(VLOOKUP(nhap!AN47,ds,5,0))=TRUE,"WW",VLOOKUP(nhap!AN47,ds,5,0))))</f>
        <v>BA14</v>
      </c>
      <c r="AO48" s="144" t="str">
        <f>IF(nhap!AO47="","",IF(nhap!AO47="cn","cn",IF(ISNA(VLOOKUP(nhap!AO47,ds,5,0))=TRUE,"WW",VLOOKUP(nhap!AO47,ds,5,0))))</f>
        <v>BC15</v>
      </c>
      <c r="AP48" s="144" t="str">
        <f>IF(nhap!AP47="","",IF(nhap!AP47="cn","cn",IF(ISNA(VLOOKUP(nhap!AP47,ds,5,0))=TRUE,"WW",VLOOKUP(nhap!AP47,ds,5,0))))</f>
        <v>BL04</v>
      </c>
      <c r="AQ48" s="144" t="str">
        <f>IF(nhap!AQ47="","",IF(nhap!AQ47="cn","cn",IF(ISNA(VLOOKUP(nhap!AQ47,ds,5,0))=TRUE,"WW",VLOOKUP(nhap!AQ47,ds,5,0))))</f>
        <v>BG02</v>
      </c>
      <c r="AR48" s="144" t="str">
        <f>IF(nhap!AR47="","",IF(nhap!AR47="cn","cn",IF(ISNA(VLOOKUP(nhap!AR47,ds,5,0))=TRUE,"WW",VLOOKUP(nhap!AR47,ds,5,0))))</f>
        <v>BA06</v>
      </c>
      <c r="AS48" s="144" t="str">
        <f>IF(nhap!AS47="","",IF(nhap!AS47="cn","cn",IF(ISNA(VLOOKUP(nhap!AS47,ds,5,0))=TRUE,"WW",VLOOKUP(nhap!AS47,ds,5,0))))</f>
        <v>BQ04</v>
      </c>
      <c r="AT48" s="144" t="str">
        <f>IF(nhap!AT47="","",IF(nhap!AT47="cn","cn",IF(ISNA(VLOOKUP(nhap!AT47,ds,5,0))=TRUE,"WW",VLOOKUP(nhap!AT47,ds,5,0))))</f>
        <v>BI06</v>
      </c>
      <c r="AU48" s="144" t="str">
        <f>IF(nhap!AU47="","",IF(nhap!AU47="cn","cn",IF(ISNA(VLOOKUP(nhap!AU47,ds,5,0))=TRUE,"WW",VLOOKUP(nhap!AU47,ds,5,0))))</f>
        <v>BC11</v>
      </c>
      <c r="AV48" s="144" t="str">
        <f>IF(nhap!AV47="","",IF(nhap!AV47="cn","cn",IF(ISNA(VLOOKUP(nhap!AV47,ds,5,0))=TRUE,"WW",VLOOKUP(nhap!AV47,ds,5,0))))</f>
        <v>BH05</v>
      </c>
      <c r="AW48" s="144" t="str">
        <f>IF(nhap!AW47="","",IF(nhap!AW47="cn","cn",IF(ISNA(VLOOKUP(nhap!AW47,ds,5,0))=TRUE,"WW",VLOOKUP(nhap!AW47,ds,5,0))))</f>
        <v/>
      </c>
      <c r="AX48" s="144" t="str">
        <f>IF(nhap!AX47="","",IF(nhap!AX47="cn","cn",IF(ISNA(VLOOKUP(nhap!AX47,ds,5,0))=TRUE,"WW",VLOOKUP(nhap!AX47,ds,5,0))))</f>
        <v/>
      </c>
      <c r="AY48" s="148" t="str">
        <f>IF(nhap!AY47="","",IF(nhap!AY47="cn","cn",VLOOKUP(nhap!AY47,ds,5,0)))</f>
        <v/>
      </c>
      <c r="AZ48" s="149" t="str">
        <f>IF(nhap!AZ47="","",IF(nhap!AZ47="cn","cn",VLOOKUP(nhap!AZ47,ds,5,0)))</f>
        <v/>
      </c>
      <c r="BA48" s="156"/>
      <c r="BB48" s="156"/>
    </row>
    <row r="49" spans="1:54" ht="15.75" customHeight="1" thickTop="1" thickBot="1" x14ac:dyDescent="0.25">
      <c r="A49" s="467" t="s">
        <v>20</v>
      </c>
      <c r="B49" s="136">
        <v>1</v>
      </c>
      <c r="C49" s="144" t="str">
        <f>IF(nhap!C48="","",IF(nhap!C48="cn","cn",IF(ISNA(VLOOKUP(nhap!C48,ds,5,0))=TRUE,"WW",VLOOKUP(nhap!C48,ds,5,0))))</f>
        <v/>
      </c>
      <c r="D49" s="144" t="str">
        <f>IF(nhap!D48="","",IF(nhap!D48="cn","cn",IF(ISNA(VLOOKUP(nhap!D48,ds,5,0))=TRUE,"WW",VLOOKUP(nhap!D48,ds,5,0))))</f>
        <v/>
      </c>
      <c r="E49" s="144" t="str">
        <f>IF(nhap!E48="","",IF(nhap!E48="cn","cn",IF(ISNA(VLOOKUP(nhap!E48,ds,5,0))=TRUE,"WW",VLOOKUP(nhap!E48,ds,5,0))))</f>
        <v/>
      </c>
      <c r="F49" s="144" t="str">
        <f>IF(nhap!F48="","",IF(nhap!F48="cn","cn",IF(ISNA(VLOOKUP(nhap!F48,ds,5,0))=TRUE,"WW",VLOOKUP(nhap!F48,ds,5,0))))</f>
        <v/>
      </c>
      <c r="G49" s="144" t="str">
        <f>IF(nhap!G48="","",IF(nhap!G48="cn","cn",IF(ISNA(VLOOKUP(nhap!G48,ds,5,0))=TRUE,"WW",VLOOKUP(nhap!G48,ds,5,0))))</f>
        <v/>
      </c>
      <c r="H49" s="144" t="str">
        <f>IF(nhap!H48="","",IF(nhap!H48="cn","cn",IF(ISNA(VLOOKUP(nhap!H48,ds,5,0))=TRUE,"WW",VLOOKUP(nhap!H48,ds,5,0))))</f>
        <v/>
      </c>
      <c r="I49" s="144" t="str">
        <f>IF(nhap!I48="","",IF(nhap!I48="cn","cn",IF(ISNA(VLOOKUP(nhap!I48,ds,5,0))=TRUE,"WW",VLOOKUP(nhap!I48,ds,5,0))))</f>
        <v/>
      </c>
      <c r="J49" s="144" t="str">
        <f>IF(nhap!J48="","",IF(nhap!J48="cn","cn",IF(ISNA(VLOOKUP(nhap!J48,ds,5,0))=TRUE,"WW",VLOOKUP(nhap!J48,ds,5,0))))</f>
        <v/>
      </c>
      <c r="K49" s="144" t="str">
        <f>IF(nhap!K48="","",IF(nhap!K48="cn","cn",IF(ISNA(VLOOKUP(nhap!K48,ds,5,0))=TRUE,"WW",VLOOKUP(nhap!K48,ds,5,0))))</f>
        <v/>
      </c>
      <c r="L49" s="144" t="str">
        <f>IF(nhap!L48="","",IF(nhap!L48="cn","cn",IF(ISNA(VLOOKUP(nhap!L48,ds,5,0))=TRUE,"WW",VLOOKUP(nhap!L48,ds,5,0))))</f>
        <v/>
      </c>
      <c r="M49" s="144" t="str">
        <f>IF(nhap!M48="","",IF(nhap!M48="cn","cn",IF(ISNA(VLOOKUP(nhap!M48,ds,5,0))=TRUE,"WW",VLOOKUP(nhap!M48,ds,5,0))))</f>
        <v/>
      </c>
      <c r="N49" s="144" t="str">
        <f>IF(nhap!N48="","",IF(nhap!N48="cn","cn",IF(ISNA(VLOOKUP(nhap!N48,ds,5,0))=TRUE,"WW",VLOOKUP(nhap!N48,ds,5,0))))</f>
        <v/>
      </c>
      <c r="O49" s="144" t="str">
        <f>IF(nhap!O48="","",IF(nhap!O48="cn","cn",IF(ISNA(VLOOKUP(nhap!O48,ds,5,0))=TRUE,"WW",VLOOKUP(nhap!O48,ds,5,0))))</f>
        <v/>
      </c>
      <c r="P49" s="144" t="str">
        <f>IF(nhap!P48="","",IF(nhap!P48="cn","cn",IF(ISNA(VLOOKUP(nhap!P48,ds,5,0))=TRUE,"WW",VLOOKUP(nhap!P48,ds,5,0))))</f>
        <v/>
      </c>
      <c r="Q49" s="144" t="str">
        <f>IF(nhap!Q48="","",IF(nhap!Q48="cn","cn",IF(ISNA(VLOOKUP(nhap!Q48,ds,5,0))=TRUE,"WW",VLOOKUP(nhap!Q48,ds,5,0))))</f>
        <v>BH04</v>
      </c>
      <c r="R49" s="144" t="str">
        <f>IF(nhap!R48="","",IF(nhap!R48="cn","cn",IF(ISNA(VLOOKUP(nhap!R48,ds,5,0))=TRUE,"WW",VLOOKUP(nhap!R48,ds,5,0))))</f>
        <v>BI02</v>
      </c>
      <c r="S49" s="144" t="str">
        <f>IF(nhap!S48="","",IF(nhap!S48="cn","cn",IF(ISNA(VLOOKUP(nhap!S48,ds,5,0))=TRUE,"WW",VLOOKUP(nhap!S48,ds,5,0))))</f>
        <v>BU03</v>
      </c>
      <c r="T49" s="144" t="str">
        <f>IF(nhap!T48="","",IF(nhap!T48="cn","cn",IF(ISNA(VLOOKUP(nhap!T48,ds,5,0))=TRUE,"WW",VLOOKUP(nhap!T48,ds,5,0))))</f>
        <v>BC14</v>
      </c>
      <c r="U49" s="144" t="str">
        <f>IF(nhap!U48="","",IF(nhap!U48="cn","cn",IF(ISNA(VLOOKUP(nhap!U48,ds,5,0))=TRUE,"WW",VLOOKUP(nhap!U48,ds,5,0))))</f>
        <v>BV13</v>
      </c>
      <c r="V49" s="144" t="str">
        <f>IF(nhap!V48="","",IF(nhap!V48="cn","cn",IF(ISNA(VLOOKUP(nhap!V48,ds,5,0))=TRUE,"WW",VLOOKUP(nhap!V48,ds,5,0))))</f>
        <v>BV14</v>
      </c>
      <c r="W49" s="144" t="str">
        <f>IF(nhap!W48="","",IF(nhap!W48="cn","cn",IF(ISNA(VLOOKUP(nhap!W48,ds,5,0))=TRUE,"WW",VLOOKUP(nhap!W48,ds,5,0))))</f>
        <v>BN06</v>
      </c>
      <c r="X49" s="144" t="str">
        <f>IF(nhap!X48="","",IF(nhap!X48="cn","cn",IF(ISNA(VLOOKUP(nhap!X48,ds,5,0))=TRUE,"WW",VLOOKUP(nhap!X48,ds,5,0))))</f>
        <v>BV08</v>
      </c>
      <c r="Y49" s="144" t="str">
        <f>IF(nhap!Y48="","",IF(nhap!Y48="cn","cn",IF(ISNA(VLOOKUP(nhap!Y48,ds,5,0))=TRUE,"WW",VLOOKUP(nhap!Y48,ds,5,0))))</f>
        <v>BS08</v>
      </c>
      <c r="Z49" s="144" t="str">
        <f>IF(nhap!Z48="","",IF(nhap!Z48="cn","cn",IF(ISNA(VLOOKUP(nhap!Z48,ds,5,0))=TRUE,"WW",VLOOKUP(nhap!Z48,ds,5,0))))</f>
        <v>BD03</v>
      </c>
      <c r="AA49" s="144" t="str">
        <f>IF(nhap!AA48="","",IF(nhap!AA48="cn","cn",IF(ISNA(VLOOKUP(nhap!AA48,ds,5,0))=TRUE,"WW",VLOOKUP(nhap!AA48,ds,5,0))))</f>
        <v>BQ03</v>
      </c>
      <c r="AB49" s="144" t="str">
        <f>IF(nhap!AB48="","",IF(nhap!AB48="cn","cn",IF(ISNA(VLOOKUP(nhap!AB48,ds,5,0))=TRUE,"WW",VLOOKUP(nhap!AB48,ds,5,0))))</f>
        <v>BG03</v>
      </c>
      <c r="AC49" s="144" t="str">
        <f>IF(nhap!AC48="","",IF(nhap!AC48="cn","cn",IF(ISNA(VLOOKUP(nhap!AC48,ds,5,0))=TRUE,"WW",VLOOKUP(nhap!AC48,ds,5,0))))</f>
        <v>BA10</v>
      </c>
      <c r="AD49" s="144" t="str">
        <f>IF(nhap!AD48="","",IF(nhap!AD48="cn","cn",IF(ISNA(VLOOKUP(nhap!AD48,ds,5,0))=TRUE,"WW",VLOOKUP(nhap!AD48,ds,5,0))))</f>
        <v/>
      </c>
      <c r="AE49" s="144" t="str">
        <f>IF(nhap!AE48="","",IF(nhap!AE48="cn","cn",IF(ISNA(VLOOKUP(nhap!AE48,ds,5,0))=TRUE,"WW",VLOOKUP(nhap!AE48,ds,5,0))))</f>
        <v/>
      </c>
      <c r="AF49" s="144" t="str">
        <f>IF(nhap!AF48="","",IF(nhap!AF48="cn","cn",IF(ISNA(VLOOKUP(nhap!AF48,ds,5,0))=TRUE,"WW",VLOOKUP(nhap!AF48,ds,5,0))))</f>
        <v/>
      </c>
      <c r="AG49" s="144" t="str">
        <f>IF(nhap!AG48="","",IF(nhap!AG48="cn","cn",IF(ISNA(VLOOKUP(nhap!AG48,ds,5,0))=TRUE,"WW",VLOOKUP(nhap!AG48,ds,5,0))))</f>
        <v/>
      </c>
      <c r="AH49" s="144" t="str">
        <f>IF(nhap!AH48="","",IF(nhap!AH48="cn","cn",IF(ISNA(VLOOKUP(nhap!AH48,ds,5,0))=TRUE,"WW",VLOOKUP(nhap!AH48,ds,5,0))))</f>
        <v/>
      </c>
      <c r="AI49" s="144" t="str">
        <f>IF(nhap!AI48="","",IF(nhap!AI48="cn","cn",IF(ISNA(VLOOKUP(nhap!AI48,ds,5,0))=TRUE,"WW",VLOOKUP(nhap!AI48,ds,5,0))))</f>
        <v/>
      </c>
      <c r="AJ49" s="144" t="str">
        <f>IF(nhap!AJ48="","",IF(nhap!AJ48="cn","cn",IF(ISNA(VLOOKUP(nhap!AJ48,ds,5,0))=TRUE,"WW",VLOOKUP(nhap!AJ48,ds,5,0))))</f>
        <v/>
      </c>
      <c r="AK49" s="144" t="str">
        <f>IF(nhap!AK48="","",IF(nhap!AK48="cn","cn",IF(ISNA(VLOOKUP(nhap!AK48,ds,5,0))=TRUE,"WW",VLOOKUP(nhap!AK48,ds,5,0))))</f>
        <v/>
      </c>
      <c r="AL49" s="144" t="str">
        <f>IF(nhap!AL48="","",IF(nhap!AL48="cn","cn",IF(ISNA(VLOOKUP(nhap!AL48,ds,5,0))=TRUE,"WW",VLOOKUP(nhap!AL48,ds,5,0))))</f>
        <v/>
      </c>
      <c r="AM49" s="144" t="str">
        <f>IF(nhap!AM48="","",IF(nhap!AM48="cn","cn",IF(ISNA(VLOOKUP(nhap!AM48,ds,5,0))=TRUE,"WW",VLOOKUP(nhap!AM48,ds,5,0))))</f>
        <v/>
      </c>
      <c r="AN49" s="144" t="str">
        <f>IF(nhap!AN48="","",IF(nhap!AN48="cn","cn",IF(ISNA(VLOOKUP(nhap!AN48,ds,5,0))=TRUE,"WW",VLOOKUP(nhap!AN48,ds,5,0))))</f>
        <v/>
      </c>
      <c r="AO49" s="144" t="str">
        <f>IF(nhap!AO48="","",IF(nhap!AO48="cn","cn",IF(ISNA(VLOOKUP(nhap!AO48,ds,5,0))=TRUE,"WW",VLOOKUP(nhap!AO48,ds,5,0))))</f>
        <v>BA08</v>
      </c>
      <c r="AP49" s="144" t="str">
        <f>IF(nhap!AP48="","",IF(nhap!AP48="cn","cn",IF(ISNA(VLOOKUP(nhap!AP48,ds,5,0))=TRUE,"WW",VLOOKUP(nhap!AP48,ds,5,0))))</f>
        <v>BU02</v>
      </c>
      <c r="AQ49" s="144" t="str">
        <f>IF(nhap!AQ48="","",IF(nhap!AQ48="cn","cn",IF(ISNA(VLOOKUP(nhap!AQ48,ds,5,0))=TRUE,"WW",VLOOKUP(nhap!AQ48,ds,5,0))))</f>
        <v>BI06</v>
      </c>
      <c r="AR49" s="144" t="str">
        <f>IF(nhap!AR48="","",IF(nhap!AR48="cn","cn",IF(ISNA(VLOOKUP(nhap!AR48,ds,5,0))=TRUE,"WW",VLOOKUP(nhap!AR48,ds,5,0))))</f>
        <v>BT12</v>
      </c>
      <c r="AS49" s="144" t="str">
        <f>IF(nhap!AS48="","",IF(nhap!AS48="cn","cn",IF(ISNA(VLOOKUP(nhap!AS48,ds,5,0))=TRUE,"WW",VLOOKUP(nhap!AS48,ds,5,0))))</f>
        <v>BG02</v>
      </c>
      <c r="AT49" s="144" t="str">
        <f>IF(nhap!AT48="","",IF(nhap!AT48="cn","cn",IF(ISNA(VLOOKUP(nhap!AT48,ds,5,0))=TRUE,"WW",VLOOKUP(nhap!AT48,ds,5,0))))</f>
        <v>BT15</v>
      </c>
      <c r="AU49" s="144" t="str">
        <f>IF(nhap!AU48="","",IF(nhap!AU48="cn","cn",IF(ISNA(VLOOKUP(nhap!AU48,ds,5,0))=TRUE,"WW",VLOOKUP(nhap!AU48,ds,5,0))))</f>
        <v>BT13</v>
      </c>
      <c r="AV49" s="144" t="str">
        <f>IF(nhap!AV48="","",IF(nhap!AV48="cn","cn",IF(ISNA(VLOOKUP(nhap!AV48,ds,5,0))=TRUE,"WW",VLOOKUP(nhap!AV48,ds,5,0))))</f>
        <v>BL03</v>
      </c>
      <c r="AW49" s="144" t="str">
        <f>IF(nhap!AW48="","",IF(nhap!AW48="cn","cn",IF(ISNA(VLOOKUP(nhap!AW48,ds,5,0))=TRUE,"WW",VLOOKUP(nhap!AW48,ds,5,0))))</f>
        <v/>
      </c>
      <c r="AX49" s="144" t="str">
        <f>IF(nhap!AX48="","",IF(nhap!AX48="cn","cn",IF(ISNA(VLOOKUP(nhap!AX48,ds,5,0))=TRUE,"WW",VLOOKUP(nhap!AX48,ds,5,0))))</f>
        <v/>
      </c>
      <c r="AY49" s="144" t="str">
        <f>IF(nhap!AY48="","",IF(nhap!AY48="cn","cn",VLOOKUP(nhap!AY48,ds,5,0)))</f>
        <v/>
      </c>
      <c r="AZ49" s="145" t="str">
        <f>IF(nhap!AZ48="","",IF(nhap!AZ48="cn","cn",VLOOKUP(nhap!AZ48,ds,5,0)))</f>
        <v/>
      </c>
      <c r="BA49" s="156"/>
      <c r="BB49" s="156"/>
    </row>
    <row r="50" spans="1:54" ht="15.75" customHeight="1" thickTop="1" thickBot="1" x14ac:dyDescent="0.25">
      <c r="A50" s="468" t="s">
        <v>8</v>
      </c>
      <c r="B50" s="138">
        <v>2</v>
      </c>
      <c r="C50" s="144" t="str">
        <f>IF(nhap!C49="","",IF(nhap!C49="cn","cn",IF(ISNA(VLOOKUP(nhap!C49,ds,5,0))=TRUE,"WW",VLOOKUP(nhap!C49,ds,5,0))))</f>
        <v>BT10</v>
      </c>
      <c r="D50" s="144" t="str">
        <f>IF(nhap!D49="","",IF(nhap!D49="cn","cn",IF(ISNA(VLOOKUP(nhap!D49,ds,5,0))=TRUE,"WW",VLOOKUP(nhap!D49,ds,5,0))))</f>
        <v>BH04</v>
      </c>
      <c r="E50" s="144" t="str">
        <f>IF(nhap!E49="","",IF(nhap!E49="cn","cn",IF(ISNA(VLOOKUP(nhap!E49,ds,5,0))=TRUE,"WW",VLOOKUP(nhap!E49,ds,5,0))))</f>
        <v>BS08</v>
      </c>
      <c r="F50" s="144" t="str">
        <f>IF(nhap!F49="","",IF(nhap!F49="cn","cn",IF(ISNA(VLOOKUP(nhap!F49,ds,5,0))=TRUE,"WW",VLOOKUP(nhap!F49,ds,5,0))))</f>
        <v>BT09</v>
      </c>
      <c r="G50" s="144" t="str">
        <f>IF(nhap!G49="","",IF(nhap!G49="cn","cn",IF(ISNA(VLOOKUP(nhap!G49,ds,5,0))=TRUE,"WW",VLOOKUP(nhap!G49,ds,5,0))))</f>
        <v>BS01</v>
      </c>
      <c r="H50" s="144" t="str">
        <f>IF(nhap!H49="","",IF(nhap!H49="cn","cn",IF(ISNA(VLOOKUP(nhap!H49,ds,5,0))=TRUE,"WW",VLOOKUP(nhap!H49,ds,5,0))))</f>
        <v>BT01</v>
      </c>
      <c r="I50" s="144" t="str">
        <f>IF(nhap!I49="","",IF(nhap!I49="cn","cn",IF(ISNA(VLOOKUP(nhap!I49,ds,5,0))=TRUE,"WW",VLOOKUP(nhap!I49,ds,5,0))))</f>
        <v>BU03</v>
      </c>
      <c r="J50" s="144" t="str">
        <f>IF(nhap!J49="","",IF(nhap!J49="cn","cn",IF(ISNA(VLOOKUP(nhap!J49,ds,5,0))=TRUE,"WW",VLOOKUP(nhap!J49,ds,5,0))))</f>
        <v>BE01</v>
      </c>
      <c r="K50" s="144" t="str">
        <f>IF(nhap!K49="","",IF(nhap!K49="cn","cn",IF(ISNA(VLOOKUP(nhap!K49,ds,5,0))=TRUE,"WW",VLOOKUP(nhap!K49,ds,5,0))))</f>
        <v>BD03</v>
      </c>
      <c r="L50" s="144" t="str">
        <f>IF(nhap!L49="","",IF(nhap!L49="cn","cn",IF(ISNA(VLOOKUP(nhap!L49,ds,5,0))=TRUE,"WW",VLOOKUP(nhap!L49,ds,5,0))))</f>
        <v>BD04</v>
      </c>
      <c r="M50" s="144" t="str">
        <f>IF(nhap!M49="","",IF(nhap!M49="cn","cn",IF(ISNA(VLOOKUP(nhap!M49,ds,5,0))=TRUE,"WW",VLOOKUP(nhap!M49,ds,5,0))))</f>
        <v>BA02</v>
      </c>
      <c r="N50" s="144" t="str">
        <f>IF(nhap!N49="","",IF(nhap!N49="cn","cn",IF(ISNA(VLOOKUP(nhap!N49,ds,5,0))=TRUE,"WW",VLOOKUP(nhap!N49,ds,5,0))))</f>
        <v>BH05</v>
      </c>
      <c r="O50" s="144" t="str">
        <f>IF(nhap!O49="","",IF(nhap!O49="cn","cn",IF(ISNA(VLOOKUP(nhap!O49,ds,5,0))=TRUE,"WW",VLOOKUP(nhap!O49,ds,5,0))))</f>
        <v>BE02</v>
      </c>
      <c r="P50" s="144" t="str">
        <f>IF(nhap!P49="","",IF(nhap!P49="cn","cn",IF(ISNA(VLOOKUP(nhap!P49,ds,5,0))=TRUE,"WW",VLOOKUP(nhap!P49,ds,5,0))))</f>
        <v>BG03</v>
      </c>
      <c r="Q50" s="144" t="str">
        <f>IF(nhap!Q49="","",IF(nhap!Q49="cn","cn",IF(ISNA(VLOOKUP(nhap!Q49,ds,5,0))=TRUE,"WW",VLOOKUP(nhap!Q49,ds,5,0))))</f>
        <v>BN06</v>
      </c>
      <c r="R50" s="144" t="str">
        <f>IF(nhap!R49="","",IF(nhap!R49="cn","cn",IF(ISNA(VLOOKUP(nhap!R49,ds,5,0))=TRUE,"WW",VLOOKUP(nhap!R49,ds,5,0))))</f>
        <v>BI02</v>
      </c>
      <c r="S50" s="144" t="str">
        <f>IF(nhap!S49="","",IF(nhap!S49="cn","cn",IF(ISNA(VLOOKUP(nhap!S49,ds,5,0))=TRUE,"WW",VLOOKUP(nhap!S49,ds,5,0))))</f>
        <v>BA03</v>
      </c>
      <c r="T50" s="144" t="str">
        <f>IF(nhap!T49="","",IF(nhap!T49="cn","cn",IF(ISNA(VLOOKUP(nhap!T49,ds,5,0))=TRUE,"WW",VLOOKUP(nhap!T49,ds,5,0))))</f>
        <v>BT05</v>
      </c>
      <c r="U50" s="144" t="str">
        <f>IF(nhap!U49="","",IF(nhap!U49="cn","cn",IF(ISNA(VLOOKUP(nhap!U49,ds,5,0))=TRUE,"WW",VLOOKUP(nhap!U49,ds,5,0))))</f>
        <v>BV13</v>
      </c>
      <c r="V50" s="144" t="str">
        <f>IF(nhap!V49="","",IF(nhap!V49="cn","cn",IF(ISNA(VLOOKUP(nhap!V49,ds,5,0))=TRUE,"WW",VLOOKUP(nhap!V49,ds,5,0))))</f>
        <v>BV14</v>
      </c>
      <c r="W50" s="144" t="str">
        <f>IF(nhap!W49="","",IF(nhap!W49="cn","cn",IF(ISNA(VLOOKUP(nhap!W49,ds,5,0))=TRUE,"WW",VLOOKUP(nhap!W49,ds,5,0))))</f>
        <v>BH03</v>
      </c>
      <c r="X50" s="144" t="str">
        <f>IF(nhap!X49="","",IF(nhap!X49="cn","cn",IF(ISNA(VLOOKUP(nhap!X49,ds,5,0))=TRUE,"WW",VLOOKUP(nhap!X49,ds,5,0))))</f>
        <v>BV08</v>
      </c>
      <c r="Y50" s="144" t="str">
        <f>IF(nhap!Y49="","",IF(nhap!Y49="cn","cn",IF(ISNA(VLOOKUP(nhap!Y49,ds,5,0))=TRUE,"WW",VLOOKUP(nhap!Y49,ds,5,0))))</f>
        <v>BA12</v>
      </c>
      <c r="Z50" s="144" t="str">
        <f>IF(nhap!Z49="","",IF(nhap!Z49="cn","cn",IF(ISNA(VLOOKUP(nhap!Z49,ds,5,0))=TRUE,"WW",VLOOKUP(nhap!Z49,ds,5,0))))</f>
        <v>BU05</v>
      </c>
      <c r="AA50" s="144" t="str">
        <f>IF(nhap!AA49="","",IF(nhap!AA49="cn","cn",IF(ISNA(VLOOKUP(nhap!AA49,ds,5,0))=TRUE,"WW",VLOOKUP(nhap!AA49,ds,5,0))))</f>
        <v>BS07</v>
      </c>
      <c r="AB50" s="144" t="str">
        <f>IF(nhap!AB49="","",IF(nhap!AB49="cn","cn",IF(ISNA(VLOOKUP(nhap!AB49,ds,5,0))=TRUE,"WW",VLOOKUP(nhap!AB49,ds,5,0))))</f>
        <v>BV09</v>
      </c>
      <c r="AC50" s="144" t="str">
        <f>IF(nhap!AC49="","",IF(nhap!AC49="cn","cn",IF(ISNA(VLOOKUP(nhap!AC49,ds,5,0))=TRUE,"WW",VLOOKUP(nhap!AC49,ds,5,0))))</f>
        <v>BN08</v>
      </c>
      <c r="AD50" s="144" t="str">
        <f>IF(nhap!AD49="","",IF(nhap!AD49="cn","cn",IF(ISNA(VLOOKUP(nhap!AD49,ds,5,0))=TRUE,"WW",VLOOKUP(nhap!AD49,ds,5,0))))</f>
        <v/>
      </c>
      <c r="AE50" s="144" t="str">
        <f>IF(nhap!AE49="","",IF(nhap!AE49="cn","cn",IF(ISNA(VLOOKUP(nhap!AE49,ds,5,0))=TRUE,"WW",VLOOKUP(nhap!AE49,ds,5,0))))</f>
        <v/>
      </c>
      <c r="AF50" s="144" t="str">
        <f>IF(nhap!AF49="","",IF(nhap!AF49="cn","cn",IF(ISNA(VLOOKUP(nhap!AF49,ds,5,0))=TRUE,"WW",VLOOKUP(nhap!AF49,ds,5,0))))</f>
        <v/>
      </c>
      <c r="AG50" s="144" t="str">
        <f>IF(nhap!AG49="","",IF(nhap!AG49="cn","cn",IF(ISNA(VLOOKUP(nhap!AG49,ds,5,0))=TRUE,"WW",VLOOKUP(nhap!AG49,ds,5,0))))</f>
        <v/>
      </c>
      <c r="AH50" s="144" t="str">
        <f>IF(nhap!AH49="","",IF(nhap!AH49="cn","cn",IF(ISNA(VLOOKUP(nhap!AH49,ds,5,0))=TRUE,"WW",VLOOKUP(nhap!AH49,ds,5,0))))</f>
        <v>BT04</v>
      </c>
      <c r="AI50" s="144" t="str">
        <f>IF(nhap!AI49="","",IF(nhap!AI49="cn","cn",IF(ISNA(VLOOKUP(nhap!AI49,ds,5,0))=TRUE,"WW",VLOOKUP(nhap!AI49,ds,5,0))))</f>
        <v/>
      </c>
      <c r="AJ50" s="144" t="str">
        <f>IF(nhap!AJ49="","",IF(nhap!AJ49="cn","cn",IF(ISNA(VLOOKUP(nhap!AJ49,ds,5,0))=TRUE,"WW",VLOOKUP(nhap!AJ49,ds,5,0))))</f>
        <v/>
      </c>
      <c r="AK50" s="144" t="str">
        <f>IF(nhap!AK49="","",IF(nhap!AK49="cn","cn",IF(ISNA(VLOOKUP(nhap!AK49,ds,5,0))=TRUE,"WW",VLOOKUP(nhap!AK49,ds,5,0))))</f>
        <v/>
      </c>
      <c r="AL50" s="144" t="str">
        <f>IF(nhap!AL49="","",IF(nhap!AL49="cn","cn",IF(ISNA(VLOOKUP(nhap!AL49,ds,5,0))=TRUE,"WW",VLOOKUP(nhap!AL49,ds,5,0))))</f>
        <v/>
      </c>
      <c r="AM50" s="144" t="str">
        <f>IF(nhap!AM49="","",IF(nhap!AM49="cn","cn",IF(ISNA(VLOOKUP(nhap!AM49,ds,5,0))=TRUE,"WW",VLOOKUP(nhap!AM49,ds,5,0))))</f>
        <v/>
      </c>
      <c r="AN50" s="144" t="str">
        <f>IF(nhap!AN49="","",IF(nhap!AN49="cn","cn",IF(ISNA(VLOOKUP(nhap!AN49,ds,5,0))=TRUE,"WW",VLOOKUP(nhap!AN49,ds,5,0))))</f>
        <v/>
      </c>
      <c r="AO50" s="144" t="str">
        <f>IF(nhap!AO49="","",IF(nhap!AO49="cn","cn",IF(ISNA(VLOOKUP(nhap!AO49,ds,5,0))=TRUE,"WW",VLOOKUP(nhap!AO49,ds,5,0))))</f>
        <v>BA08</v>
      </c>
      <c r="AP50" s="144" t="str">
        <f>IF(nhap!AP49="","",IF(nhap!AP49="cn","cn",IF(ISNA(VLOOKUP(nhap!AP49,ds,5,0))=TRUE,"WW",VLOOKUP(nhap!AP49,ds,5,0))))</f>
        <v>BG02</v>
      </c>
      <c r="AQ50" s="144" t="str">
        <f>IF(nhap!AQ49="","",IF(nhap!AQ49="cn","cn",IF(ISNA(VLOOKUP(nhap!AQ49,ds,5,0))=TRUE,"WW",VLOOKUP(nhap!AQ49,ds,5,0))))</f>
        <v>BV07</v>
      </c>
      <c r="AR50" s="144" t="str">
        <f>IF(nhap!AR49="","",IF(nhap!AR49="cn","cn",IF(ISNA(VLOOKUP(nhap!AR49,ds,5,0))=TRUE,"WW",VLOOKUP(nhap!AR49,ds,5,0))))</f>
        <v>BT12</v>
      </c>
      <c r="AS50" s="144" t="str">
        <f>IF(nhap!AS49="","",IF(nhap!AS49="cn","cn",IF(ISNA(VLOOKUP(nhap!AS49,ds,5,0))=TRUE,"WW",VLOOKUP(nhap!AS49,ds,5,0))))</f>
        <v>BA10</v>
      </c>
      <c r="AT50" s="144" t="str">
        <f>IF(nhap!AT49="","",IF(nhap!AT49="cn","cn",IF(ISNA(VLOOKUP(nhap!AT49,ds,5,0))=TRUE,"WW",VLOOKUP(nhap!AT49,ds,5,0))))</f>
        <v>BT15</v>
      </c>
      <c r="AU50" s="144" t="str">
        <f>IF(nhap!AU49="","",IF(nhap!AU49="cn","cn",IF(ISNA(VLOOKUP(nhap!AU49,ds,5,0))=TRUE,"WW",VLOOKUP(nhap!AU49,ds,5,0))))</f>
        <v>BT13</v>
      </c>
      <c r="AV50" s="144" t="str">
        <f>IF(nhap!AV49="","",IF(nhap!AV49="cn","cn",IF(ISNA(VLOOKUP(nhap!AV49,ds,5,0))=TRUE,"WW",VLOOKUP(nhap!AV49,ds,5,0))))</f>
        <v>BV05</v>
      </c>
      <c r="AW50" s="144" t="str">
        <f>IF(nhap!AW49="","",IF(nhap!AW49="cn","cn",IF(ISNA(VLOOKUP(nhap!AW49,ds,5,0))=TRUE,"WW",VLOOKUP(nhap!AW49,ds,5,0))))</f>
        <v/>
      </c>
      <c r="AX50" s="144" t="str">
        <f>IF(nhap!AX49="","",IF(nhap!AX49="cn","cn",IF(ISNA(VLOOKUP(nhap!AX49,ds,5,0))=TRUE,"WW",VLOOKUP(nhap!AX49,ds,5,0))))</f>
        <v/>
      </c>
      <c r="AY50" s="146" t="str">
        <f>IF(nhap!AY49="","",IF(nhap!AY49="cn","cn",VLOOKUP(nhap!AY49,ds,5,0)))</f>
        <v/>
      </c>
      <c r="AZ50" s="147" t="str">
        <f>IF(nhap!AZ49="","",IF(nhap!AZ49="cn","cn",VLOOKUP(nhap!AZ49,ds,5,0)))</f>
        <v/>
      </c>
      <c r="BA50" s="156"/>
      <c r="BB50" s="156"/>
    </row>
    <row r="51" spans="1:54" ht="15.75" customHeight="1" thickTop="1" thickBot="1" x14ac:dyDescent="0.25">
      <c r="A51" s="468" t="s">
        <v>11</v>
      </c>
      <c r="B51" s="138">
        <v>3</v>
      </c>
      <c r="C51" s="144" t="str">
        <f>IF(nhap!C50="","",IF(nhap!C50="cn","cn",IF(ISNA(VLOOKUP(nhap!C50,ds,5,0))=TRUE,"WW",VLOOKUP(nhap!C50,ds,5,0))))</f>
        <v>BT10</v>
      </c>
      <c r="D51" s="144" t="str">
        <f>IF(nhap!D50="","",IF(nhap!D50="cn","cn",IF(ISNA(VLOOKUP(nhap!D50,ds,5,0))=TRUE,"WW",VLOOKUP(nhap!D50,ds,5,0))))</f>
        <v>BU02</v>
      </c>
      <c r="E51" s="144" t="str">
        <f>IF(nhap!E50="","",IF(nhap!E50="cn","cn",IF(ISNA(VLOOKUP(nhap!E50,ds,5,0))=TRUE,"WW",VLOOKUP(nhap!E50,ds,5,0))))</f>
        <v>BU03</v>
      </c>
      <c r="F51" s="144" t="str">
        <f>IF(nhap!F50="","",IF(nhap!F50="cn","cn",IF(ISNA(VLOOKUP(nhap!F50,ds,5,0))=TRUE,"WW",VLOOKUP(nhap!F50,ds,5,0))))</f>
        <v>BH02</v>
      </c>
      <c r="G51" s="144" t="str">
        <f>IF(nhap!G50="","",IF(nhap!G50="cn","cn",IF(ISNA(VLOOKUP(nhap!G50,ds,5,0))=TRUE,"WW",VLOOKUP(nhap!G50,ds,5,0))))</f>
        <v>BT09</v>
      </c>
      <c r="H51" s="144" t="str">
        <f>IF(nhap!H50="","",IF(nhap!H50="cn","cn",IF(ISNA(VLOOKUP(nhap!H50,ds,5,0))=TRUE,"WW",VLOOKUP(nhap!H50,ds,5,0))))</f>
        <v>BH04</v>
      </c>
      <c r="I51" s="144" t="str">
        <f>IF(nhap!I50="","",IF(nhap!I50="cn","cn",IF(ISNA(VLOOKUP(nhap!I50,ds,5,0))=TRUE,"WW",VLOOKUP(nhap!I50,ds,5,0))))</f>
        <v>BQ03</v>
      </c>
      <c r="J51" s="144" t="str">
        <f>IF(nhap!J50="","",IF(nhap!J50="cn","cn",IF(ISNA(VLOOKUP(nhap!J50,ds,5,0))=TRUE,"WW",VLOOKUP(nhap!J50,ds,5,0))))</f>
        <v>BE01</v>
      </c>
      <c r="K51" s="144" t="str">
        <f>IF(nhap!K50="","",IF(nhap!K50="cn","cn",IF(ISNA(VLOOKUP(nhap!K50,ds,5,0))=TRUE,"WW",VLOOKUP(nhap!K50,ds,5,0))))</f>
        <v>BV05</v>
      </c>
      <c r="L51" s="144" t="str">
        <f>IF(nhap!L50="","",IF(nhap!L50="cn","cn",IF(ISNA(VLOOKUP(nhap!L50,ds,5,0))=TRUE,"WW",VLOOKUP(nhap!L50,ds,5,0))))</f>
        <v>BV09</v>
      </c>
      <c r="M51" s="144" t="str">
        <f>IF(nhap!M50="","",IF(nhap!M50="cn","cn",IF(ISNA(VLOOKUP(nhap!M50,ds,5,0))=TRUE,"WW",VLOOKUP(nhap!M50,ds,5,0))))</f>
        <v>BD04</v>
      </c>
      <c r="N51" s="144" t="str">
        <f>IF(nhap!N50="","",IF(nhap!N50="cn","cn",IF(ISNA(VLOOKUP(nhap!N50,ds,5,0))=TRUE,"WW",VLOOKUP(nhap!N50,ds,5,0))))</f>
        <v>BU01</v>
      </c>
      <c r="O51" s="144" t="str">
        <f>IF(nhap!O50="","",IF(nhap!O50="cn","cn",IF(ISNA(VLOOKUP(nhap!O50,ds,5,0))=TRUE,"WW",VLOOKUP(nhap!O50,ds,5,0))))</f>
        <v>BE02</v>
      </c>
      <c r="P51" s="144" t="str">
        <f>IF(nhap!P50="","",IF(nhap!P50="cn","cn",IF(ISNA(VLOOKUP(nhap!P50,ds,5,0))=TRUE,"WW",VLOOKUP(nhap!P50,ds,5,0))))</f>
        <v>BD03</v>
      </c>
      <c r="Q51" s="144" t="str">
        <f>IF(nhap!Q50="","",IF(nhap!Q50="cn","cn",IF(ISNA(VLOOKUP(nhap!Q50,ds,5,0))=TRUE,"WW",VLOOKUP(nhap!Q50,ds,5,0))))</f>
        <v>BN06</v>
      </c>
      <c r="R51" s="144" t="str">
        <f>IF(nhap!R50="","",IF(nhap!R50="cn","cn",IF(ISNA(VLOOKUP(nhap!R50,ds,5,0))=TRUE,"WW",VLOOKUP(nhap!R50,ds,5,0))))</f>
        <v>BC14</v>
      </c>
      <c r="S51" s="144" t="str">
        <f>IF(nhap!S50="","",IF(nhap!S50="cn","cn",IF(ISNA(VLOOKUP(nhap!S50,ds,5,0))=TRUE,"WW",VLOOKUP(nhap!S50,ds,5,0))))</f>
        <v>BA03</v>
      </c>
      <c r="T51" s="144" t="str">
        <f>IF(nhap!T50="","",IF(nhap!T50="cn","cn",IF(ISNA(VLOOKUP(nhap!T50,ds,5,0))=TRUE,"WW",VLOOKUP(nhap!T50,ds,5,0))))</f>
        <v>BT05</v>
      </c>
      <c r="U51" s="144" t="str">
        <f>IF(nhap!U50="","",IF(nhap!U50="cn","cn",IF(ISNA(VLOOKUP(nhap!U50,ds,5,0))=TRUE,"WW",VLOOKUP(nhap!U50,ds,5,0))))</f>
        <v>BH08</v>
      </c>
      <c r="V51" s="144" t="str">
        <f>IF(nhap!V50="","",IF(nhap!V50="cn","cn",IF(ISNA(VLOOKUP(nhap!V50,ds,5,0))=TRUE,"WW",VLOOKUP(nhap!V50,ds,5,0))))</f>
        <v>BI02</v>
      </c>
      <c r="W51" s="144" t="str">
        <f>IF(nhap!W50="","",IF(nhap!W50="cn","cn",IF(ISNA(VLOOKUP(nhap!W50,ds,5,0))=TRUE,"WW",VLOOKUP(nhap!W50,ds,5,0))))</f>
        <v>BH03</v>
      </c>
      <c r="X51" s="144" t="str">
        <f>IF(nhap!X50="","",IF(nhap!X50="cn","cn",IF(ISNA(VLOOKUP(nhap!X50,ds,5,0))=TRUE,"WW",VLOOKUP(nhap!X50,ds,5,0))))</f>
        <v>BT13</v>
      </c>
      <c r="Y51" s="144" t="str">
        <f>IF(nhap!Y50="","",IF(nhap!Y50="cn","cn",IF(ISNA(VLOOKUP(nhap!Y50,ds,5,0))=TRUE,"WW",VLOOKUP(nhap!Y50,ds,5,0))))</f>
        <v>BA12</v>
      </c>
      <c r="Z51" s="144" t="str">
        <f>IF(nhap!Z50="","",IF(nhap!Z50="cn","cn",IF(ISNA(VLOOKUP(nhap!Z50,ds,5,0))=TRUE,"WW",VLOOKUP(nhap!Z50,ds,5,0))))</f>
        <v>BL03</v>
      </c>
      <c r="AA51" s="144" t="str">
        <f>IF(nhap!AA50="","",IF(nhap!AA50="cn","cn",IF(ISNA(VLOOKUP(nhap!AA50,ds,5,0))=TRUE,"WW",VLOOKUP(nhap!AA50,ds,5,0))))</f>
        <v>BG03</v>
      </c>
      <c r="AB51" s="144" t="str">
        <f>IF(nhap!AB50="","",IF(nhap!AB50="cn","cn",IF(ISNA(VLOOKUP(nhap!AB50,ds,5,0))=TRUE,"WW",VLOOKUP(nhap!AB50,ds,5,0))))</f>
        <v>BT01</v>
      </c>
      <c r="AC51" s="144" t="str">
        <f>IF(nhap!AC50="","",IF(nhap!AC50="cn","cn",IF(ISNA(VLOOKUP(nhap!AC50,ds,5,0))=TRUE,"WW",VLOOKUP(nhap!AC50,ds,5,0))))</f>
        <v>BN08</v>
      </c>
      <c r="AD51" s="144" t="str">
        <f>IF(nhap!AD50="","",IF(nhap!AD50="cn","cn",IF(ISNA(VLOOKUP(nhap!AD50,ds,5,0))=TRUE,"WW",VLOOKUP(nhap!AD50,ds,5,0))))</f>
        <v/>
      </c>
      <c r="AE51" s="144" t="str">
        <f>IF(nhap!AE50="","",IF(nhap!AE50="cn","cn",IF(ISNA(VLOOKUP(nhap!AE50,ds,5,0))=TRUE,"WW",VLOOKUP(nhap!AE50,ds,5,0))))</f>
        <v/>
      </c>
      <c r="AF51" s="144" t="str">
        <f>IF(nhap!AF50="","",IF(nhap!AF50="cn","cn",IF(ISNA(VLOOKUP(nhap!AF50,ds,5,0))=TRUE,"WW",VLOOKUP(nhap!AF50,ds,5,0))))</f>
        <v/>
      </c>
      <c r="AG51" s="144" t="str">
        <f>IF(nhap!AG50="","",IF(nhap!AG50="cn","cn",IF(ISNA(VLOOKUP(nhap!AG50,ds,5,0))=TRUE,"WW",VLOOKUP(nhap!AG50,ds,5,0))))</f>
        <v/>
      </c>
      <c r="AH51" s="144" t="str">
        <f>IF(nhap!AH50="","",IF(nhap!AH50="cn","cn",IF(ISNA(VLOOKUP(nhap!AH50,ds,5,0))=TRUE,"WW",VLOOKUP(nhap!AH50,ds,5,0))))</f>
        <v>BT04</v>
      </c>
      <c r="AI51" s="144" t="str">
        <f>IF(nhap!AI50="","",IF(nhap!AI50="cn","cn",IF(ISNA(VLOOKUP(nhap!AI50,ds,5,0))=TRUE,"WW",VLOOKUP(nhap!AI50,ds,5,0))))</f>
        <v/>
      </c>
      <c r="AJ51" s="144" t="str">
        <f>IF(nhap!AJ50="","",IF(nhap!AJ50="cn","cn",IF(ISNA(VLOOKUP(nhap!AJ50,ds,5,0))=TRUE,"WW",VLOOKUP(nhap!AJ50,ds,5,0))))</f>
        <v/>
      </c>
      <c r="AK51" s="144" t="str">
        <f>IF(nhap!AK50="","",IF(nhap!AK50="cn","cn",IF(ISNA(VLOOKUP(nhap!AK50,ds,5,0))=TRUE,"WW",VLOOKUP(nhap!AK50,ds,5,0))))</f>
        <v/>
      </c>
      <c r="AL51" s="144" t="str">
        <f>IF(nhap!AL50="","",IF(nhap!AL50="cn","cn",IF(ISNA(VLOOKUP(nhap!AL50,ds,5,0))=TRUE,"WW",VLOOKUP(nhap!AL50,ds,5,0))))</f>
        <v/>
      </c>
      <c r="AM51" s="144" t="str">
        <f>IF(nhap!AM50="","",IF(nhap!AM50="cn","cn",IF(ISNA(VLOOKUP(nhap!AM50,ds,5,0))=TRUE,"WW",VLOOKUP(nhap!AM50,ds,5,0))))</f>
        <v/>
      </c>
      <c r="AN51" s="144" t="str">
        <f>IF(nhap!AN50="","",IF(nhap!AN50="cn","cn",IF(ISNA(VLOOKUP(nhap!AN50,ds,5,0))=TRUE,"WW",VLOOKUP(nhap!AN50,ds,5,0))))</f>
        <v/>
      </c>
      <c r="AO51" s="144" t="str">
        <f>IF(nhap!AO50="","",IF(nhap!AO50="cn","cn",IF(ISNA(VLOOKUP(nhap!AO50,ds,5,0))=TRUE,"WW",VLOOKUP(nhap!AO50,ds,5,0))))</f>
        <v>BV14</v>
      </c>
      <c r="AP51" s="144" t="str">
        <f>IF(nhap!AP50="","",IF(nhap!AP50="cn","cn",IF(ISNA(VLOOKUP(nhap!AP50,ds,5,0))=TRUE,"WW",VLOOKUP(nhap!AP50,ds,5,0))))</f>
        <v>BC15</v>
      </c>
      <c r="AQ51" s="144" t="str">
        <f>IF(nhap!AQ50="","",IF(nhap!AQ50="cn","cn",IF(ISNA(VLOOKUP(nhap!AQ50,ds,5,0))=TRUE,"WW",VLOOKUP(nhap!AQ50,ds,5,0))))</f>
        <v>BV07</v>
      </c>
      <c r="AR51" s="144" t="str">
        <f>IF(nhap!AR50="","",IF(nhap!AR50="cn","cn",IF(ISNA(VLOOKUP(nhap!AR50,ds,5,0))=TRUE,"WW",VLOOKUP(nhap!AR50,ds,5,0))))</f>
        <v>BV13</v>
      </c>
      <c r="AS51" s="144" t="str">
        <f>IF(nhap!AS50="","",IF(nhap!AS50="cn","cn",IF(ISNA(VLOOKUP(nhap!AS50,ds,5,0))=TRUE,"WW",VLOOKUP(nhap!AS50,ds,5,0))))</f>
        <v>BA10</v>
      </c>
      <c r="AT51" s="144" t="str">
        <f>IF(nhap!AT50="","",IF(nhap!AT50="cn","cn",IF(ISNA(VLOOKUP(nhap!AT50,ds,5,0))=TRUE,"WW",VLOOKUP(nhap!AT50,ds,5,0))))</f>
        <v>BU05</v>
      </c>
      <c r="AU51" s="144" t="str">
        <f>IF(nhap!AU50="","",IF(nhap!AU50="cn","cn",IF(ISNA(VLOOKUP(nhap!AU50,ds,5,0))=TRUE,"WW",VLOOKUP(nhap!AU50,ds,5,0))))</f>
        <v>BU04</v>
      </c>
      <c r="AV51" s="144" t="str">
        <f>IF(nhap!AV50="","",IF(nhap!AV50="cn","cn",IF(ISNA(VLOOKUP(nhap!AV50,ds,5,0))=TRUE,"WW",VLOOKUP(nhap!AV50,ds,5,0))))</f>
        <v>BH05</v>
      </c>
      <c r="AW51" s="144" t="str">
        <f>IF(nhap!AW50="","",IF(nhap!AW50="cn","cn",IF(ISNA(VLOOKUP(nhap!AW50,ds,5,0))=TRUE,"WW",VLOOKUP(nhap!AW50,ds,5,0))))</f>
        <v/>
      </c>
      <c r="AX51" s="144" t="str">
        <f>IF(nhap!AX50="","",IF(nhap!AX50="cn","cn",IF(ISNA(VLOOKUP(nhap!AX50,ds,5,0))=TRUE,"WW",VLOOKUP(nhap!AX50,ds,5,0))))</f>
        <v/>
      </c>
      <c r="AY51" s="146" t="str">
        <f>IF(nhap!AY50="","",IF(nhap!AY50="cn","cn",VLOOKUP(nhap!AY50,ds,5,0)))</f>
        <v/>
      </c>
      <c r="AZ51" s="147" t="str">
        <f>IF(nhap!AZ50="","",IF(nhap!AZ50="cn","cn",VLOOKUP(nhap!AZ50,ds,5,0)))</f>
        <v/>
      </c>
      <c r="BA51" s="156"/>
      <c r="BB51" s="156"/>
    </row>
    <row r="52" spans="1:54" ht="15.75" customHeight="1" thickTop="1" thickBot="1" x14ac:dyDescent="0.25">
      <c r="A52" s="468"/>
      <c r="B52" s="138">
        <v>4</v>
      </c>
      <c r="C52" s="144" t="str">
        <f>IF(nhap!C51="","",IF(nhap!C51="cn","cn",IF(ISNA(VLOOKUP(nhap!C51,ds,5,0))=TRUE,"WW",VLOOKUP(nhap!C51,ds,5,0))))</f>
        <v>BH04</v>
      </c>
      <c r="D52" s="144" t="str">
        <f>IF(nhap!D51="","",IF(nhap!D51="cn","cn",IF(ISNA(VLOOKUP(nhap!D51,ds,5,0))=TRUE,"WW",VLOOKUP(nhap!D51,ds,5,0))))</f>
        <v>BA02</v>
      </c>
      <c r="E52" s="144" t="str">
        <f>IF(nhap!E51="","",IF(nhap!E51="cn","cn",IF(ISNA(VLOOKUP(nhap!E51,ds,5,0))=TRUE,"WW",VLOOKUP(nhap!E51,ds,5,0))))</f>
        <v>BH05</v>
      </c>
      <c r="F52" s="144" t="str">
        <f>IF(nhap!F51="","",IF(nhap!F51="cn","cn",IF(ISNA(VLOOKUP(nhap!F51,ds,5,0))=TRUE,"WW",VLOOKUP(nhap!F51,ds,5,0))))</f>
        <v>BH02</v>
      </c>
      <c r="G52" s="144" t="str">
        <f>IF(nhap!G51="","",IF(nhap!G51="cn","cn",IF(ISNA(VLOOKUP(nhap!G51,ds,5,0))=TRUE,"WW",VLOOKUP(nhap!G51,ds,5,0))))</f>
        <v>BD03</v>
      </c>
      <c r="H52" s="144" t="str">
        <f>IF(nhap!H51="","",IF(nhap!H51="cn","cn",IF(ISNA(VLOOKUP(nhap!H51,ds,5,0))=TRUE,"WW",VLOOKUP(nhap!H51,ds,5,0))))</f>
        <v>BS01</v>
      </c>
      <c r="I52" s="144" t="str">
        <f>IF(nhap!I51="","",IF(nhap!I51="cn","cn",IF(ISNA(VLOOKUP(nhap!I51,ds,5,0))=TRUE,"WW",VLOOKUP(nhap!I51,ds,5,0))))</f>
        <v>BV08</v>
      </c>
      <c r="J52" s="144" t="str">
        <f>IF(nhap!J51="","",IF(nhap!J51="cn","cn",IF(ISNA(VLOOKUP(nhap!J51,ds,5,0))=TRUE,"WW",VLOOKUP(nhap!J51,ds,5,0))))</f>
        <v>BG03</v>
      </c>
      <c r="K52" s="144" t="str">
        <f>IF(nhap!K51="","",IF(nhap!K51="cn","cn",IF(ISNA(VLOOKUP(nhap!K51,ds,5,0))=TRUE,"WW",VLOOKUP(nhap!K51,ds,5,0))))</f>
        <v>BV05</v>
      </c>
      <c r="L52" s="144" t="str">
        <f>IF(nhap!L51="","",IF(nhap!L51="cn","cn",IF(ISNA(VLOOKUP(nhap!L51,ds,5,0))=TRUE,"WW",VLOOKUP(nhap!L51,ds,5,0))))</f>
        <v>BV09</v>
      </c>
      <c r="M52" s="144" t="str">
        <f>IF(nhap!M51="","",IF(nhap!M51="cn","cn",IF(ISNA(VLOOKUP(nhap!M51,ds,5,0))=TRUE,"WW",VLOOKUP(nhap!M51,ds,5,0))))</f>
        <v>BU04</v>
      </c>
      <c r="N52" s="144" t="str">
        <f>IF(nhap!N51="","",IF(nhap!N51="cn","cn",IF(ISNA(VLOOKUP(nhap!N51,ds,5,0))=TRUE,"WW",VLOOKUP(nhap!N51,ds,5,0))))</f>
        <v>BE02</v>
      </c>
      <c r="O52" s="144" t="str">
        <f>IF(nhap!O51="","",IF(nhap!O51="cn","cn",IF(ISNA(VLOOKUP(nhap!O51,ds,5,0))=TRUE,"WW",VLOOKUP(nhap!O51,ds,5,0))))</f>
        <v>BU03</v>
      </c>
      <c r="P52" s="144" t="str">
        <f>IF(nhap!P51="","",IF(nhap!P51="cn","cn",IF(ISNA(VLOOKUP(nhap!P51,ds,5,0))=TRUE,"WW",VLOOKUP(nhap!P51,ds,5,0))))</f>
        <v>BE01</v>
      </c>
      <c r="Q52" s="144" t="str">
        <f>IF(nhap!Q51="","",IF(nhap!Q51="cn","cn",IF(ISNA(VLOOKUP(nhap!Q51,ds,5,0))=TRUE,"WW",VLOOKUP(nhap!Q51,ds,5,0))))</f>
        <v>BI02</v>
      </c>
      <c r="R52" s="144" t="str">
        <f>IF(nhap!R51="","",IF(nhap!R51="cn","cn",IF(ISNA(VLOOKUP(nhap!R51,ds,5,0))=TRUE,"WW",VLOOKUP(nhap!R51,ds,5,0))))</f>
        <v>BN06</v>
      </c>
      <c r="S52" s="144" t="str">
        <f>IF(nhap!S51="","",IF(nhap!S51="cn","cn",IF(ISNA(VLOOKUP(nhap!S51,ds,5,0))=TRUE,"WW",VLOOKUP(nhap!S51,ds,5,0))))</f>
        <v>BC14</v>
      </c>
      <c r="T52" s="144" t="str">
        <f>IF(nhap!T51="","",IF(nhap!T51="cn","cn",IF(ISNA(VLOOKUP(nhap!T51,ds,5,0))=TRUE,"WW",VLOOKUP(nhap!T51,ds,5,0))))</f>
        <v>BL03</v>
      </c>
      <c r="U52" s="144" t="str">
        <f>IF(nhap!U51="","",IF(nhap!U51="cn","cn",IF(ISNA(VLOOKUP(nhap!U51,ds,5,0))=TRUE,"WW",VLOOKUP(nhap!U51,ds,5,0))))</f>
        <v>BH08</v>
      </c>
      <c r="V52" s="144" t="str">
        <f>IF(nhap!V51="","",IF(nhap!V51="cn","cn",IF(ISNA(VLOOKUP(nhap!V51,ds,5,0))=TRUE,"WW",VLOOKUP(nhap!V51,ds,5,0))))</f>
        <v>BT14</v>
      </c>
      <c r="W52" s="144" t="str">
        <f>IF(nhap!W51="","",IF(nhap!W51="cn","cn",IF(ISNA(VLOOKUP(nhap!W51,ds,5,0))=TRUE,"WW",VLOOKUP(nhap!W51,ds,5,0))))</f>
        <v>BT15</v>
      </c>
      <c r="X52" s="144" t="str">
        <f>IF(nhap!X51="","",IF(nhap!X51="cn","cn",IF(ISNA(VLOOKUP(nhap!X51,ds,5,0))=TRUE,"WW",VLOOKUP(nhap!X51,ds,5,0))))</f>
        <v>BT13</v>
      </c>
      <c r="Y52" s="144" t="str">
        <f>IF(nhap!Y51="","",IF(nhap!Y51="cn","cn",IF(ISNA(VLOOKUP(nhap!Y51,ds,5,0))=TRUE,"WW",VLOOKUP(nhap!Y51,ds,5,0))))</f>
        <v>BQ03</v>
      </c>
      <c r="Z52" s="144" t="str">
        <f>IF(nhap!Z51="","",IF(nhap!Z51="cn","cn",IF(ISNA(VLOOKUP(nhap!Z51,ds,5,0))=TRUE,"WW",VLOOKUP(nhap!Z51,ds,5,0))))</f>
        <v>BS07</v>
      </c>
      <c r="AA52" s="144" t="str">
        <f>IF(nhap!AA51="","",IF(nhap!AA51="cn","cn",IF(ISNA(VLOOKUP(nhap!AA51,ds,5,0))=TRUE,"WW",VLOOKUP(nhap!AA51,ds,5,0))))</f>
        <v>BA08</v>
      </c>
      <c r="AB52" s="144" t="str">
        <f>IF(nhap!AB51="","",IF(nhap!AB51="cn","cn",IF(ISNA(VLOOKUP(nhap!AB51,ds,5,0))=TRUE,"WW",VLOOKUP(nhap!AB51,ds,5,0))))</f>
        <v>BT01</v>
      </c>
      <c r="AC52" s="144" t="str">
        <f>IF(nhap!AC51="","",IF(nhap!AC51="cn","cn",IF(ISNA(VLOOKUP(nhap!AC51,ds,5,0))=TRUE,"WW",VLOOKUP(nhap!AC51,ds,5,0))))</f>
        <v>BH03</v>
      </c>
      <c r="AD52" s="144" t="str">
        <f>IF(nhap!AD51="","",IF(nhap!AD51="cn","cn",IF(ISNA(VLOOKUP(nhap!AD51,ds,5,0))=TRUE,"WW",VLOOKUP(nhap!AD51,ds,5,0))))</f>
        <v/>
      </c>
      <c r="AE52" s="144" t="str">
        <f>IF(nhap!AE51="","",IF(nhap!AE51="cn","cn",IF(ISNA(VLOOKUP(nhap!AE51,ds,5,0))=TRUE,"WW",VLOOKUP(nhap!AE51,ds,5,0))))</f>
        <v/>
      </c>
      <c r="AF52" s="144" t="str">
        <f>IF(nhap!AF51="","",IF(nhap!AF51="cn","cn",IF(ISNA(VLOOKUP(nhap!AF51,ds,5,0))=TRUE,"WW",VLOOKUP(nhap!AF51,ds,5,0))))</f>
        <v/>
      </c>
      <c r="AG52" s="144" t="str">
        <f>IF(nhap!AG51="","",IF(nhap!AG51="cn","cn",IF(ISNA(VLOOKUP(nhap!AG51,ds,5,0))=TRUE,"WW",VLOOKUP(nhap!AG51,ds,5,0))))</f>
        <v/>
      </c>
      <c r="AH52" s="144" t="str">
        <f>IF(nhap!AH51="","",IF(nhap!AH51="cn","cn",IF(ISNA(VLOOKUP(nhap!AH51,ds,5,0))=TRUE,"WW",VLOOKUP(nhap!AH51,ds,5,0))))</f>
        <v>BA10</v>
      </c>
      <c r="AI52" s="144" t="str">
        <f>IF(nhap!AI51="","",IF(nhap!AI51="cn","cn",IF(ISNA(VLOOKUP(nhap!AI51,ds,5,0))=TRUE,"WW",VLOOKUP(nhap!AI51,ds,5,0))))</f>
        <v/>
      </c>
      <c r="AJ52" s="144" t="str">
        <f>IF(nhap!AJ51="","",IF(nhap!AJ51="cn","cn",IF(ISNA(VLOOKUP(nhap!AJ51,ds,5,0))=TRUE,"WW",VLOOKUP(nhap!AJ51,ds,5,0))))</f>
        <v/>
      </c>
      <c r="AK52" s="144" t="str">
        <f>IF(nhap!AK51="","",IF(nhap!AK51="cn","cn",IF(ISNA(VLOOKUP(nhap!AK51,ds,5,0))=TRUE,"WW",VLOOKUP(nhap!AK51,ds,5,0))))</f>
        <v/>
      </c>
      <c r="AL52" s="144" t="str">
        <f>IF(nhap!AL51="","",IF(nhap!AL51="cn","cn",IF(ISNA(VLOOKUP(nhap!AL51,ds,5,0))=TRUE,"WW",VLOOKUP(nhap!AL51,ds,5,0))))</f>
        <v/>
      </c>
      <c r="AM52" s="144" t="str">
        <f>IF(nhap!AM51="","",IF(nhap!AM51="cn","cn",IF(ISNA(VLOOKUP(nhap!AM51,ds,5,0))=TRUE,"WW",VLOOKUP(nhap!AM51,ds,5,0))))</f>
        <v/>
      </c>
      <c r="AN52" s="144" t="str">
        <f>IF(nhap!AN51="","",IF(nhap!AN51="cn","cn",IF(ISNA(VLOOKUP(nhap!AN51,ds,5,0))=TRUE,"WW",VLOOKUP(nhap!AN51,ds,5,0))))</f>
        <v/>
      </c>
      <c r="AO52" s="144" t="str">
        <f>IF(nhap!AO51="","",IF(nhap!AO51="cn","cn",IF(ISNA(VLOOKUP(nhap!AO51,ds,5,0))=TRUE,"WW",VLOOKUP(nhap!AO51,ds,5,0))))</f>
        <v>BV14</v>
      </c>
      <c r="AP52" s="144" t="str">
        <f>IF(nhap!AP51="","",IF(nhap!AP51="cn","cn",IF(ISNA(VLOOKUP(nhap!AP51,ds,5,0))=TRUE,"WW",VLOOKUP(nhap!AP51,ds,5,0))))</f>
        <v>BT05</v>
      </c>
      <c r="AQ52" s="144" t="str">
        <f>IF(nhap!AQ51="","",IF(nhap!AQ51="cn","cn",IF(ISNA(VLOOKUP(nhap!AQ51,ds,5,0))=TRUE,"WW",VLOOKUP(nhap!AQ51,ds,5,0))))</f>
        <v>BU01</v>
      </c>
      <c r="AR52" s="144" t="str">
        <f>IF(nhap!AR51="","",IF(nhap!AR51="cn","cn",IF(ISNA(VLOOKUP(nhap!AR51,ds,5,0))=TRUE,"WW",VLOOKUP(nhap!AR51,ds,5,0))))</f>
        <v>BV13</v>
      </c>
      <c r="AS52" s="144" t="str">
        <f>IF(nhap!AS51="","",IF(nhap!AS51="cn","cn",IF(ISNA(VLOOKUP(nhap!AS51,ds,5,0))=TRUE,"WW",VLOOKUP(nhap!AS51,ds,5,0))))</f>
        <v>BU05</v>
      </c>
      <c r="AT52" s="144" t="str">
        <f>IF(nhap!AT51="","",IF(nhap!AT51="cn","cn",IF(ISNA(VLOOKUP(nhap!AT51,ds,5,0))=TRUE,"WW",VLOOKUP(nhap!AT51,ds,5,0))))</f>
        <v>BA03</v>
      </c>
      <c r="AU52" s="144" t="str">
        <f>IF(nhap!AU51="","",IF(nhap!AU51="cn","cn",IF(ISNA(VLOOKUP(nhap!AU51,ds,5,0))=TRUE,"WW",VLOOKUP(nhap!AU51,ds,5,0))))</f>
        <v>BA12</v>
      </c>
      <c r="AV52" s="144" t="str">
        <f>IF(nhap!AV51="","",IF(nhap!AV51="cn","cn",IF(ISNA(VLOOKUP(nhap!AV51,ds,5,0))=TRUE,"WW",VLOOKUP(nhap!AV51,ds,5,0))))</f>
        <v>BU02</v>
      </c>
      <c r="AW52" s="144" t="str">
        <f>IF(nhap!AW51="","",IF(nhap!AW51="cn","cn",IF(ISNA(VLOOKUP(nhap!AW51,ds,5,0))=TRUE,"WW",VLOOKUP(nhap!AW51,ds,5,0))))</f>
        <v/>
      </c>
      <c r="AX52" s="144" t="str">
        <f>IF(nhap!AX51="","",IF(nhap!AX51="cn","cn",IF(ISNA(VLOOKUP(nhap!AX51,ds,5,0))=TRUE,"WW",VLOOKUP(nhap!AX51,ds,5,0))))</f>
        <v/>
      </c>
      <c r="AY52" s="146" t="str">
        <f>IF(nhap!AY51="","",IF(nhap!AY51="cn","cn",VLOOKUP(nhap!AY51,ds,5,0)))</f>
        <v/>
      </c>
      <c r="AZ52" s="147" t="str">
        <f>IF(nhap!AZ51="","",IF(nhap!AZ51="cn","cn",VLOOKUP(nhap!AZ51,ds,5,0)))</f>
        <v/>
      </c>
      <c r="BA52" s="156"/>
      <c r="BB52" s="156"/>
    </row>
    <row r="53" spans="1:54" ht="15.75" customHeight="1" thickTop="1" thickBot="1" x14ac:dyDescent="0.25">
      <c r="A53" s="469"/>
      <c r="B53" s="139">
        <v>5</v>
      </c>
      <c r="C53" s="144" t="str">
        <f>IF(nhap!C52="","",IF(nhap!C52="cn","cn",IF(ISNA(VLOOKUP(nhap!C52,ds,5,0))=TRUE,"WW",VLOOKUP(nhap!C52,ds,5,0))))</f>
        <v>BH04</v>
      </c>
      <c r="D53" s="144" t="str">
        <f>IF(nhap!D52="","",IF(nhap!D52="cn","cn",IF(ISNA(VLOOKUP(nhap!D52,ds,5,0))=TRUE,"WW",VLOOKUP(nhap!D52,ds,5,0))))</f>
        <v>BA02</v>
      </c>
      <c r="E53" s="144" t="str">
        <f>IF(nhap!E52="","",IF(nhap!E52="cn","cn",IF(ISNA(VLOOKUP(nhap!E52,ds,5,0))=TRUE,"WW",VLOOKUP(nhap!E52,ds,5,0))))</f>
        <v>BH05</v>
      </c>
      <c r="F53" s="144" t="str">
        <f>IF(nhap!F52="","",IF(nhap!F52="cn","cn",IF(ISNA(VLOOKUP(nhap!F52,ds,5,0))=TRUE,"WW",VLOOKUP(nhap!F52,ds,5,0))))</f>
        <v>BV05</v>
      </c>
      <c r="G53" s="144" t="str">
        <f>IF(nhap!G52="","",IF(nhap!G52="cn","cn",IF(ISNA(VLOOKUP(nhap!G52,ds,5,0))=TRUE,"WW",VLOOKUP(nhap!G52,ds,5,0))))</f>
        <v>BV09</v>
      </c>
      <c r="H53" s="144" t="str">
        <f>IF(nhap!H52="","",IF(nhap!H52="cn","cn",IF(ISNA(VLOOKUP(nhap!H52,ds,5,0))=TRUE,"WW",VLOOKUP(nhap!H52,ds,5,0))))</f>
        <v>BS01</v>
      </c>
      <c r="I53" s="144" t="str">
        <f>IF(nhap!I52="","",IF(nhap!I52="cn","cn",IF(ISNA(VLOOKUP(nhap!I52,ds,5,0))=TRUE,"WW",VLOOKUP(nhap!I52,ds,5,0))))</f>
        <v>BV08</v>
      </c>
      <c r="J53" s="144" t="str">
        <f>IF(nhap!J52="","",IF(nhap!J52="cn","cn",IF(ISNA(VLOOKUP(nhap!J52,ds,5,0))=TRUE,"WW",VLOOKUP(nhap!J52,ds,5,0))))</f>
        <v>BT04</v>
      </c>
      <c r="K53" s="144" t="str">
        <f>IF(nhap!K52="","",IF(nhap!K52="cn","cn",IF(ISNA(VLOOKUP(nhap!K52,ds,5,0))=TRUE,"WW",VLOOKUP(nhap!K52,ds,5,0))))</f>
        <v>BU04</v>
      </c>
      <c r="L53" s="144" t="str">
        <f>IF(nhap!L52="","",IF(nhap!L52="cn","cn",IF(ISNA(VLOOKUP(nhap!L52,ds,5,0))=TRUE,"WW",VLOOKUP(nhap!L52,ds,5,0))))</f>
        <v>BG03</v>
      </c>
      <c r="M53" s="144" t="str">
        <f>IF(nhap!M52="","",IF(nhap!M52="cn","cn",IF(ISNA(VLOOKUP(nhap!M52,ds,5,0))=TRUE,"WW",VLOOKUP(nhap!M52,ds,5,0))))</f>
        <v>BT01</v>
      </c>
      <c r="N53" s="144" t="str">
        <f>IF(nhap!N52="","",IF(nhap!N52="cn","cn",IF(ISNA(VLOOKUP(nhap!N52,ds,5,0))=TRUE,"WW",VLOOKUP(nhap!N52,ds,5,0))))</f>
        <v>BE02</v>
      </c>
      <c r="O53" s="144" t="str">
        <f>IF(nhap!O52="","",IF(nhap!O52="cn","cn",IF(ISNA(VLOOKUP(nhap!O52,ds,5,0))=TRUE,"WW",VLOOKUP(nhap!O52,ds,5,0))))</f>
        <v>BD03</v>
      </c>
      <c r="P53" s="144" t="str">
        <f>IF(nhap!P52="","",IF(nhap!P52="cn","cn",IF(ISNA(VLOOKUP(nhap!P52,ds,5,0))=TRUE,"WW",VLOOKUP(nhap!P52,ds,5,0))))</f>
        <v>BE01</v>
      </c>
      <c r="Q53" s="144" t="str">
        <f>IF(nhap!Q52="","",IF(nhap!Q52="cn","cn",IF(ISNA(VLOOKUP(nhap!Q52,ds,5,0))=TRUE,"WW",VLOOKUP(nhap!Q52,ds,5,0))))</f>
        <v>BI02</v>
      </c>
      <c r="R53" s="144" t="str">
        <f>IF(nhap!R52="","",IF(nhap!R52="cn","cn",IF(ISNA(VLOOKUP(nhap!R52,ds,5,0))=TRUE,"WW",VLOOKUP(nhap!R52,ds,5,0))))</f>
        <v>BN06</v>
      </c>
      <c r="S53" s="144" t="str">
        <f>IF(nhap!S52="","",IF(nhap!S52="cn","cn",IF(ISNA(VLOOKUP(nhap!S52,ds,5,0))=TRUE,"WW",VLOOKUP(nhap!S52,ds,5,0))))</f>
        <v>BH08</v>
      </c>
      <c r="T53" s="144" t="str">
        <f>IF(nhap!T52="","",IF(nhap!T52="cn","cn",IF(ISNA(VLOOKUP(nhap!T52,ds,5,0))=TRUE,"WW",VLOOKUP(nhap!T52,ds,5,0))))</f>
        <v>BL03</v>
      </c>
      <c r="U53" s="144" t="str">
        <f>IF(nhap!U52="","",IF(nhap!U52="cn","cn",IF(ISNA(VLOOKUP(nhap!U52,ds,5,0))=TRUE,"WW",VLOOKUP(nhap!U52,ds,5,0))))</f>
        <v>BQ03</v>
      </c>
      <c r="V53" s="144" t="str">
        <f>IF(nhap!V52="","",IF(nhap!V52="cn","cn",IF(ISNA(VLOOKUP(nhap!V52,ds,5,0))=TRUE,"WW",VLOOKUP(nhap!V52,ds,5,0))))</f>
        <v>BC14</v>
      </c>
      <c r="W53" s="144" t="str">
        <f>IF(nhap!W52="","",IF(nhap!W52="cn","cn",IF(ISNA(VLOOKUP(nhap!W52,ds,5,0))=TRUE,"WW",VLOOKUP(nhap!W52,ds,5,0))))</f>
        <v>BS07</v>
      </c>
      <c r="X53" s="144" t="str">
        <f>IF(nhap!X52="","",IF(nhap!X52="cn","cn",IF(ISNA(VLOOKUP(nhap!X52,ds,5,0))=TRUE,"WW",VLOOKUP(nhap!X52,ds,5,0))))</f>
        <v>BA08</v>
      </c>
      <c r="Y53" s="144" t="str">
        <f>IF(nhap!Y52="","",IF(nhap!Y52="cn","cn",IF(ISNA(VLOOKUP(nhap!Y52,ds,5,0))=TRUE,"WW",VLOOKUP(nhap!Y52,ds,5,0))))</f>
        <v>BT05</v>
      </c>
      <c r="Z53" s="144" t="str">
        <f>IF(nhap!Z52="","",IF(nhap!Z52="cn","cn",IF(ISNA(VLOOKUP(nhap!Z52,ds,5,0))=TRUE,"WW",VLOOKUP(nhap!Z52,ds,5,0))))</f>
        <v>BV07</v>
      </c>
      <c r="AA53" s="144" t="str">
        <f>IF(nhap!AA52="","",IF(nhap!AA52="cn","cn",IF(ISNA(VLOOKUP(nhap!AA52,ds,5,0))=TRUE,"WW",VLOOKUP(nhap!AA52,ds,5,0))))</f>
        <v>BN08</v>
      </c>
      <c r="AB53" s="144" t="str">
        <f>IF(nhap!AB52="","",IF(nhap!AB52="cn","cn",IF(ISNA(VLOOKUP(nhap!AB52,ds,5,0))=TRUE,"WW",VLOOKUP(nhap!AB52,ds,5,0))))</f>
        <v>BU05</v>
      </c>
      <c r="AC53" s="144" t="str">
        <f>IF(nhap!AC52="","",IF(nhap!AC52="cn","cn",IF(ISNA(VLOOKUP(nhap!AC52,ds,5,0))=TRUE,"WW",VLOOKUP(nhap!AC52,ds,5,0))))</f>
        <v>BH03</v>
      </c>
      <c r="AD53" s="144" t="str">
        <f>IF(nhap!AD52="","",IF(nhap!AD52="cn","cn",IF(ISNA(VLOOKUP(nhap!AD52,ds,5,0))=TRUE,"WW",VLOOKUP(nhap!AD52,ds,5,0))))</f>
        <v/>
      </c>
      <c r="AE53" s="144" t="str">
        <f>IF(nhap!AE52="","",IF(nhap!AE52="cn","cn",IF(ISNA(VLOOKUP(nhap!AE52,ds,5,0))=TRUE,"WW",VLOOKUP(nhap!AE52,ds,5,0))))</f>
        <v/>
      </c>
      <c r="AF53" s="144" t="str">
        <f>IF(nhap!AF52="","",IF(nhap!AF52="cn","cn",IF(ISNA(VLOOKUP(nhap!AF52,ds,5,0))=TRUE,"WW",VLOOKUP(nhap!AF52,ds,5,0))))</f>
        <v/>
      </c>
      <c r="AG53" s="144" t="str">
        <f>IF(nhap!AG52="","",IF(nhap!AG52="cn","cn",IF(ISNA(VLOOKUP(nhap!AG52,ds,5,0))=TRUE,"WW",VLOOKUP(nhap!AG52,ds,5,0))))</f>
        <v/>
      </c>
      <c r="AH53" s="144" t="str">
        <f>IF(nhap!AH52="","",IF(nhap!AH52="cn","cn",IF(ISNA(VLOOKUP(nhap!AH52,ds,5,0))=TRUE,"WW",VLOOKUP(nhap!AH52,ds,5,0))))</f>
        <v>BA10</v>
      </c>
      <c r="AI53" s="144" t="str">
        <f>IF(nhap!AI52="","",IF(nhap!AI52="cn","cn",IF(ISNA(VLOOKUP(nhap!AI52,ds,5,0))=TRUE,"WW",VLOOKUP(nhap!AI52,ds,5,0))))</f>
        <v/>
      </c>
      <c r="AJ53" s="144" t="str">
        <f>IF(nhap!AJ52="","",IF(nhap!AJ52="cn","cn",IF(ISNA(VLOOKUP(nhap!AJ52,ds,5,0))=TRUE,"WW",VLOOKUP(nhap!AJ52,ds,5,0))))</f>
        <v/>
      </c>
      <c r="AK53" s="144" t="str">
        <f>IF(nhap!AK52="","",IF(nhap!AK52="cn","cn",IF(ISNA(VLOOKUP(nhap!AK52,ds,5,0))=TRUE,"WW",VLOOKUP(nhap!AK52,ds,5,0))))</f>
        <v/>
      </c>
      <c r="AL53" s="144" t="str">
        <f>IF(nhap!AL52="","",IF(nhap!AL52="cn","cn",IF(ISNA(VLOOKUP(nhap!AL52,ds,5,0))=TRUE,"WW",VLOOKUP(nhap!AL52,ds,5,0))))</f>
        <v/>
      </c>
      <c r="AM53" s="144" t="str">
        <f>IF(nhap!AM52="","",IF(nhap!AM52="cn","cn",IF(ISNA(VLOOKUP(nhap!AM52,ds,5,0))=TRUE,"WW",VLOOKUP(nhap!AM52,ds,5,0))))</f>
        <v/>
      </c>
      <c r="AN53" s="144" t="str">
        <f>IF(nhap!AN52="","",IF(nhap!AN52="cn","cn",IF(ISNA(VLOOKUP(nhap!AN52,ds,5,0))=TRUE,"WW",VLOOKUP(nhap!AN52,ds,5,0))))</f>
        <v/>
      </c>
      <c r="AO53" s="144" t="str">
        <f>IF(nhap!AO52="","",IF(nhap!AO52="cn","cn",IF(ISNA(VLOOKUP(nhap!AO52,ds,5,0))=TRUE,"WW",VLOOKUP(nhap!AO52,ds,5,0))))</f>
        <v>BU02</v>
      </c>
      <c r="AP53" s="144" t="str">
        <f>IF(nhap!AP52="","",IF(nhap!AP52="cn","cn",IF(ISNA(VLOOKUP(nhap!AP52,ds,5,0))=TRUE,"WW",VLOOKUP(nhap!AP52,ds,5,0))))</f>
        <v>BV14</v>
      </c>
      <c r="AQ53" s="144" t="str">
        <f>IF(nhap!AQ52="","",IF(nhap!AQ52="cn","cn",IF(ISNA(VLOOKUP(nhap!AQ52,ds,5,0))=TRUE,"WW",VLOOKUP(nhap!AQ52,ds,5,0))))</f>
        <v>BH02</v>
      </c>
      <c r="AR53" s="144" t="str">
        <f>IF(nhap!AR52="","",IF(nhap!AR52="cn","cn",IF(ISNA(VLOOKUP(nhap!AR52,ds,5,0))=TRUE,"WW",VLOOKUP(nhap!AR52,ds,5,0))))</f>
        <v>BU01</v>
      </c>
      <c r="AS53" s="144" t="str">
        <f>IF(nhap!AS52="","",IF(nhap!AS52="cn","cn",IF(ISNA(VLOOKUP(nhap!AS52,ds,5,0))=TRUE,"WW",VLOOKUP(nhap!AS52,ds,5,0))))</f>
        <v>BT15</v>
      </c>
      <c r="AT53" s="144" t="str">
        <f>IF(nhap!AT52="","",IF(nhap!AT52="cn","cn",IF(ISNA(VLOOKUP(nhap!AT52,ds,5,0))=TRUE,"WW",VLOOKUP(nhap!AT52,ds,5,0))))</f>
        <v>BA03</v>
      </c>
      <c r="AU53" s="144" t="str">
        <f>IF(nhap!AU52="","",IF(nhap!AU52="cn","cn",IF(ISNA(VLOOKUP(nhap!AU52,ds,5,0))=TRUE,"WW",VLOOKUP(nhap!AU52,ds,5,0))))</f>
        <v>BA12</v>
      </c>
      <c r="AV53" s="144" t="str">
        <f>IF(nhap!AV52="","",IF(nhap!AV52="cn","cn",IF(ISNA(VLOOKUP(nhap!AV52,ds,5,0))=TRUE,"WW",VLOOKUP(nhap!AV52,ds,5,0))))</f>
        <v>BT14</v>
      </c>
      <c r="AW53" s="144" t="str">
        <f>IF(nhap!AW52="","",IF(nhap!AW52="cn","cn",IF(ISNA(VLOOKUP(nhap!AW52,ds,5,0))=TRUE,"WW",VLOOKUP(nhap!AW52,ds,5,0))))</f>
        <v/>
      </c>
      <c r="AX53" s="144" t="str">
        <f>IF(nhap!AX52="","",IF(nhap!AX52="cn","cn",IF(ISNA(VLOOKUP(nhap!AX52,ds,5,0))=TRUE,"WW",VLOOKUP(nhap!AX52,ds,5,0))))</f>
        <v/>
      </c>
      <c r="AY53" s="148" t="str">
        <f>IF(nhap!AY52="","",IF(nhap!AY52="cn","cn",VLOOKUP(nhap!AY52,ds,5,0)))</f>
        <v/>
      </c>
      <c r="AZ53" s="149" t="str">
        <f>IF(nhap!AZ52="","",IF(nhap!AZ52="cn","cn",VLOOKUP(nhap!AZ52,ds,5,0)))</f>
        <v/>
      </c>
      <c r="BA53" s="156"/>
      <c r="BB53" s="156"/>
    </row>
    <row r="54" spans="1:54" ht="15.75" customHeight="1" thickTop="1" thickBot="1" x14ac:dyDescent="0.25">
      <c r="A54" s="467" t="s">
        <v>21</v>
      </c>
      <c r="B54" s="136">
        <v>1</v>
      </c>
      <c r="C54" s="144" t="str">
        <f>IF(nhap!C53="","",IF(nhap!C53="cn","cn",IF(ISNA(VLOOKUP(nhap!C53,ds,5,0))=TRUE,"WW",VLOOKUP(nhap!C53,ds,5,0))))</f>
        <v/>
      </c>
      <c r="D54" s="144" t="str">
        <f>IF(nhap!D53="","",IF(nhap!D53="cn","cn",IF(ISNA(VLOOKUP(nhap!D53,ds,5,0))=TRUE,"WW",VLOOKUP(nhap!D53,ds,5,0))))</f>
        <v/>
      </c>
      <c r="E54" s="144" t="str">
        <f>IF(nhap!E53="","",IF(nhap!E53="cn","cn",IF(ISNA(VLOOKUP(nhap!E53,ds,5,0))=TRUE,"WW",VLOOKUP(nhap!E53,ds,5,0))))</f>
        <v/>
      </c>
      <c r="F54" s="144" t="str">
        <f>IF(nhap!F53="","",IF(nhap!F53="cn","cn",IF(ISNA(VLOOKUP(nhap!F53,ds,5,0))=TRUE,"WW",VLOOKUP(nhap!F53,ds,5,0))))</f>
        <v/>
      </c>
      <c r="G54" s="144" t="str">
        <f>IF(nhap!G53="","",IF(nhap!G53="cn","cn",IF(ISNA(VLOOKUP(nhap!G53,ds,5,0))=TRUE,"WW",VLOOKUP(nhap!G53,ds,5,0))))</f>
        <v/>
      </c>
      <c r="H54" s="144" t="str">
        <f>IF(nhap!H53="","",IF(nhap!H53="cn","cn",IF(ISNA(VLOOKUP(nhap!H53,ds,5,0))=TRUE,"WW",VLOOKUP(nhap!H53,ds,5,0))))</f>
        <v/>
      </c>
      <c r="I54" s="144" t="str">
        <f>IF(nhap!I53="","",IF(nhap!I53="cn","cn",IF(ISNA(VLOOKUP(nhap!I53,ds,5,0))=TRUE,"WW",VLOOKUP(nhap!I53,ds,5,0))))</f>
        <v/>
      </c>
      <c r="J54" s="144" t="str">
        <f>IF(nhap!J53="","",IF(nhap!J53="cn","cn",IF(ISNA(VLOOKUP(nhap!J53,ds,5,0))=TRUE,"WW",VLOOKUP(nhap!J53,ds,5,0))))</f>
        <v/>
      </c>
      <c r="K54" s="144" t="str">
        <f>IF(nhap!K53="","",IF(nhap!K53="cn","cn",IF(ISNA(VLOOKUP(nhap!K53,ds,5,0))=TRUE,"WW",VLOOKUP(nhap!K53,ds,5,0))))</f>
        <v/>
      </c>
      <c r="L54" s="144" t="str">
        <f>IF(nhap!L53="","",IF(nhap!L53="cn","cn",IF(ISNA(VLOOKUP(nhap!L53,ds,5,0))=TRUE,"WW",VLOOKUP(nhap!L53,ds,5,0))))</f>
        <v/>
      </c>
      <c r="M54" s="144" t="str">
        <f>IF(nhap!M53="","",IF(nhap!M53="cn","cn",IF(ISNA(VLOOKUP(nhap!M53,ds,5,0))=TRUE,"WW",VLOOKUP(nhap!M53,ds,5,0))))</f>
        <v/>
      </c>
      <c r="N54" s="144" t="str">
        <f>IF(nhap!N53="","",IF(nhap!N53="cn","cn",IF(ISNA(VLOOKUP(nhap!N53,ds,5,0))=TRUE,"WW",VLOOKUP(nhap!N53,ds,5,0))))</f>
        <v/>
      </c>
      <c r="O54" s="144" t="str">
        <f>IF(nhap!O53="","",IF(nhap!O53="cn","cn",IF(ISNA(VLOOKUP(nhap!O53,ds,5,0))=TRUE,"WW",VLOOKUP(nhap!O53,ds,5,0))))</f>
        <v/>
      </c>
      <c r="P54" s="144" t="str">
        <f>IF(nhap!P53="","",IF(nhap!P53="cn","cn",IF(ISNA(VLOOKUP(nhap!P53,ds,5,0))=TRUE,"WW",VLOOKUP(nhap!P53,ds,5,0))))</f>
        <v/>
      </c>
      <c r="Q54" s="144" t="str">
        <f>IF(nhap!Q53="","",IF(nhap!Q53="cn","cn",IF(ISNA(VLOOKUP(nhap!Q53,ds,5,0))=TRUE,"WW",VLOOKUP(nhap!Q53,ds,5,0))))</f>
        <v>BT14</v>
      </c>
      <c r="R54" s="144" t="str">
        <f>IF(nhap!R53="","",IF(nhap!R53="cn","cn",IF(ISNA(VLOOKUP(nhap!R53,ds,5,0))=TRUE,"WW",VLOOKUP(nhap!R53,ds,5,0))))</f>
        <v>BA05</v>
      </c>
      <c r="S54" s="144" t="str">
        <f>IF(nhap!S53="","",IF(nhap!S53="cn","cn",IF(ISNA(VLOOKUP(nhap!S53,ds,5,0))=TRUE,"WW",VLOOKUP(nhap!S53,ds,5,0))))</f>
        <v>BV03</v>
      </c>
      <c r="T54" s="144" t="str">
        <f>IF(nhap!T53="","",IF(nhap!T53="cn","cn",IF(ISNA(VLOOKUP(nhap!T53,ds,5,0))=TRUE,"WW",VLOOKUP(nhap!T53,ds,5,0))))</f>
        <v>BD01</v>
      </c>
      <c r="U54" s="144" t="str">
        <f>IF(nhap!U53="","",IF(nhap!U53="cn","cn",IF(ISNA(VLOOKUP(nhap!U53,ds,5,0))=TRUE,"WW",VLOOKUP(nhap!U53,ds,5,0))))</f>
        <v>BV13</v>
      </c>
      <c r="V54" s="144" t="str">
        <f>IF(nhap!V53="","",IF(nhap!V53="cn","cn",IF(ISNA(VLOOKUP(nhap!V53,ds,5,0))=TRUE,"WW",VLOOKUP(nhap!V53,ds,5,0))))</f>
        <v>HL12</v>
      </c>
      <c r="W54" s="144" t="str">
        <f>IF(nhap!W53="","",IF(nhap!W53="cn","cn",IF(ISNA(VLOOKUP(nhap!W53,ds,5,0))=TRUE,"WW",VLOOKUP(nhap!W53,ds,5,0))))</f>
        <v>BV12</v>
      </c>
      <c r="X54" s="144" t="str">
        <f>IF(nhap!X53="","",IF(nhap!X53="cn","cn",IF(ISNA(VLOOKUP(nhap!X53,ds,5,0))=TRUE,"WW",VLOOKUP(nhap!X53,ds,5,0))))</f>
        <v>BD03</v>
      </c>
      <c r="Y54" s="144" t="str">
        <f>IF(nhap!Y53="","",IF(nhap!Y53="cn","cn",IF(ISNA(VLOOKUP(nhap!Y53,ds,5,0))=TRUE,"WW",VLOOKUP(nhap!Y53,ds,5,0))))</f>
        <v>BH04</v>
      </c>
      <c r="Z54" s="144" t="str">
        <f>IF(nhap!Z53="","",IF(nhap!Z53="cn","cn",IF(ISNA(VLOOKUP(nhap!Z53,ds,5,0))=TRUE,"WW",VLOOKUP(nhap!Z53,ds,5,0))))</f>
        <v>BS07</v>
      </c>
      <c r="AA54" s="144" t="str">
        <f>IF(nhap!AA53="","",IF(nhap!AA53="cn","cn",IF(ISNA(VLOOKUP(nhap!AA53,ds,5,0))=TRUE,"WW",VLOOKUP(nhap!AA53,ds,5,0))))</f>
        <v>BI05</v>
      </c>
      <c r="AB54" s="144" t="str">
        <f>IF(nhap!AB53="","",IF(nhap!AB53="cn","cn",IF(ISNA(VLOOKUP(nhap!AB53,ds,5,0))=TRUE,"WW",VLOOKUP(nhap!AB53,ds,5,0))))</f>
        <v>BH09</v>
      </c>
      <c r="AC54" s="144" t="str">
        <f>IF(nhap!AC53="","",IF(nhap!AC53="cn","cn",IF(ISNA(VLOOKUP(nhap!AC53,ds,5,0))=TRUE,"WW",VLOOKUP(nhap!AC53,ds,5,0))))</f>
        <v>BA10</v>
      </c>
      <c r="AD54" s="144" t="str">
        <f>IF(nhap!AD53="","",IF(nhap!AD53="cn","cn",IF(ISNA(VLOOKUP(nhap!AD53,ds,5,0))=TRUE,"WW",VLOOKUP(nhap!AD53,ds,5,0))))</f>
        <v/>
      </c>
      <c r="AE54" s="144" t="str">
        <f>IF(nhap!AE53="","",IF(nhap!AE53="cn","cn",IF(ISNA(VLOOKUP(nhap!AE53,ds,5,0))=TRUE,"WW",VLOOKUP(nhap!AE53,ds,5,0))))</f>
        <v/>
      </c>
      <c r="AF54" s="144" t="str">
        <f>IF(nhap!AF53="","",IF(nhap!AF53="cn","cn",IF(ISNA(VLOOKUP(nhap!AF53,ds,5,0))=TRUE,"WW",VLOOKUP(nhap!AF53,ds,5,0))))</f>
        <v/>
      </c>
      <c r="AG54" s="144" t="str">
        <f>IF(nhap!AG53="","",IF(nhap!AG53="cn","cn",IF(ISNA(VLOOKUP(nhap!AG53,ds,5,0))=TRUE,"WW",VLOOKUP(nhap!AG53,ds,5,0))))</f>
        <v/>
      </c>
      <c r="AH54" s="144" t="str">
        <f>IF(nhap!AH53="","",IF(nhap!AH53="cn","cn",IF(ISNA(VLOOKUP(nhap!AH53,ds,5,0))=TRUE,"WW",VLOOKUP(nhap!AH53,ds,5,0))))</f>
        <v/>
      </c>
      <c r="AI54" s="144" t="str">
        <f>IF(nhap!AI53="","",IF(nhap!AI53="cn","cn",IF(ISNA(VLOOKUP(nhap!AI53,ds,5,0))=TRUE,"WW",VLOOKUP(nhap!AI53,ds,5,0))))</f>
        <v/>
      </c>
      <c r="AJ54" s="144" t="str">
        <f>IF(nhap!AJ53="","",IF(nhap!AJ53="cn","cn",IF(ISNA(VLOOKUP(nhap!AJ53,ds,5,0))=TRUE,"WW",VLOOKUP(nhap!AJ53,ds,5,0))))</f>
        <v/>
      </c>
      <c r="AK54" s="144" t="str">
        <f>IF(nhap!AK53="","",IF(nhap!AK53="cn","cn",IF(ISNA(VLOOKUP(nhap!AK53,ds,5,0))=TRUE,"WW",VLOOKUP(nhap!AK53,ds,5,0))))</f>
        <v/>
      </c>
      <c r="AL54" s="144" t="str">
        <f>IF(nhap!AL53="","",IF(nhap!AL53="cn","cn",IF(ISNA(VLOOKUP(nhap!AL53,ds,5,0))=TRUE,"WW",VLOOKUP(nhap!AL53,ds,5,0))))</f>
        <v/>
      </c>
      <c r="AM54" s="144" t="str">
        <f>IF(nhap!AM53="","",IF(nhap!AM53="cn","cn",IF(ISNA(VLOOKUP(nhap!AM53,ds,5,0))=TRUE,"WW",VLOOKUP(nhap!AM53,ds,5,0))))</f>
        <v/>
      </c>
      <c r="AN54" s="144" t="str">
        <f>IF(nhap!AN53="","",IF(nhap!AN53="cn","cn",IF(ISNA(VLOOKUP(nhap!AN53,ds,5,0))=TRUE,"WW",VLOOKUP(nhap!AN53,ds,5,0))))</f>
        <v/>
      </c>
      <c r="AO54" s="144" t="str">
        <f>IF(nhap!AO53="","",IF(nhap!AO53="cn","cn",IF(ISNA(VLOOKUP(nhap!AO53,ds,5,0))=TRUE,"WW",VLOOKUP(nhap!AO53,ds,5,0))))</f>
        <v>BU02</v>
      </c>
      <c r="AP54" s="144" t="str">
        <f>IF(nhap!AP53="","",IF(nhap!AP53="cn","cn",IF(ISNA(VLOOKUP(nhap!AP53,ds,5,0))=TRUE,"WW",VLOOKUP(nhap!AP53,ds,5,0))))</f>
        <v>BV14</v>
      </c>
      <c r="AQ54" s="144" t="str">
        <f>IF(nhap!AQ53="","",IF(nhap!AQ53="cn","cn",IF(ISNA(VLOOKUP(nhap!AQ53,ds,5,0))=TRUE,"WW",VLOOKUP(nhap!AQ53,ds,5,0))))</f>
        <v>BA08</v>
      </c>
      <c r="AR54" s="144" t="str">
        <f>IF(nhap!AR53="","",IF(nhap!AR53="cn","cn",IF(ISNA(VLOOKUP(nhap!AR53,ds,5,0))=TRUE,"WW",VLOOKUP(nhap!AR53,ds,5,0))))</f>
        <v>BA06</v>
      </c>
      <c r="AS54" s="144" t="str">
        <f>IF(nhap!AS53="","",IF(nhap!AS53="cn","cn",IF(ISNA(VLOOKUP(nhap!AS53,ds,5,0))=TRUE,"WW",VLOOKUP(nhap!AS53,ds,5,0))))</f>
        <v>BI01</v>
      </c>
      <c r="AT54" s="144" t="str">
        <f>IF(nhap!AT53="","",IF(nhap!AT53="cn","cn",IF(ISNA(VLOOKUP(nhap!AT53,ds,5,0))=TRUE,"WW",VLOOKUP(nhap!AT53,ds,5,0))))</f>
        <v>BI06</v>
      </c>
      <c r="AU54" s="144" t="str">
        <f>IF(nhap!AU53="","",IF(nhap!AU53="cn","cn",IF(ISNA(VLOOKUP(nhap!AU53,ds,5,0))=TRUE,"WW",VLOOKUP(nhap!AU53,ds,5,0))))</f>
        <v>BS06</v>
      </c>
      <c r="AV54" s="144" t="str">
        <f>IF(nhap!AV53="","",IF(nhap!AV53="cn","cn",IF(ISNA(VLOOKUP(nhap!AV53,ds,5,0))=TRUE,"WW",VLOOKUP(nhap!AV53,ds,5,0))))</f>
        <v>BQ04</v>
      </c>
      <c r="AW54" s="144" t="str">
        <f>IF(nhap!AW53="","",IF(nhap!AW53="cn","cn",IF(ISNA(VLOOKUP(nhap!AW53,ds,5,0))=TRUE,"WW",VLOOKUP(nhap!AW53,ds,5,0))))</f>
        <v/>
      </c>
      <c r="AX54" s="144" t="str">
        <f>IF(nhap!AX53="","",IF(nhap!AX53="cn","cn",IF(ISNA(VLOOKUP(nhap!AX53,ds,5,0))=TRUE,"WW",VLOOKUP(nhap!AX53,ds,5,0))))</f>
        <v/>
      </c>
      <c r="AY54" s="144" t="str">
        <f>IF(nhap!AY53="","",IF(nhap!AY53="cn","cn",VLOOKUP(nhap!AY53,ds,5,0)))</f>
        <v/>
      </c>
      <c r="AZ54" s="145" t="str">
        <f>IF(nhap!AZ53="","",IF(nhap!AZ53="cn","cn",VLOOKUP(nhap!AZ53,ds,5,0)))</f>
        <v/>
      </c>
      <c r="BA54" s="156"/>
      <c r="BB54" s="156"/>
    </row>
    <row r="55" spans="1:54" ht="15.75" customHeight="1" thickTop="1" thickBot="1" x14ac:dyDescent="0.25">
      <c r="A55" s="468" t="s">
        <v>8</v>
      </c>
      <c r="B55" s="138">
        <v>2</v>
      </c>
      <c r="C55" s="144" t="str">
        <f>IF(nhap!C54="","",IF(nhap!C54="cn","cn",IF(ISNA(VLOOKUP(nhap!C54,ds,5,0))=TRUE,"WW",VLOOKUP(nhap!C54,ds,5,0))))</f>
        <v>BH04</v>
      </c>
      <c r="D55" s="144" t="str">
        <f>IF(nhap!D54="","",IF(nhap!D54="cn","cn",IF(ISNA(VLOOKUP(nhap!D54,ds,5,0))=TRUE,"WW",VLOOKUP(nhap!D54,ds,5,0))))</f>
        <v/>
      </c>
      <c r="E55" s="144" t="str">
        <f>IF(nhap!E54="","",IF(nhap!E54="cn","cn",IF(ISNA(VLOOKUP(nhap!E54,ds,5,0))=TRUE,"WW",VLOOKUP(nhap!E54,ds,5,0))))</f>
        <v/>
      </c>
      <c r="F55" s="144" t="str">
        <f>IF(nhap!F54="","",IF(nhap!F54="cn","cn",IF(ISNA(VLOOKUP(nhap!F54,ds,5,0))=TRUE,"WW",VLOOKUP(nhap!F54,ds,5,0))))</f>
        <v/>
      </c>
      <c r="G55" s="144" t="str">
        <f>IF(nhap!G54="","",IF(nhap!G54="cn","cn",IF(ISNA(VLOOKUP(nhap!G54,ds,5,0))=TRUE,"WW",VLOOKUP(nhap!G54,ds,5,0))))</f>
        <v>BL02</v>
      </c>
      <c r="H55" s="144" t="str">
        <f>IF(nhap!H54="","",IF(nhap!H54="cn","cn",IF(ISNA(VLOOKUP(nhap!H54,ds,5,0))=TRUE,"WW",VLOOKUP(nhap!H54,ds,5,0))))</f>
        <v>BL09</v>
      </c>
      <c r="I55" s="144" t="str">
        <f>IF(nhap!I54="","",IF(nhap!I54="cn","cn",IF(ISNA(VLOOKUP(nhap!I54,ds,5,0))=TRUE,"WW",VLOOKUP(nhap!I54,ds,5,0))))</f>
        <v/>
      </c>
      <c r="J55" s="144" t="str">
        <f>IF(nhap!J54="","",IF(nhap!J54="cn","cn",IF(ISNA(VLOOKUP(nhap!J54,ds,5,0))=TRUE,"WW",VLOOKUP(nhap!J54,ds,5,0))))</f>
        <v>BL06</v>
      </c>
      <c r="K55" s="144" t="str">
        <f>IF(nhap!K54="","",IF(nhap!K54="cn","cn",IF(ISNA(VLOOKUP(nhap!K54,ds,5,0))=TRUE,"WW",VLOOKUP(nhap!K54,ds,5,0))))</f>
        <v>BE07</v>
      </c>
      <c r="L55" s="144" t="str">
        <f>IF(nhap!L54="","",IF(nhap!L54="cn","cn",IF(ISNA(VLOOKUP(nhap!L54,ds,5,0))=TRUE,"WW",VLOOKUP(nhap!L54,ds,5,0))))</f>
        <v>BI05</v>
      </c>
      <c r="M55" s="144" t="str">
        <f>IF(nhap!M54="","",IF(nhap!M54="cn","cn",IF(ISNA(VLOOKUP(nhap!M54,ds,5,0))=TRUE,"WW",VLOOKUP(nhap!M54,ds,5,0))))</f>
        <v/>
      </c>
      <c r="N55" s="144" t="str">
        <f>IF(nhap!N54="","",IF(nhap!N54="cn","cn",IF(ISNA(VLOOKUP(nhap!N54,ds,5,0))=TRUE,"WW",VLOOKUP(nhap!N54,ds,5,0))))</f>
        <v/>
      </c>
      <c r="O55" s="144" t="str">
        <f>IF(nhap!O54="","",IF(nhap!O54="cn","cn",IF(ISNA(VLOOKUP(nhap!O54,ds,5,0))=TRUE,"WW",VLOOKUP(nhap!O54,ds,5,0))))</f>
        <v/>
      </c>
      <c r="P55" s="144" t="str">
        <f>IF(nhap!P54="","",IF(nhap!P54="cn","cn",IF(ISNA(VLOOKUP(nhap!P54,ds,5,0))=TRUE,"WW",VLOOKUP(nhap!P54,ds,5,0))))</f>
        <v>BT17</v>
      </c>
      <c r="Q55" s="144" t="str">
        <f>IF(nhap!Q54="","",IF(nhap!Q54="cn","cn",IF(ISNA(VLOOKUP(nhap!Q54,ds,5,0))=TRUE,"WW",VLOOKUP(nhap!Q54,ds,5,0))))</f>
        <v>BT14</v>
      </c>
      <c r="R55" s="144" t="str">
        <f>IF(nhap!R54="","",IF(nhap!R54="cn","cn",IF(ISNA(VLOOKUP(nhap!R54,ds,5,0))=TRUE,"WW",VLOOKUP(nhap!R54,ds,5,0))))</f>
        <v>BH09</v>
      </c>
      <c r="S55" s="144" t="str">
        <f>IF(nhap!S54="","",IF(nhap!S54="cn","cn",IF(ISNA(VLOOKUP(nhap!S54,ds,5,0))=TRUE,"WW",VLOOKUP(nhap!S54,ds,5,0))))</f>
        <v>BV03</v>
      </c>
      <c r="T55" s="144" t="str">
        <f>IF(nhap!T54="","",IF(nhap!T54="cn","cn",IF(ISNA(VLOOKUP(nhap!T54,ds,5,0))=TRUE,"WW",VLOOKUP(nhap!T54,ds,5,0))))</f>
        <v>BT05</v>
      </c>
      <c r="U55" s="144" t="str">
        <f>IF(nhap!U54="","",IF(nhap!U54="cn","cn",IF(ISNA(VLOOKUP(nhap!U54,ds,5,0))=TRUE,"WW",VLOOKUP(nhap!U54,ds,5,0))))</f>
        <v>BV13</v>
      </c>
      <c r="V55" s="144" t="str">
        <f>IF(nhap!V54="","",IF(nhap!V54="cn","cn",IF(ISNA(VLOOKUP(nhap!V54,ds,5,0))=TRUE,"WW",VLOOKUP(nhap!V54,ds,5,0))))</f>
        <v>BS06</v>
      </c>
      <c r="W55" s="144" t="str">
        <f>IF(nhap!W54="","",IF(nhap!W54="cn","cn",IF(ISNA(VLOOKUP(nhap!W54,ds,5,0))=TRUE,"WW",VLOOKUP(nhap!W54,ds,5,0))))</f>
        <v>BV12</v>
      </c>
      <c r="X55" s="144" t="str">
        <f>IF(nhap!X54="","",IF(nhap!X54="cn","cn",IF(ISNA(VLOOKUP(nhap!X54,ds,5,0))=TRUE,"WW",VLOOKUP(nhap!X54,ds,5,0))))</f>
        <v>BQ04</v>
      </c>
      <c r="Y55" s="144" t="str">
        <f>IF(nhap!Y54="","",IF(nhap!Y54="cn","cn",IF(ISNA(VLOOKUP(nhap!Y54,ds,5,0))=TRUE,"WW",VLOOKUP(nhap!Y54,ds,5,0))))</f>
        <v>BV06</v>
      </c>
      <c r="Z55" s="144" t="str">
        <f>IF(nhap!Z54="","",IF(nhap!Z54="cn","cn",IF(ISNA(VLOOKUP(nhap!Z54,ds,5,0))=TRUE,"WW",VLOOKUP(nhap!Z54,ds,5,0))))</f>
        <v>BN05</v>
      </c>
      <c r="AA55" s="144" t="str">
        <f>IF(nhap!AA54="","",IF(nhap!AA54="cn","cn",IF(ISNA(VLOOKUP(nhap!AA54,ds,5,0))=TRUE,"WW",VLOOKUP(nhap!AA54,ds,5,0))))</f>
        <v>BL08</v>
      </c>
      <c r="AB55" s="144" t="str">
        <f>IF(nhap!AB54="","",IF(nhap!AB54="cn","cn",IF(ISNA(VLOOKUP(nhap!AB54,ds,5,0))=TRUE,"WW",VLOOKUP(nhap!AB54,ds,5,0))))</f>
        <v>BA03</v>
      </c>
      <c r="AC55" s="144" t="str">
        <f>IF(nhap!AC54="","",IF(nhap!AC54="cn","cn",IF(ISNA(VLOOKUP(nhap!AC54,ds,5,0))=TRUE,"WW",VLOOKUP(nhap!AC54,ds,5,0))))</f>
        <v>BA10</v>
      </c>
      <c r="AD55" s="144" t="str">
        <f>IF(nhap!AD54="","",IF(nhap!AD54="cn","cn",IF(ISNA(VLOOKUP(nhap!AD54,ds,5,0))=TRUE,"WW",VLOOKUP(nhap!AD54,ds,5,0))))</f>
        <v/>
      </c>
      <c r="AE55" s="144" t="str">
        <f>IF(nhap!AE54="","",IF(nhap!AE54="cn","cn",IF(ISNA(VLOOKUP(nhap!AE54,ds,5,0))=TRUE,"WW",VLOOKUP(nhap!AE54,ds,5,0))))</f>
        <v/>
      </c>
      <c r="AF55" s="144" t="str">
        <f>IF(nhap!AF54="","",IF(nhap!AF54="cn","cn",IF(ISNA(VLOOKUP(nhap!AF54,ds,5,0))=TRUE,"WW",VLOOKUP(nhap!AF54,ds,5,0))))</f>
        <v/>
      </c>
      <c r="AG55" s="144" t="str">
        <f>IF(nhap!AG54="","",IF(nhap!AG54="cn","cn",IF(ISNA(VLOOKUP(nhap!AG54,ds,5,0))=TRUE,"WW",VLOOKUP(nhap!AG54,ds,5,0))))</f>
        <v/>
      </c>
      <c r="AH55" s="144" t="str">
        <f>IF(nhap!AH54="","",IF(nhap!AH54="cn","cn",IF(ISNA(VLOOKUP(nhap!AH54,ds,5,0))=TRUE,"WW",VLOOKUP(nhap!AH54,ds,5,0))))</f>
        <v>BL03</v>
      </c>
      <c r="AI55" s="144" t="str">
        <f>IF(nhap!AI54="","",IF(nhap!AI54="cn","cn",IF(ISNA(VLOOKUP(nhap!AI54,ds,5,0))=TRUE,"WW",VLOOKUP(nhap!AI54,ds,5,0))))</f>
        <v>BE05</v>
      </c>
      <c r="AJ55" s="144" t="str">
        <f>IF(nhap!AJ54="","",IF(nhap!AJ54="cn","cn",IF(ISNA(VLOOKUP(nhap!AJ54,ds,5,0))=TRUE,"WW",VLOOKUP(nhap!AJ54,ds,5,0))))</f>
        <v>BE01</v>
      </c>
      <c r="AK55" s="144" t="str">
        <f>IF(nhap!AK54="","",IF(nhap!AK54="cn","cn",IF(ISNA(VLOOKUP(nhap!AK54,ds,5,0))=TRUE,"WW",VLOOKUP(nhap!AK54,ds,5,0))))</f>
        <v>BU02</v>
      </c>
      <c r="AL55" s="144" t="str">
        <f>IF(nhap!AL54="","",IF(nhap!AL54="cn","cn",IF(ISNA(VLOOKUP(nhap!AL54,ds,5,0))=TRUE,"WW",VLOOKUP(nhap!AL54,ds,5,0))))</f>
        <v>BL04</v>
      </c>
      <c r="AM55" s="144" t="str">
        <f>IF(nhap!AM54="","",IF(nhap!AM54="cn","cn",IF(ISNA(VLOOKUP(nhap!AM54,ds,5,0))=TRUE,"WW",VLOOKUP(nhap!AM54,ds,5,0))))</f>
        <v>BT04</v>
      </c>
      <c r="AN55" s="144" t="str">
        <f>IF(nhap!AN54="","",IF(nhap!AN54="cn","cn",IF(ISNA(VLOOKUP(nhap!AN54,ds,5,0))=TRUE,"WW",VLOOKUP(nhap!AN54,ds,5,0))))</f>
        <v>BA05</v>
      </c>
      <c r="AO55" s="144" t="str">
        <f>IF(nhap!AO54="","",IF(nhap!AO54="cn","cn",IF(ISNA(VLOOKUP(nhap!AO54,ds,5,0))=TRUE,"WW",VLOOKUP(nhap!AO54,ds,5,0))))</f>
        <v>BA08</v>
      </c>
      <c r="AP55" s="144" t="str">
        <f>IF(nhap!AP54="","",IF(nhap!AP54="cn","cn",IF(ISNA(VLOOKUP(nhap!AP54,ds,5,0))=TRUE,"WW",VLOOKUP(nhap!AP54,ds,5,0))))</f>
        <v>BV14</v>
      </c>
      <c r="AQ55" s="144" t="str">
        <f>IF(nhap!AQ54="","",IF(nhap!AQ54="cn","cn",IF(ISNA(VLOOKUP(nhap!AQ54,ds,5,0))=TRUE,"WW",VLOOKUP(nhap!AQ54,ds,5,0))))</f>
        <v>BS07</v>
      </c>
      <c r="AR55" s="144" t="str">
        <f>IF(nhap!AR54="","",IF(nhap!AR54="cn","cn",IF(ISNA(VLOOKUP(nhap!AR54,ds,5,0))=TRUE,"WW",VLOOKUP(nhap!AR54,ds,5,0))))</f>
        <v>BA06</v>
      </c>
      <c r="AS55" s="144" t="str">
        <f>IF(nhap!AS54="","",IF(nhap!AS54="cn","cn",IF(ISNA(VLOOKUP(nhap!AS54,ds,5,0))=TRUE,"WW",VLOOKUP(nhap!AS54,ds,5,0))))</f>
        <v>BD02</v>
      </c>
      <c r="AT55" s="144" t="str">
        <f>IF(nhap!AT54="","",IF(nhap!AT54="cn","cn",IF(ISNA(VLOOKUP(nhap!AT54,ds,5,0))=TRUE,"WW",VLOOKUP(nhap!AT54,ds,5,0))))</f>
        <v>HL12</v>
      </c>
      <c r="AU55" s="144" t="str">
        <f>IF(nhap!AU54="","",IF(nhap!AU54="cn","cn",IF(ISNA(VLOOKUP(nhap!AU54,ds,5,0))=TRUE,"WW",VLOOKUP(nhap!AU54,ds,5,0))))</f>
        <v>BD01</v>
      </c>
      <c r="AV55" s="144" t="str">
        <f>IF(nhap!AV54="","",IF(nhap!AV54="cn","cn",IF(ISNA(VLOOKUP(nhap!AV54,ds,5,0))=TRUE,"WW",VLOOKUP(nhap!AV54,ds,5,0))))</f>
        <v>BA04</v>
      </c>
      <c r="AW55" s="144" t="str">
        <f>IF(nhap!AW54="","",IF(nhap!AW54="cn","cn",IF(ISNA(VLOOKUP(nhap!AW54,ds,5,0))=TRUE,"WW",VLOOKUP(nhap!AW54,ds,5,0))))</f>
        <v/>
      </c>
      <c r="AX55" s="144" t="str">
        <f>IF(nhap!AX54="","",IF(nhap!AX54="cn","cn",IF(ISNA(VLOOKUP(nhap!AX54,ds,5,0))=TRUE,"WW",VLOOKUP(nhap!AX54,ds,5,0))))</f>
        <v/>
      </c>
      <c r="AY55" s="146" t="str">
        <f>IF(nhap!AY54="","",IF(nhap!AY54="cn","cn",VLOOKUP(nhap!AY54,ds,5,0)))</f>
        <v/>
      </c>
      <c r="AZ55" s="147" t="str">
        <f>IF(nhap!AZ54="","",IF(nhap!AZ54="cn","cn",VLOOKUP(nhap!AZ54,ds,5,0)))</f>
        <v/>
      </c>
      <c r="BA55" s="156"/>
      <c r="BB55" s="156"/>
    </row>
    <row r="56" spans="1:54" ht="15.75" customHeight="1" thickTop="1" thickBot="1" x14ac:dyDescent="0.25">
      <c r="A56" s="468" t="s">
        <v>12</v>
      </c>
      <c r="B56" s="138">
        <v>3</v>
      </c>
      <c r="C56" s="144" t="str">
        <f>IF(nhap!C55="","",IF(nhap!C55="cn","cn",IF(ISNA(VLOOKUP(nhap!C55,ds,5,0))=TRUE,"WW",VLOOKUP(nhap!C55,ds,5,0))))</f>
        <v>BD03</v>
      </c>
      <c r="D56" s="144" t="str">
        <f>IF(nhap!D55="","",IF(nhap!D55="cn","cn",IF(ISNA(VLOOKUP(nhap!D55,ds,5,0))=TRUE,"WW",VLOOKUP(nhap!D55,ds,5,0))))</f>
        <v/>
      </c>
      <c r="E56" s="144" t="str">
        <f>IF(nhap!E55="","",IF(nhap!E55="cn","cn",IF(ISNA(VLOOKUP(nhap!E55,ds,5,0))=TRUE,"WW",VLOOKUP(nhap!E55,ds,5,0))))</f>
        <v/>
      </c>
      <c r="F56" s="144" t="str">
        <f>IF(nhap!F55="","",IF(nhap!F55="cn","cn",IF(ISNA(VLOOKUP(nhap!F55,ds,5,0))=TRUE,"WW",VLOOKUP(nhap!F55,ds,5,0))))</f>
        <v/>
      </c>
      <c r="G56" s="144" t="str">
        <f>IF(nhap!G55="","",IF(nhap!G55="cn","cn",IF(ISNA(VLOOKUP(nhap!G55,ds,5,0))=TRUE,"WW",VLOOKUP(nhap!G55,ds,5,0))))</f>
        <v>BL02</v>
      </c>
      <c r="H56" s="144" t="str">
        <f>IF(nhap!H55="","",IF(nhap!H55="cn","cn",IF(ISNA(VLOOKUP(nhap!H55,ds,5,0))=TRUE,"WW",VLOOKUP(nhap!H55,ds,5,0))))</f>
        <v>BH04</v>
      </c>
      <c r="I56" s="144" t="str">
        <f>IF(nhap!I55="","",IF(nhap!I55="cn","cn",IF(ISNA(VLOOKUP(nhap!I55,ds,5,0))=TRUE,"WW",VLOOKUP(nhap!I55,ds,5,0))))</f>
        <v/>
      </c>
      <c r="J56" s="144" t="str">
        <f>IF(nhap!J55="","",IF(nhap!J55="cn","cn",IF(ISNA(VLOOKUP(nhap!J55,ds,5,0))=TRUE,"WW",VLOOKUP(nhap!J55,ds,5,0))))</f>
        <v>BL06</v>
      </c>
      <c r="K56" s="144" t="str">
        <f>IF(nhap!K55="","",IF(nhap!K55="cn","cn",IF(ISNA(VLOOKUP(nhap!K55,ds,5,0))=TRUE,"WW",VLOOKUP(nhap!K55,ds,5,0))))</f>
        <v>BE07</v>
      </c>
      <c r="L56" s="144" t="str">
        <f>IF(nhap!L55="","",IF(nhap!L55="cn","cn",IF(ISNA(VLOOKUP(nhap!L55,ds,5,0))=TRUE,"WW",VLOOKUP(nhap!L55,ds,5,0))))</f>
        <v>BU02</v>
      </c>
      <c r="M56" s="144" t="str">
        <f>IF(nhap!M55="","",IF(nhap!M55="cn","cn",IF(ISNA(VLOOKUP(nhap!M55,ds,5,0))=TRUE,"WW",VLOOKUP(nhap!M55,ds,5,0))))</f>
        <v/>
      </c>
      <c r="N56" s="144" t="str">
        <f>IF(nhap!N55="","",IF(nhap!N55="cn","cn",IF(ISNA(VLOOKUP(nhap!N55,ds,5,0))=TRUE,"WW",VLOOKUP(nhap!N55,ds,5,0))))</f>
        <v/>
      </c>
      <c r="O56" s="144" t="str">
        <f>IF(nhap!O55="","",IF(nhap!O55="cn","cn",IF(ISNA(VLOOKUP(nhap!O55,ds,5,0))=TRUE,"WW",VLOOKUP(nhap!O55,ds,5,0))))</f>
        <v/>
      </c>
      <c r="P56" s="144" t="str">
        <f>IF(nhap!P55="","",IF(nhap!P55="cn","cn",IF(ISNA(VLOOKUP(nhap!P55,ds,5,0))=TRUE,"WW",VLOOKUP(nhap!P55,ds,5,0))))</f>
        <v>BT17</v>
      </c>
      <c r="Q56" s="144" t="str">
        <f>IF(nhap!Q55="","",IF(nhap!Q55="cn","cn",IF(ISNA(VLOOKUP(nhap!Q55,ds,5,0))=TRUE,"WW",VLOOKUP(nhap!Q55,ds,5,0))))</f>
        <v>BS02</v>
      </c>
      <c r="R56" s="144" t="str">
        <f>IF(nhap!R55="","",IF(nhap!R55="cn","cn",IF(ISNA(VLOOKUP(nhap!R55,ds,5,0))=TRUE,"WW",VLOOKUP(nhap!R55,ds,5,0))))</f>
        <v>BH09</v>
      </c>
      <c r="S56" s="144" t="str">
        <f>IF(nhap!S55="","",IF(nhap!S55="cn","cn",IF(ISNA(VLOOKUP(nhap!S55,ds,5,0))=TRUE,"WW",VLOOKUP(nhap!S55,ds,5,0))))</f>
        <v>BQ04</v>
      </c>
      <c r="T56" s="144" t="str">
        <f>IF(nhap!T55="","",IF(nhap!T55="cn","cn",IF(ISNA(VLOOKUP(nhap!T55,ds,5,0))=TRUE,"WW",VLOOKUP(nhap!T55,ds,5,0))))</f>
        <v>BA10</v>
      </c>
      <c r="U56" s="144" t="str">
        <f>IF(nhap!U55="","",IF(nhap!U55="cn","cn",IF(ISNA(VLOOKUP(nhap!U55,ds,5,0))=TRUE,"WW",VLOOKUP(nhap!U55,ds,5,0))))</f>
        <v>BA05</v>
      </c>
      <c r="V56" s="144" t="str">
        <f>IF(nhap!V55="","",IF(nhap!V55="cn","cn",IF(ISNA(VLOOKUP(nhap!V55,ds,5,0))=TRUE,"WW",VLOOKUP(nhap!V55,ds,5,0))))</f>
        <v>BA07</v>
      </c>
      <c r="W56" s="144" t="str">
        <f>IF(nhap!W55="","",IF(nhap!W55="cn","cn",IF(ISNA(VLOOKUP(nhap!W55,ds,5,0))=TRUE,"WW",VLOOKUP(nhap!W55,ds,5,0))))</f>
        <v>BT15</v>
      </c>
      <c r="X56" s="144" t="str">
        <f>IF(nhap!X55="","",IF(nhap!X55="cn","cn",IF(ISNA(VLOOKUP(nhap!X55,ds,5,0))=TRUE,"WW",VLOOKUP(nhap!X55,ds,5,0))))</f>
        <v>BL08</v>
      </c>
      <c r="Y56" s="144" t="str">
        <f>IF(nhap!Y55="","",IF(nhap!Y55="cn","cn",IF(ISNA(VLOOKUP(nhap!Y55,ds,5,0))=TRUE,"WW",VLOOKUP(nhap!Y55,ds,5,0))))</f>
        <v>BV06</v>
      </c>
      <c r="Z56" s="144" t="str">
        <f>IF(nhap!Z55="","",IF(nhap!Z55="cn","cn",IF(ISNA(VLOOKUP(nhap!Z55,ds,5,0))=TRUE,"WW",VLOOKUP(nhap!Z55,ds,5,0))))</f>
        <v>BN05</v>
      </c>
      <c r="AA56" s="144" t="str">
        <f>IF(nhap!AA55="","",IF(nhap!AA55="cn","cn",IF(ISNA(VLOOKUP(nhap!AA55,ds,5,0))=TRUE,"WW",VLOOKUP(nhap!AA55,ds,5,0))))</f>
        <v>BS07</v>
      </c>
      <c r="AB56" s="144" t="str">
        <f>IF(nhap!AB55="","",IF(nhap!AB55="cn","cn",IF(ISNA(VLOOKUP(nhap!AB55,ds,5,0))=TRUE,"WW",VLOOKUP(nhap!AB55,ds,5,0))))</f>
        <v>BT01</v>
      </c>
      <c r="AC56" s="144" t="str">
        <f>IF(nhap!AC55="","",IF(nhap!AC55="cn","cn",IF(ISNA(VLOOKUP(nhap!AC55,ds,5,0))=TRUE,"WW",VLOOKUP(nhap!AC55,ds,5,0))))</f>
        <v>BI05</v>
      </c>
      <c r="AD56" s="144" t="str">
        <f>IF(nhap!AD55="","",IF(nhap!AD55="cn","cn",IF(ISNA(VLOOKUP(nhap!AD55,ds,5,0))=TRUE,"WW",VLOOKUP(nhap!AD55,ds,5,0))))</f>
        <v/>
      </c>
      <c r="AE56" s="144" t="str">
        <f>IF(nhap!AE55="","",IF(nhap!AE55="cn","cn",IF(ISNA(VLOOKUP(nhap!AE55,ds,5,0))=TRUE,"WW",VLOOKUP(nhap!AE55,ds,5,0))))</f>
        <v/>
      </c>
      <c r="AF56" s="144" t="str">
        <f>IF(nhap!AF55="","",IF(nhap!AF55="cn","cn",IF(ISNA(VLOOKUP(nhap!AF55,ds,5,0))=TRUE,"WW",VLOOKUP(nhap!AF55,ds,5,0))))</f>
        <v/>
      </c>
      <c r="AG56" s="144" t="str">
        <f>IF(nhap!AG55="","",IF(nhap!AG55="cn","cn",IF(ISNA(VLOOKUP(nhap!AG55,ds,5,0))=TRUE,"WW",VLOOKUP(nhap!AG55,ds,5,0))))</f>
        <v/>
      </c>
      <c r="AH56" s="144" t="str">
        <f>IF(nhap!AH55="","",IF(nhap!AH55="cn","cn",IF(ISNA(VLOOKUP(nhap!AH55,ds,5,0))=TRUE,"WW",VLOOKUP(nhap!AH55,ds,5,0))))</f>
        <v>BV13</v>
      </c>
      <c r="AI56" s="144" t="str">
        <f>IF(nhap!AI55="","",IF(nhap!AI55="cn","cn",IF(ISNA(VLOOKUP(nhap!AI55,ds,5,0))=TRUE,"WW",VLOOKUP(nhap!AI55,ds,5,0))))</f>
        <v>BE05</v>
      </c>
      <c r="AJ56" s="144" t="str">
        <f>IF(nhap!AJ55="","",IF(nhap!AJ55="cn","cn",IF(ISNA(VLOOKUP(nhap!AJ55,ds,5,0))=TRUE,"WW",VLOOKUP(nhap!AJ55,ds,5,0))))</f>
        <v>BE01</v>
      </c>
      <c r="AK56" s="144" t="str">
        <f>IF(nhap!AK55="","",IF(nhap!AK55="cn","cn",IF(ISNA(VLOOKUP(nhap!AK55,ds,5,0))=TRUE,"WW",VLOOKUP(nhap!AK55,ds,5,0))))</f>
        <v>BL03</v>
      </c>
      <c r="AL56" s="144" t="str">
        <f>IF(nhap!AL55="","",IF(nhap!AL55="cn","cn",IF(ISNA(VLOOKUP(nhap!AL55,ds,5,0))=TRUE,"WW",VLOOKUP(nhap!AL55,ds,5,0))))</f>
        <v>BL04</v>
      </c>
      <c r="AM56" s="144" t="str">
        <f>IF(nhap!AM55="","",IF(nhap!AM55="cn","cn",IF(ISNA(VLOOKUP(nhap!AM55,ds,5,0))=TRUE,"WW",VLOOKUP(nhap!AM55,ds,5,0))))</f>
        <v>BT04</v>
      </c>
      <c r="AN56" s="144" t="str">
        <f>IF(nhap!AN55="","",IF(nhap!AN55="cn","cn",IF(ISNA(VLOOKUP(nhap!AN55,ds,5,0))=TRUE,"WW",VLOOKUP(nhap!AN55,ds,5,0))))</f>
        <v>BL09</v>
      </c>
      <c r="AO56" s="144" t="str">
        <f>IF(nhap!AO55="","",IF(nhap!AO55="cn","cn",IF(ISNA(VLOOKUP(nhap!AO55,ds,5,0))=TRUE,"WW",VLOOKUP(nhap!AO55,ds,5,0))))</f>
        <v>BD02</v>
      </c>
      <c r="AP56" s="144" t="str">
        <f>IF(nhap!AP55="","",IF(nhap!AP55="cn","cn",IF(ISNA(VLOOKUP(nhap!AP55,ds,5,0))=TRUE,"WW",VLOOKUP(nhap!AP55,ds,5,0))))</f>
        <v>BD01</v>
      </c>
      <c r="AQ56" s="144" t="str">
        <f>IF(nhap!AQ55="","",IF(nhap!AQ55="cn","cn",IF(ISNA(VLOOKUP(nhap!AQ55,ds,5,0))=TRUE,"WW",VLOOKUP(nhap!AQ55,ds,5,0))))</f>
        <v>BI06</v>
      </c>
      <c r="AR56" s="144" t="str">
        <f>IF(nhap!AR55="","",IF(nhap!AR55="cn","cn",IF(ISNA(VLOOKUP(nhap!AR55,ds,5,0))=TRUE,"WW",VLOOKUP(nhap!AR55,ds,5,0))))</f>
        <v>HL12</v>
      </c>
      <c r="AS56" s="144" t="str">
        <f>IF(nhap!AS55="","",IF(nhap!AS55="cn","cn",IF(ISNA(VLOOKUP(nhap!AS55,ds,5,0))=TRUE,"WW",VLOOKUP(nhap!AS55,ds,5,0))))</f>
        <v>BV10</v>
      </c>
      <c r="AT56" s="144" t="str">
        <f>IF(nhap!AT55="","",IF(nhap!AT55="cn","cn",IF(ISNA(VLOOKUP(nhap!AT55,ds,5,0))=TRUE,"WW",VLOOKUP(nhap!AT55,ds,5,0))))</f>
        <v>BA03</v>
      </c>
      <c r="AU56" s="144" t="str">
        <f>IF(nhap!AU55="","",IF(nhap!AU55="cn","cn",IF(ISNA(VLOOKUP(nhap!AU55,ds,5,0))=TRUE,"WW",VLOOKUP(nhap!AU55,ds,5,0))))</f>
        <v>BV12</v>
      </c>
      <c r="AV56" s="144" t="str">
        <f>IF(nhap!AV55="","",IF(nhap!AV55="cn","cn",IF(ISNA(VLOOKUP(nhap!AV55,ds,5,0))=TRUE,"WW",VLOOKUP(nhap!AV55,ds,5,0))))</f>
        <v>BA04</v>
      </c>
      <c r="AW56" s="144" t="str">
        <f>IF(nhap!AW55="","",IF(nhap!AW55="cn","cn",IF(ISNA(VLOOKUP(nhap!AW55,ds,5,0))=TRUE,"WW",VLOOKUP(nhap!AW55,ds,5,0))))</f>
        <v/>
      </c>
      <c r="AX56" s="144" t="str">
        <f>IF(nhap!AX55="","",IF(nhap!AX55="cn","cn",IF(ISNA(VLOOKUP(nhap!AX55,ds,5,0))=TRUE,"WW",VLOOKUP(nhap!AX55,ds,5,0))))</f>
        <v/>
      </c>
      <c r="AY56" s="146" t="str">
        <f>IF(nhap!AY55="","",IF(nhap!AY55="cn","cn",VLOOKUP(nhap!AY55,ds,5,0)))</f>
        <v/>
      </c>
      <c r="AZ56" s="147" t="str">
        <f>IF(nhap!AZ55="","",IF(nhap!AZ55="cn","cn",VLOOKUP(nhap!AZ55,ds,5,0)))</f>
        <v/>
      </c>
      <c r="BA56" s="156"/>
      <c r="BB56" s="156"/>
    </row>
    <row r="57" spans="1:54" ht="15.75" customHeight="1" thickTop="1" thickBot="1" x14ac:dyDescent="0.25">
      <c r="A57" s="468"/>
      <c r="B57" s="138">
        <v>4</v>
      </c>
      <c r="C57" s="144" t="str">
        <f>IF(nhap!C56="","",IF(nhap!C56="cn","cn",IF(ISNA(VLOOKUP(nhap!C56,ds,5,0))=TRUE,"WW",VLOOKUP(nhap!C56,ds,5,0))))</f>
        <v>BL09</v>
      </c>
      <c r="D57" s="144" t="str">
        <f>IF(nhap!D56="","",IF(nhap!D56="cn","cn",IF(ISNA(VLOOKUP(nhap!D56,ds,5,0))=TRUE,"WW",VLOOKUP(nhap!D56,ds,5,0))))</f>
        <v/>
      </c>
      <c r="E57" s="144" t="str">
        <f>IF(nhap!E56="","",IF(nhap!E56="cn","cn",IF(ISNA(VLOOKUP(nhap!E56,ds,5,0))=TRUE,"WW",VLOOKUP(nhap!E56,ds,5,0))))</f>
        <v/>
      </c>
      <c r="F57" s="144" t="str">
        <f>IF(nhap!F56="","",IF(nhap!F56="cn","cn",IF(ISNA(VLOOKUP(nhap!F56,ds,5,0))=TRUE,"WW",VLOOKUP(nhap!F56,ds,5,0))))</f>
        <v/>
      </c>
      <c r="G57" s="144" t="str">
        <f>IF(nhap!G56="","",IF(nhap!G56="cn","cn",IF(ISNA(VLOOKUP(nhap!G56,ds,5,0))=TRUE,"WW",VLOOKUP(nhap!G56,ds,5,0))))</f>
        <v>BA04</v>
      </c>
      <c r="H57" s="144" t="str">
        <f>IF(nhap!H56="","",IF(nhap!H56="cn","cn",IF(ISNA(VLOOKUP(nhap!H56,ds,5,0))=TRUE,"WW",VLOOKUP(nhap!H56,ds,5,0))))</f>
        <v>BT01</v>
      </c>
      <c r="I57" s="144" t="str">
        <f>IF(nhap!I56="","",IF(nhap!I56="cn","cn",IF(ISNA(VLOOKUP(nhap!I56,ds,5,0))=TRUE,"WW",VLOOKUP(nhap!I56,ds,5,0))))</f>
        <v/>
      </c>
      <c r="J57" s="144" t="str">
        <f>IF(nhap!J56="","",IF(nhap!J56="cn","cn",IF(ISNA(VLOOKUP(nhap!J56,ds,5,0))=TRUE,"WW",VLOOKUP(nhap!J56,ds,5,0))))</f>
        <v>BT04</v>
      </c>
      <c r="K57" s="144" t="str">
        <f>IF(nhap!K56="","",IF(nhap!K56="cn","cn",IF(ISNA(VLOOKUP(nhap!K56,ds,5,0))=TRUE,"WW",VLOOKUP(nhap!K56,ds,5,0))))</f>
        <v>BD03</v>
      </c>
      <c r="L57" s="144" t="str">
        <f>IF(nhap!L56="","",IF(nhap!L56="cn","cn",IF(ISNA(VLOOKUP(nhap!L56,ds,5,0))=TRUE,"WW",VLOOKUP(nhap!L56,ds,5,0))))</f>
        <v>BA09</v>
      </c>
      <c r="M57" s="144" t="str">
        <f>IF(nhap!M56="","",IF(nhap!M56="cn","cn",IF(ISNA(VLOOKUP(nhap!M56,ds,5,0))=TRUE,"WW",VLOOKUP(nhap!M56,ds,5,0))))</f>
        <v/>
      </c>
      <c r="N57" s="144" t="str">
        <f>IF(nhap!N56="","",IF(nhap!N56="cn","cn",IF(ISNA(VLOOKUP(nhap!N56,ds,5,0))=TRUE,"WW",VLOOKUP(nhap!N56,ds,5,0))))</f>
        <v/>
      </c>
      <c r="O57" s="144" t="str">
        <f>IF(nhap!O56="","",IF(nhap!O56="cn","cn",IF(ISNA(VLOOKUP(nhap!O56,ds,5,0))=TRUE,"WW",VLOOKUP(nhap!O56,ds,5,0))))</f>
        <v/>
      </c>
      <c r="P57" s="144" t="str">
        <f>IF(nhap!P56="","",IF(nhap!P56="cn","cn",IF(ISNA(VLOOKUP(nhap!P56,ds,5,0))=TRUE,"WW",VLOOKUP(nhap!P56,ds,5,0))))</f>
        <v>BA06</v>
      </c>
      <c r="Q57" s="144" t="str">
        <f>IF(nhap!Q56="","",IF(nhap!Q56="cn","cn",IF(ISNA(VLOOKUP(nhap!Q56,ds,5,0))=TRUE,"WW",VLOOKUP(nhap!Q56,ds,5,0))))</f>
        <v>BV03</v>
      </c>
      <c r="R57" s="144" t="str">
        <f>IF(nhap!R56="","",IF(nhap!R56="cn","cn",IF(ISNA(VLOOKUP(nhap!R56,ds,5,0))=TRUE,"WW",VLOOKUP(nhap!R56,ds,5,0))))</f>
        <v>BT14</v>
      </c>
      <c r="S57" s="144" t="str">
        <f>IF(nhap!S56="","",IF(nhap!S56="cn","cn",IF(ISNA(VLOOKUP(nhap!S56,ds,5,0))=TRUE,"WW",VLOOKUP(nhap!S56,ds,5,0))))</f>
        <v>BS02</v>
      </c>
      <c r="T57" s="144" t="str">
        <f>IF(nhap!T56="","",IF(nhap!T56="cn","cn",IF(ISNA(VLOOKUP(nhap!T56,ds,5,0))=TRUE,"WW",VLOOKUP(nhap!T56,ds,5,0))))</f>
        <v>BH04</v>
      </c>
      <c r="U57" s="144" t="str">
        <f>IF(nhap!U56="","",IF(nhap!U56="cn","cn",IF(ISNA(VLOOKUP(nhap!U56,ds,5,0))=TRUE,"WW",VLOOKUP(nhap!U56,ds,5,0))))</f>
        <v>BA05</v>
      </c>
      <c r="V57" s="144" t="str">
        <f>IF(nhap!V56="","",IF(nhap!V56="cn","cn",IF(ISNA(VLOOKUP(nhap!V56,ds,5,0))=TRUE,"WW",VLOOKUP(nhap!V56,ds,5,0))))</f>
        <v>BN06</v>
      </c>
      <c r="W57" s="144" t="str">
        <f>IF(nhap!W56="","",IF(nhap!W56="cn","cn",IF(ISNA(VLOOKUP(nhap!W56,ds,5,0))=TRUE,"WW",VLOOKUP(nhap!W56,ds,5,0))))</f>
        <v>BA07</v>
      </c>
      <c r="X57" s="144" t="str">
        <f>IF(nhap!X56="","",IF(nhap!X56="cn","cn",IF(ISNA(VLOOKUP(nhap!X56,ds,5,0))=TRUE,"WW",VLOOKUP(nhap!X56,ds,5,0))))</f>
        <v>BL08</v>
      </c>
      <c r="Y57" s="144" t="str">
        <f>IF(nhap!Y56="","",IF(nhap!Y56="cn","cn",IF(ISNA(VLOOKUP(nhap!Y56,ds,5,0))=TRUE,"WW",VLOOKUP(nhap!Y56,ds,5,0))))</f>
        <v>BL06</v>
      </c>
      <c r="Z57" s="144" t="str">
        <f>IF(nhap!Z56="","",IF(nhap!Z56="cn","cn",IF(ISNA(VLOOKUP(nhap!Z56,ds,5,0))=TRUE,"WW",VLOOKUP(nhap!Z56,ds,5,0))))</f>
        <v>BT15</v>
      </c>
      <c r="AA57" s="144" t="str">
        <f>IF(nhap!AA56="","",IF(nhap!AA56="cn","cn",IF(ISNA(VLOOKUP(nhap!AA56,ds,5,0))=TRUE,"WW",VLOOKUP(nhap!AA56,ds,5,0))))</f>
        <v>BD01</v>
      </c>
      <c r="AB57" s="144" t="str">
        <f>IF(nhap!AB56="","",IF(nhap!AB56="cn","cn",IF(ISNA(VLOOKUP(nhap!AB56,ds,5,0))=TRUE,"WW",VLOOKUP(nhap!AB56,ds,5,0))))</f>
        <v>BL02</v>
      </c>
      <c r="AC57" s="144" t="str">
        <f>IF(nhap!AC56="","",IF(nhap!AC56="cn","cn",IF(ISNA(VLOOKUP(nhap!AC56,ds,5,0))=TRUE,"WW",VLOOKUP(nhap!AC56,ds,5,0))))</f>
        <v>BI05</v>
      </c>
      <c r="AD57" s="144" t="str">
        <f>IF(nhap!AD56="","",IF(nhap!AD56="cn","cn",IF(ISNA(VLOOKUP(nhap!AD56,ds,5,0))=TRUE,"WW",VLOOKUP(nhap!AD56,ds,5,0))))</f>
        <v/>
      </c>
      <c r="AE57" s="144" t="str">
        <f>IF(nhap!AE56="","",IF(nhap!AE56="cn","cn",IF(ISNA(VLOOKUP(nhap!AE56,ds,5,0))=TRUE,"WW",VLOOKUP(nhap!AE56,ds,5,0))))</f>
        <v/>
      </c>
      <c r="AF57" s="144" t="str">
        <f>IF(nhap!AF56="","",IF(nhap!AF56="cn","cn",IF(ISNA(VLOOKUP(nhap!AF56,ds,5,0))=TRUE,"WW",VLOOKUP(nhap!AF56,ds,5,0))))</f>
        <v/>
      </c>
      <c r="AG57" s="144" t="str">
        <f>IF(nhap!AG56="","",IF(nhap!AG56="cn","cn",IF(ISNA(VLOOKUP(nhap!AG56,ds,5,0))=TRUE,"WW",VLOOKUP(nhap!AG56,ds,5,0))))</f>
        <v/>
      </c>
      <c r="AH57" s="144" t="str">
        <f>IF(nhap!AH56="","",IF(nhap!AH56="cn","cn",IF(ISNA(VLOOKUP(nhap!AH56,ds,5,0))=TRUE,"WW",VLOOKUP(nhap!AH56,ds,5,0))))</f>
        <v>BE05</v>
      </c>
      <c r="AI57" s="144" t="str">
        <f>IF(nhap!AI56="","",IF(nhap!AI56="cn","cn",IF(ISNA(VLOOKUP(nhap!AI56,ds,5,0))=TRUE,"WW",VLOOKUP(nhap!AI56,ds,5,0))))</f>
        <v>BT06</v>
      </c>
      <c r="AJ57" s="144" t="str">
        <f>IF(nhap!AJ56="","",IF(nhap!AJ56="cn","cn",IF(ISNA(VLOOKUP(nhap!AJ56,ds,5,0))=TRUE,"WW",VLOOKUP(nhap!AJ56,ds,5,0))))</f>
        <v>BU02</v>
      </c>
      <c r="AK57" s="144" t="str">
        <f>IF(nhap!AK56="","",IF(nhap!AK56="cn","cn",IF(ISNA(VLOOKUP(nhap!AK56,ds,5,0))=TRUE,"WW",VLOOKUP(nhap!AK56,ds,5,0))))</f>
        <v>BL03</v>
      </c>
      <c r="AL57" s="144" t="str">
        <f>IF(nhap!AL56="","",IF(nhap!AL56="cn","cn",IF(ISNA(VLOOKUP(nhap!AL56,ds,5,0))=TRUE,"WW",VLOOKUP(nhap!AL56,ds,5,0))))</f>
        <v>BS07</v>
      </c>
      <c r="AM57" s="144" t="str">
        <f>IF(nhap!AM56="","",IF(nhap!AM56="cn","cn",IF(ISNA(VLOOKUP(nhap!AM56,ds,5,0))=TRUE,"WW",VLOOKUP(nhap!AM56,ds,5,0))))</f>
        <v>BE01</v>
      </c>
      <c r="AN57" s="144" t="str">
        <f>IF(nhap!AN56="","",IF(nhap!AN56="cn","cn",IF(ISNA(VLOOKUP(nhap!AN56,ds,5,0))=TRUE,"WW",VLOOKUP(nhap!AN56,ds,5,0))))</f>
        <v>BE04</v>
      </c>
      <c r="AO57" s="144" t="str">
        <f>IF(nhap!AO56="","",IF(nhap!AO56="cn","cn",IF(ISNA(VLOOKUP(nhap!AO56,ds,5,0))=TRUE,"WW",VLOOKUP(nhap!AO56,ds,5,0))))</f>
        <v>HL12</v>
      </c>
      <c r="AP57" s="144" t="str">
        <f>IF(nhap!AP56="","",IF(nhap!AP56="cn","cn",IF(ISNA(VLOOKUP(nhap!AP56,ds,5,0))=TRUE,"WW",VLOOKUP(nhap!AP56,ds,5,0))))</f>
        <v>BT05</v>
      </c>
      <c r="AQ57" s="144" t="str">
        <f>IF(nhap!AQ56="","",IF(nhap!AQ56="cn","cn",IF(ISNA(VLOOKUP(nhap!AQ56,ds,5,0))=TRUE,"WW",VLOOKUP(nhap!AQ56,ds,5,0))))</f>
        <v>BD02</v>
      </c>
      <c r="AR57" s="144" t="str">
        <f>IF(nhap!AR56="","",IF(nhap!AR56="cn","cn",IF(ISNA(VLOOKUP(nhap!AR56,ds,5,0))=TRUE,"WW",VLOOKUP(nhap!AR56,ds,5,0))))</f>
        <v>BV13</v>
      </c>
      <c r="AS57" s="144" t="str">
        <f>IF(nhap!AS56="","",IF(nhap!AS56="cn","cn",IF(ISNA(VLOOKUP(nhap!AS56,ds,5,0))=TRUE,"WW",VLOOKUP(nhap!AS56,ds,5,0))))</f>
        <v>BV10</v>
      </c>
      <c r="AT57" s="144" t="str">
        <f>IF(nhap!AT56="","",IF(nhap!AT56="cn","cn",IF(ISNA(VLOOKUP(nhap!AT56,ds,5,0))=TRUE,"WW",VLOOKUP(nhap!AT56,ds,5,0))))</f>
        <v>BA03</v>
      </c>
      <c r="AU57" s="144" t="str">
        <f>IF(nhap!AU56="","",IF(nhap!AU56="cn","cn",IF(ISNA(VLOOKUP(nhap!AU56,ds,5,0))=TRUE,"WW",VLOOKUP(nhap!AU56,ds,5,0))))</f>
        <v>BI06</v>
      </c>
      <c r="AV57" s="144" t="str">
        <f>IF(nhap!AV56="","",IF(nhap!AV56="cn","cn",IF(ISNA(VLOOKUP(nhap!AV56,ds,5,0))=TRUE,"WW",VLOOKUP(nhap!AV56,ds,5,0))))</f>
        <v>BI01</v>
      </c>
      <c r="AW57" s="144" t="str">
        <f>IF(nhap!AW56="","",IF(nhap!AW56="cn","cn",IF(ISNA(VLOOKUP(nhap!AW56,ds,5,0))=TRUE,"WW",VLOOKUP(nhap!AW56,ds,5,0))))</f>
        <v/>
      </c>
      <c r="AX57" s="144" t="str">
        <f>IF(nhap!AX56="","",IF(nhap!AX56="cn","cn",IF(ISNA(VLOOKUP(nhap!AX56,ds,5,0))=TRUE,"WW",VLOOKUP(nhap!AX56,ds,5,0))))</f>
        <v/>
      </c>
      <c r="AY57" s="146" t="str">
        <f>IF(nhap!AY56="","",IF(nhap!AY56="cn","cn",VLOOKUP(nhap!AY56,ds,5,0)))</f>
        <v/>
      </c>
      <c r="AZ57" s="147" t="str">
        <f>IF(nhap!AZ56="","",IF(nhap!AZ56="cn","cn",VLOOKUP(nhap!AZ56,ds,5,0)))</f>
        <v/>
      </c>
      <c r="BA57" s="156"/>
      <c r="BB57" s="156"/>
    </row>
    <row r="58" spans="1:54" ht="15.75" customHeight="1" thickTop="1" thickBot="1" x14ac:dyDescent="0.25">
      <c r="A58" s="469"/>
      <c r="B58" s="139">
        <v>5</v>
      </c>
      <c r="C58" s="144" t="str">
        <f>IF(nhap!C57="","",IF(nhap!C57="cn","cn",IF(ISNA(VLOOKUP(nhap!C57,ds,5,0))=TRUE,"WW",VLOOKUP(nhap!C57,ds,5,0))))</f>
        <v>BC06</v>
      </c>
      <c r="D58" s="144" t="str">
        <f>IF(nhap!D57="","",IF(nhap!D57="cn","cn",IF(ISNA(VLOOKUP(nhap!D57,ds,5,0))=TRUE,"WW",VLOOKUP(nhap!D57,ds,5,0))))</f>
        <v/>
      </c>
      <c r="E58" s="144" t="str">
        <f>IF(nhap!E57="","",IF(nhap!E57="cn","cn",IF(ISNA(VLOOKUP(nhap!E57,ds,5,0))=TRUE,"WW",VLOOKUP(nhap!E57,ds,5,0))))</f>
        <v/>
      </c>
      <c r="F58" s="144" t="str">
        <f>IF(nhap!F57="","",IF(nhap!F57="cn","cn",IF(ISNA(VLOOKUP(nhap!F57,ds,5,0))=TRUE,"WW",VLOOKUP(nhap!F57,ds,5,0))))</f>
        <v/>
      </c>
      <c r="G58" s="144" t="str">
        <f>IF(nhap!G57="","",IF(nhap!G57="cn","cn",IF(ISNA(VLOOKUP(nhap!G57,ds,5,0))=TRUE,"WW",VLOOKUP(nhap!G57,ds,5,0))))</f>
        <v>BA04</v>
      </c>
      <c r="H58" s="144" t="str">
        <f>IF(nhap!H57="","",IF(nhap!H57="cn","cn",IF(ISNA(VLOOKUP(nhap!H57,ds,5,0))=TRUE,"WW",VLOOKUP(nhap!H57,ds,5,0))))</f>
        <v>BT01</v>
      </c>
      <c r="I58" s="144" t="str">
        <f>IF(nhap!I57="","",IF(nhap!I57="cn","cn",IF(ISNA(VLOOKUP(nhap!I57,ds,5,0))=TRUE,"WW",VLOOKUP(nhap!I57,ds,5,0))))</f>
        <v/>
      </c>
      <c r="J58" s="144" t="str">
        <f>IF(nhap!J57="","",IF(nhap!J57="cn","cn",IF(ISNA(VLOOKUP(nhap!J57,ds,5,0))=TRUE,"WW",VLOOKUP(nhap!J57,ds,5,0))))</f>
        <v>BU02</v>
      </c>
      <c r="K58" s="144" t="str">
        <f>IF(nhap!K57="","",IF(nhap!K57="cn","cn",IF(ISNA(VLOOKUP(nhap!K57,ds,5,0))=TRUE,"WW",VLOOKUP(nhap!K57,ds,5,0))))</f>
        <v>BA07</v>
      </c>
      <c r="L58" s="144" t="str">
        <f>IF(nhap!L57="","",IF(nhap!L57="cn","cn",IF(ISNA(VLOOKUP(nhap!L57,ds,5,0))=TRUE,"WW",VLOOKUP(nhap!L57,ds,5,0))))</f>
        <v>BA09</v>
      </c>
      <c r="M58" s="144" t="str">
        <f>IF(nhap!M57="","",IF(nhap!M57="cn","cn",IF(ISNA(VLOOKUP(nhap!M57,ds,5,0))=TRUE,"WW",VLOOKUP(nhap!M57,ds,5,0))))</f>
        <v/>
      </c>
      <c r="N58" s="144" t="str">
        <f>IF(nhap!N57="","",IF(nhap!N57="cn","cn",IF(ISNA(VLOOKUP(nhap!N57,ds,5,0))=TRUE,"WW",VLOOKUP(nhap!N57,ds,5,0))))</f>
        <v/>
      </c>
      <c r="O58" s="144" t="str">
        <f>IF(nhap!O57="","",IF(nhap!O57="cn","cn",IF(ISNA(VLOOKUP(nhap!O57,ds,5,0))=TRUE,"WW",VLOOKUP(nhap!O57,ds,5,0))))</f>
        <v/>
      </c>
      <c r="P58" s="144" t="str">
        <f>IF(nhap!P57="","",IF(nhap!P57="cn","cn",IF(ISNA(VLOOKUP(nhap!P57,ds,5,0))=TRUE,"WW",VLOOKUP(nhap!P57,ds,5,0))))</f>
        <v>BA06</v>
      </c>
      <c r="Q58" s="144" t="str">
        <f>IF(nhap!Q57="","",IF(nhap!Q57="cn","cn",IF(ISNA(VLOOKUP(nhap!Q57,ds,5,0))=TRUE,"WW",VLOOKUP(nhap!Q57,ds,5,0))))</f>
        <v>BV03</v>
      </c>
      <c r="R58" s="144" t="str">
        <f>IF(nhap!R57="","",IF(nhap!R57="cn","cn",IF(ISNA(VLOOKUP(nhap!R57,ds,5,0))=TRUE,"WW",VLOOKUP(nhap!R57,ds,5,0))))</f>
        <v>BT14</v>
      </c>
      <c r="S58" s="144" t="str">
        <f>IF(nhap!S57="","",IF(nhap!S57="cn","cn",IF(ISNA(VLOOKUP(nhap!S57,ds,5,0))=TRUE,"WW",VLOOKUP(nhap!S57,ds,5,0))))</f>
        <v>BT06</v>
      </c>
      <c r="T58" s="144" t="str">
        <f>IF(nhap!T57="","",IF(nhap!T57="cn","cn",IF(ISNA(VLOOKUP(nhap!T57,ds,5,0))=TRUE,"WW",VLOOKUP(nhap!T57,ds,5,0))))</f>
        <v>BH04</v>
      </c>
      <c r="U58" s="144" t="str">
        <f>IF(nhap!U57="","",IF(nhap!U57="cn","cn",IF(ISNA(VLOOKUP(nhap!U57,ds,5,0))=TRUE,"WW",VLOOKUP(nhap!U57,ds,5,0))))</f>
        <v>BD03</v>
      </c>
      <c r="V58" s="144" t="str">
        <f>IF(nhap!V57="","",IF(nhap!V57="cn","cn",IF(ISNA(VLOOKUP(nhap!V57,ds,5,0))=TRUE,"WW",VLOOKUP(nhap!V57,ds,5,0))))</f>
        <v>BN06</v>
      </c>
      <c r="W58" s="144" t="str">
        <f>IF(nhap!W57="","",IF(nhap!W57="cn","cn",IF(ISNA(VLOOKUP(nhap!W57,ds,5,0))=TRUE,"WW",VLOOKUP(nhap!W57,ds,5,0))))</f>
        <v>BD01</v>
      </c>
      <c r="X58" s="144" t="str">
        <f>IF(nhap!X57="","",IF(nhap!X57="cn","cn",IF(ISNA(VLOOKUP(nhap!X57,ds,5,0))=TRUE,"WW",VLOOKUP(nhap!X57,ds,5,0))))</f>
        <v>BI05</v>
      </c>
      <c r="Y58" s="144" t="str">
        <f>IF(nhap!Y57="","",IF(nhap!Y57="cn","cn",IF(ISNA(VLOOKUP(nhap!Y57,ds,5,0))=TRUE,"WW",VLOOKUP(nhap!Y57,ds,5,0))))</f>
        <v>BL06</v>
      </c>
      <c r="Z58" s="144" t="str">
        <f>IF(nhap!Z57="","",IF(nhap!Z57="cn","cn",IF(ISNA(VLOOKUP(nhap!Z57,ds,5,0))=TRUE,"WW",VLOOKUP(nhap!Z57,ds,5,0))))</f>
        <v>BL03</v>
      </c>
      <c r="AA58" s="144" t="str">
        <f>IF(nhap!AA57="","",IF(nhap!AA57="cn","cn",IF(ISNA(VLOOKUP(nhap!AA57,ds,5,0))=TRUE,"WW",VLOOKUP(nhap!AA57,ds,5,0))))</f>
        <v>BT17</v>
      </c>
      <c r="AB58" s="144" t="str">
        <f>IF(nhap!AB57="","",IF(nhap!AB57="cn","cn",IF(ISNA(VLOOKUP(nhap!AB57,ds,5,0))=TRUE,"WW",VLOOKUP(nhap!AB57,ds,5,0))))</f>
        <v>BL02</v>
      </c>
      <c r="AC58" s="144" t="str">
        <f>IF(nhap!AC57="","",IF(nhap!AC57="cn","cn",IF(ISNA(VLOOKUP(nhap!AC57,ds,5,0))=TRUE,"WW",VLOOKUP(nhap!AC57,ds,5,0))))</f>
        <v>BS02</v>
      </c>
      <c r="AD58" s="144" t="str">
        <f>IF(nhap!AD57="","",IF(nhap!AD57="cn","cn",IF(ISNA(VLOOKUP(nhap!AD57,ds,5,0))=TRUE,"WW",VLOOKUP(nhap!AD57,ds,5,0))))</f>
        <v/>
      </c>
      <c r="AE58" s="144" t="str">
        <f>IF(nhap!AE57="","",IF(nhap!AE57="cn","cn",IF(ISNA(VLOOKUP(nhap!AE57,ds,5,0))=TRUE,"WW",VLOOKUP(nhap!AE57,ds,5,0))))</f>
        <v/>
      </c>
      <c r="AF58" s="144" t="str">
        <f>IF(nhap!AF57="","",IF(nhap!AF57="cn","cn",IF(ISNA(VLOOKUP(nhap!AF57,ds,5,0))=TRUE,"WW",VLOOKUP(nhap!AF57,ds,5,0))))</f>
        <v/>
      </c>
      <c r="AG58" s="144" t="str">
        <f>IF(nhap!AG57="","",IF(nhap!AG57="cn","cn",IF(ISNA(VLOOKUP(nhap!AG57,ds,5,0))=TRUE,"WW",VLOOKUP(nhap!AG57,ds,5,0))))</f>
        <v/>
      </c>
      <c r="AH58" s="144" t="str">
        <f>IF(nhap!AH57="","",IF(nhap!AH57="cn","cn",IF(ISNA(VLOOKUP(nhap!AH57,ds,5,0))=TRUE,"WW",VLOOKUP(nhap!AH57,ds,5,0))))</f>
        <v>BE05</v>
      </c>
      <c r="AI58" s="144" t="str">
        <f>IF(nhap!AI57="","",IF(nhap!AI57="cn","cn",IF(ISNA(VLOOKUP(nhap!AI57,ds,5,0))=TRUE,"WW",VLOOKUP(nhap!AI57,ds,5,0))))</f>
        <v>BV10</v>
      </c>
      <c r="AJ58" s="144" t="str">
        <f>IF(nhap!AJ57="","",IF(nhap!AJ57="cn","cn",IF(ISNA(VLOOKUP(nhap!AJ57,ds,5,0))=TRUE,"WW",VLOOKUP(nhap!AJ57,ds,5,0))))</f>
        <v>BL08</v>
      </c>
      <c r="AK58" s="144" t="str">
        <f>IF(nhap!AK57="","",IF(nhap!AK57="cn","cn",IF(ISNA(VLOOKUP(nhap!AK57,ds,5,0))=TRUE,"WW",VLOOKUP(nhap!AK57,ds,5,0))))</f>
        <v>BA03</v>
      </c>
      <c r="AL58" s="144" t="str">
        <f>IF(nhap!AL57="","",IF(nhap!AL57="cn","cn",IF(ISNA(VLOOKUP(nhap!AL57,ds,5,0))=TRUE,"WW",VLOOKUP(nhap!AL57,ds,5,0))))</f>
        <v>BD02</v>
      </c>
      <c r="AM58" s="144" t="str">
        <f>IF(nhap!AM57="","",IF(nhap!AM57="cn","cn",IF(ISNA(VLOOKUP(nhap!AM57,ds,5,0))=TRUE,"WW",VLOOKUP(nhap!AM57,ds,5,0))))</f>
        <v>BE01</v>
      </c>
      <c r="AN58" s="144" t="str">
        <f>IF(nhap!AN57="","",IF(nhap!AN57="cn","cn",IF(ISNA(VLOOKUP(nhap!AN57,ds,5,0))=TRUE,"WW",VLOOKUP(nhap!AN57,ds,5,0))))</f>
        <v>BE04</v>
      </c>
      <c r="AO58" s="144" t="str">
        <f>IF(nhap!AO57="","",IF(nhap!AO57="cn","cn",IF(ISNA(VLOOKUP(nhap!AO57,ds,5,0))=TRUE,"WW",VLOOKUP(nhap!AO57,ds,5,0))))</f>
        <v>HL12</v>
      </c>
      <c r="AP58" s="144" t="str">
        <f>IF(nhap!AP57="","",IF(nhap!AP57="cn","cn",IF(ISNA(VLOOKUP(nhap!AP57,ds,5,0))=TRUE,"WW",VLOOKUP(nhap!AP57,ds,5,0))))</f>
        <v>BT05</v>
      </c>
      <c r="AQ58" s="144" t="str">
        <f>IF(nhap!AQ57="","",IF(nhap!AQ57="cn","cn",IF(ISNA(VLOOKUP(nhap!AQ57,ds,5,0))=TRUE,"WW",VLOOKUP(nhap!AQ57,ds,5,0))))</f>
        <v>BQ04</v>
      </c>
      <c r="AR58" s="144" t="str">
        <f>IF(nhap!AR57="","",IF(nhap!AR57="cn","cn",IF(ISNA(VLOOKUP(nhap!AR57,ds,5,0))=TRUE,"WW",VLOOKUP(nhap!AR57,ds,5,0))))</f>
        <v>BH09</v>
      </c>
      <c r="AS58" s="144" t="str">
        <f>IF(nhap!AS57="","",IF(nhap!AS57="cn","cn",IF(ISNA(VLOOKUP(nhap!AS57,ds,5,0))=TRUE,"WW",VLOOKUP(nhap!AS57,ds,5,0))))</f>
        <v>BL07</v>
      </c>
      <c r="AT58" s="144" t="str">
        <f>IF(nhap!AT57="","",IF(nhap!AT57="cn","cn",IF(ISNA(VLOOKUP(nhap!AT57,ds,5,0))=TRUE,"WW",VLOOKUP(nhap!AT57,ds,5,0))))</f>
        <v>BT15</v>
      </c>
      <c r="AU58" s="144" t="str">
        <f>IF(nhap!AU57="","",IF(nhap!AU57="cn","cn",IF(ISNA(VLOOKUP(nhap!AU57,ds,5,0))=TRUE,"WW",VLOOKUP(nhap!AU57,ds,5,0))))</f>
        <v>BI06</v>
      </c>
      <c r="AV58" s="144" t="str">
        <f>IF(nhap!AV57="","",IF(nhap!AV57="cn","cn",IF(ISNA(VLOOKUP(nhap!AV57,ds,5,0))=TRUE,"WW",VLOOKUP(nhap!AV57,ds,5,0))))</f>
        <v>BI01</v>
      </c>
      <c r="AW58" s="144" t="str">
        <f>IF(nhap!AW57="","",IF(nhap!AW57="cn","cn",IF(ISNA(VLOOKUP(nhap!AW57,ds,5,0))=TRUE,"WW",VLOOKUP(nhap!AW57,ds,5,0))))</f>
        <v/>
      </c>
      <c r="AX58" s="144" t="str">
        <f>IF(nhap!AX57="","",IF(nhap!AX57="cn","cn",IF(ISNA(VLOOKUP(nhap!AX57,ds,5,0))=TRUE,"WW",VLOOKUP(nhap!AX57,ds,5,0))))</f>
        <v/>
      </c>
      <c r="AY58" s="148" t="str">
        <f>IF(nhap!AY57="","",IF(nhap!AY57="cn","cn",VLOOKUP(nhap!AY57,ds,5,0)))</f>
        <v/>
      </c>
      <c r="AZ58" s="149" t="str">
        <f>IF(nhap!AZ57="","",IF(nhap!AZ57="cn","cn",VLOOKUP(nhap!AZ57,ds,5,0)))</f>
        <v/>
      </c>
      <c r="BA58" s="156"/>
      <c r="BB58" s="156"/>
    </row>
    <row r="59" spans="1:54" ht="15.75" customHeight="1" thickTop="1" thickBot="1" x14ac:dyDescent="0.25">
      <c r="A59" s="467" t="s">
        <v>22</v>
      </c>
      <c r="B59" s="136">
        <v>1</v>
      </c>
      <c r="C59" s="144" t="str">
        <f>IF(nhap!C58="","",IF(nhap!C58="cn","cn",IF(ISNA(VLOOKUP(nhap!C58,ds,5,0))=TRUE,"WW",VLOOKUP(nhap!C58,ds,5,0))))</f>
        <v/>
      </c>
      <c r="D59" s="144" t="str">
        <f>IF(nhap!D58="","",IF(nhap!D58="cn","cn",IF(ISNA(VLOOKUP(nhap!D58,ds,5,0))=TRUE,"WW",VLOOKUP(nhap!D58,ds,5,0))))</f>
        <v/>
      </c>
      <c r="E59" s="144" t="str">
        <f>IF(nhap!E58="","",IF(nhap!E58="cn","cn",IF(ISNA(VLOOKUP(nhap!E58,ds,5,0))=TRUE,"WW",VLOOKUP(nhap!E58,ds,5,0))))</f>
        <v/>
      </c>
      <c r="F59" s="144" t="str">
        <f>IF(nhap!F58="","",IF(nhap!F58="cn","cn",IF(ISNA(VLOOKUP(nhap!F58,ds,5,0))=TRUE,"WW",VLOOKUP(nhap!F58,ds,5,0))))</f>
        <v/>
      </c>
      <c r="G59" s="144" t="str">
        <f>IF(nhap!G58="","",IF(nhap!G58="cn","cn",IF(ISNA(VLOOKUP(nhap!G58,ds,5,0))=TRUE,"WW",VLOOKUP(nhap!G58,ds,5,0))))</f>
        <v/>
      </c>
      <c r="H59" s="144" t="str">
        <f>IF(nhap!H58="","",IF(nhap!H58="cn","cn",IF(ISNA(VLOOKUP(nhap!H58,ds,5,0))=TRUE,"WW",VLOOKUP(nhap!H58,ds,5,0))))</f>
        <v/>
      </c>
      <c r="I59" s="144" t="str">
        <f>IF(nhap!I58="","",IF(nhap!I58="cn","cn",IF(ISNA(VLOOKUP(nhap!I58,ds,5,0))=TRUE,"WW",VLOOKUP(nhap!I58,ds,5,0))))</f>
        <v/>
      </c>
      <c r="J59" s="144" t="str">
        <f>IF(nhap!J58="","",IF(nhap!J58="cn","cn",IF(ISNA(VLOOKUP(nhap!J58,ds,5,0))=TRUE,"WW",VLOOKUP(nhap!J58,ds,5,0))))</f>
        <v/>
      </c>
      <c r="K59" s="144" t="str">
        <f>IF(nhap!K58="","",IF(nhap!K58="cn","cn",IF(ISNA(VLOOKUP(nhap!K58,ds,5,0))=TRUE,"WW",VLOOKUP(nhap!K58,ds,5,0))))</f>
        <v/>
      </c>
      <c r="L59" s="144" t="str">
        <f>IF(nhap!L58="","",IF(nhap!L58="cn","cn",IF(ISNA(VLOOKUP(nhap!L58,ds,5,0))=TRUE,"WW",VLOOKUP(nhap!L58,ds,5,0))))</f>
        <v/>
      </c>
      <c r="M59" s="144" t="str">
        <f>IF(nhap!M58="","",IF(nhap!M58="cn","cn",IF(ISNA(VLOOKUP(nhap!M58,ds,5,0))=TRUE,"WW",VLOOKUP(nhap!M58,ds,5,0))))</f>
        <v/>
      </c>
      <c r="N59" s="144" t="str">
        <f>IF(nhap!N58="","",IF(nhap!N58="cn","cn",IF(ISNA(VLOOKUP(nhap!N58,ds,5,0))=TRUE,"WW",VLOOKUP(nhap!N58,ds,5,0))))</f>
        <v/>
      </c>
      <c r="O59" s="144" t="str">
        <f>IF(nhap!O58="","",IF(nhap!O58="cn","cn",IF(ISNA(VLOOKUP(nhap!O58,ds,5,0))=TRUE,"WW",VLOOKUP(nhap!O58,ds,5,0))))</f>
        <v/>
      </c>
      <c r="P59" s="144" t="str">
        <f>IF(nhap!P58="","",IF(nhap!P58="cn","cn",IF(ISNA(VLOOKUP(nhap!P58,ds,5,0))=TRUE,"WW",VLOOKUP(nhap!P58,ds,5,0))))</f>
        <v/>
      </c>
      <c r="Q59" s="144" t="str">
        <f>IF(nhap!Q58="","",IF(nhap!Q58="cn","cn",IF(ISNA(VLOOKUP(nhap!Q58,ds,5,0))=TRUE,"WW",VLOOKUP(nhap!Q58,ds,5,0))))</f>
        <v>BU05</v>
      </c>
      <c r="R59" s="144" t="str">
        <f>IF(nhap!R58="","",IF(nhap!R58="cn","cn",IF(ISNA(VLOOKUP(nhap!R58,ds,5,0))=TRUE,"WW",VLOOKUP(nhap!R58,ds,5,0))))</f>
        <v>BA05</v>
      </c>
      <c r="S59" s="144" t="str">
        <f>IF(nhap!S58="","",IF(nhap!S58="cn","cn",IF(ISNA(VLOOKUP(nhap!S58,ds,5,0))=TRUE,"WW",VLOOKUP(nhap!S58,ds,5,0))))</f>
        <v>BN02</v>
      </c>
      <c r="T59" s="144" t="str">
        <f>IF(nhap!T59="","",IF(nhap!T59="cn","cn",IF(ISNA(VLOOKUP(nhap!T59,ds,5,0))=TRUE,"WW",VLOOKUP(nhap!T59,ds,5,0))))</f>
        <v>BV06</v>
      </c>
      <c r="U59" s="144" t="str">
        <f>IF(nhap!U58="","",IF(nhap!U58="cn","cn",IF(ISNA(VLOOKUP(nhap!U58,ds,5,0))=TRUE,"WW",VLOOKUP(nhap!U58,ds,5,0))))</f>
        <v>BI02</v>
      </c>
      <c r="V59" s="144" t="str">
        <f>IF(nhap!V58="","",IF(nhap!V58="cn","cn",IF(ISNA(VLOOKUP(nhap!V58,ds,5,0))=TRUE,"WW",VLOOKUP(nhap!V58,ds,5,0))))</f>
        <v>BH06</v>
      </c>
      <c r="W59" s="144" t="str">
        <f>IF(nhap!W58="","",IF(nhap!W58="cn","cn",IF(ISNA(VLOOKUP(nhap!W58,ds,5,0))=TRUE,"WW",VLOOKUP(nhap!W58,ds,5,0))))</f>
        <v>BN06</v>
      </c>
      <c r="X59" s="144" t="str">
        <f>IF(nhap!X58="","",IF(nhap!X58="cn","cn",IF(ISNA(VLOOKUP(nhap!X58,ds,5,0))=TRUE,"WW",VLOOKUP(nhap!X58,ds,5,0))))</f>
        <v>BC14</v>
      </c>
      <c r="Y59" s="144" t="str">
        <f>IF(nhap!Y58="","",IF(nhap!Y58="cn","cn",IF(ISNA(VLOOKUP(nhap!Y58,ds,5,0))=TRUE,"WW",VLOOKUP(nhap!Y58,ds,5,0))))</f>
        <v>BD03</v>
      </c>
      <c r="Z59" s="144" t="str">
        <f>IF(nhap!Z58="","",IF(nhap!Z58="cn","cn",IF(ISNA(VLOOKUP(nhap!Z58,ds,5,0))=TRUE,"WW",VLOOKUP(nhap!Z58,ds,5,0))))</f>
        <v>BV07</v>
      </c>
      <c r="AA59" s="144" t="str">
        <f>IF(nhap!AA58="","",IF(nhap!AA58="cn","cn",IF(ISNA(VLOOKUP(nhap!AA58,ds,5,0))=TRUE,"WW",VLOOKUP(nhap!AA58,ds,5,0))))</f>
        <v>BV01</v>
      </c>
      <c r="AB59" s="144" t="str">
        <f>IF(nhap!AB58="","",IF(nhap!AB58="cn","cn",IF(ISNA(VLOOKUP(nhap!AB58,ds,5,0))=TRUE,"WW",VLOOKUP(nhap!AB58,ds,5,0))))</f>
        <v>BA03</v>
      </c>
      <c r="AC59" s="144" t="str">
        <f>IF(nhap!AC58="","",IF(nhap!AC58="cn","cn",IF(ISNA(VLOOKUP(nhap!AC58,ds,5,0))=TRUE,"WW",VLOOKUP(nhap!AC58,ds,5,0))))</f>
        <v>BA10</v>
      </c>
      <c r="AD59" s="144" t="str">
        <f>IF(nhap!AD58="","",IF(nhap!AD58="cn","cn",IF(ISNA(VLOOKUP(nhap!AD58,ds,5,0))=TRUE,"WW",VLOOKUP(nhap!AD58,ds,5,0))))</f>
        <v/>
      </c>
      <c r="AE59" s="144" t="str">
        <f>IF(nhap!AE58="","",IF(nhap!AE58="cn","cn",IF(ISNA(VLOOKUP(nhap!AE58,ds,5,0))=TRUE,"WW",VLOOKUP(nhap!AE58,ds,5,0))))</f>
        <v/>
      </c>
      <c r="AF59" s="144" t="str">
        <f>IF(nhap!AF58="","",IF(nhap!AF58="cn","cn",IF(ISNA(VLOOKUP(nhap!AF58,ds,5,0))=TRUE,"WW",VLOOKUP(nhap!AF58,ds,5,0))))</f>
        <v/>
      </c>
      <c r="AG59" s="144" t="str">
        <f>IF(nhap!AG58="","",IF(nhap!AG58="cn","cn",IF(ISNA(VLOOKUP(nhap!AG58,ds,5,0))=TRUE,"WW",VLOOKUP(nhap!AG58,ds,5,0))))</f>
        <v/>
      </c>
      <c r="AH59" s="144" t="str">
        <f>IF(nhap!AH58="","",IF(nhap!AH58="cn","cn",IF(ISNA(VLOOKUP(nhap!AH58,ds,5,0))=TRUE,"WW",VLOOKUP(nhap!AH58,ds,5,0))))</f>
        <v/>
      </c>
      <c r="AI59" s="144" t="str">
        <f>IF(nhap!AI58="","",IF(nhap!AI58="cn","cn",IF(ISNA(VLOOKUP(nhap!AI58,ds,5,0))=TRUE,"WW",VLOOKUP(nhap!AI58,ds,5,0))))</f>
        <v/>
      </c>
      <c r="AJ59" s="144" t="str">
        <f>IF(nhap!AJ58="","",IF(nhap!AJ58="cn","cn",IF(ISNA(VLOOKUP(nhap!AJ58,ds,5,0))=TRUE,"WW",VLOOKUP(nhap!AJ58,ds,5,0))))</f>
        <v/>
      </c>
      <c r="AK59" s="144" t="str">
        <f>IF(nhap!AK58="","",IF(nhap!AK58="cn","cn",IF(ISNA(VLOOKUP(nhap!AK58,ds,5,0))=TRUE,"WW",VLOOKUP(nhap!AK58,ds,5,0))))</f>
        <v/>
      </c>
      <c r="AL59" s="144" t="str">
        <f>IF(nhap!AL58="","",IF(nhap!AL58="cn","cn",IF(ISNA(VLOOKUP(nhap!AL58,ds,5,0))=TRUE,"WW",VLOOKUP(nhap!AL58,ds,5,0))))</f>
        <v/>
      </c>
      <c r="AM59" s="144" t="str">
        <f>IF(nhap!AM58="","",IF(nhap!AM58="cn","cn",IF(ISNA(VLOOKUP(nhap!AM58,ds,5,0))=TRUE,"WW",VLOOKUP(nhap!AM58,ds,5,0))))</f>
        <v/>
      </c>
      <c r="AN59" s="144" t="str">
        <f>IF(nhap!AN58="","",IF(nhap!AN58="cn","cn",IF(ISNA(VLOOKUP(nhap!AN58,ds,5,0))=TRUE,"WW",VLOOKUP(nhap!AN58,ds,5,0))))</f>
        <v/>
      </c>
      <c r="AO59" s="144" t="str">
        <f>IF(nhap!AO58="","",IF(nhap!AO58="cn","cn",IF(ISNA(VLOOKUP(nhap!AO58,ds,5,0))=TRUE,"WW",VLOOKUP(nhap!AO58,ds,5,0))))</f>
        <v>BT07</v>
      </c>
      <c r="AP59" s="144" t="str">
        <f>IF(nhap!AP58="","",IF(nhap!AP58="cn","cn",IF(ISNA(VLOOKUP(nhap!AP58,ds,5,0))=TRUE,"WW",VLOOKUP(nhap!AP58,ds,5,0))))</f>
        <v>BL04</v>
      </c>
      <c r="AQ59" s="144" t="str">
        <f>IF(nhap!AQ58="","",IF(nhap!AQ58="cn","cn",IF(ISNA(VLOOKUP(nhap!AQ58,ds,5,0))=TRUE,"WW",VLOOKUP(nhap!AQ58,ds,5,0))))</f>
        <v>BL10</v>
      </c>
      <c r="AR59" s="144" t="str">
        <f>IF(nhap!AR58="","",IF(nhap!AR58="cn","cn",IF(ISNA(VLOOKUP(nhap!AR58,ds,5,0))=TRUE,"WW",VLOOKUP(nhap!AR58,ds,5,0))))</f>
        <v>HL12</v>
      </c>
      <c r="AS59" s="144" t="str">
        <f>IF(nhap!AS58="","",IF(nhap!AS58="cn","cn",IF(ISNA(VLOOKUP(nhap!AS58,ds,5,0))=TRUE,"WW",VLOOKUP(nhap!AS58,ds,5,0))))</f>
        <v>BV10</v>
      </c>
      <c r="AT59" s="144" t="str">
        <f>IF(nhap!AT58="","",IF(nhap!AT58="cn","cn",IF(ISNA(VLOOKUP(nhap!AT58,ds,5,0))=TRUE,"WW",VLOOKUP(nhap!AT58,ds,5,0))))</f>
        <v>BT15</v>
      </c>
      <c r="AU59" s="144" t="str">
        <f>IF(nhap!AU58="","",IF(nhap!AU58="cn","cn",IF(ISNA(VLOOKUP(nhap!AU58,ds,5,0))=TRUE,"WW",VLOOKUP(nhap!AU58,ds,5,0))))</f>
        <v>BT13</v>
      </c>
      <c r="AV59" s="144" t="str">
        <f>IF(nhap!AV58="","",IF(nhap!AV58="cn","cn",IF(ISNA(VLOOKUP(nhap!AV58,ds,5,0))=TRUE,"WW",VLOOKUP(nhap!AV58,ds,5,0))))</f>
        <v>BT14</v>
      </c>
      <c r="AW59" s="144" t="str">
        <f>IF(nhap!AW58="","",IF(nhap!AW58="cn","cn",IF(ISNA(VLOOKUP(nhap!AW58,ds,5,0))=TRUE,"WW",VLOOKUP(nhap!AW58,ds,5,0))))</f>
        <v/>
      </c>
      <c r="AX59" s="144" t="str">
        <f>IF(nhap!AX58="","",IF(nhap!AX58="cn","cn",IF(ISNA(VLOOKUP(nhap!AX58,ds,5,0))=TRUE,"WW",VLOOKUP(nhap!AX58,ds,5,0))))</f>
        <v/>
      </c>
      <c r="AY59" s="144" t="str">
        <f>IF(nhap!AY58="","",IF(nhap!AY58="cn","cn",VLOOKUP(nhap!AY58,ds,5,0)))</f>
        <v/>
      </c>
      <c r="AZ59" s="145" t="str">
        <f>IF(nhap!AZ58="","",IF(nhap!AZ58="cn","cn",VLOOKUP(nhap!AZ58,ds,5,0)))</f>
        <v/>
      </c>
      <c r="BA59" s="156"/>
      <c r="BB59" s="156"/>
    </row>
    <row r="60" spans="1:54" ht="15.75" customHeight="1" thickTop="1" thickBot="1" x14ac:dyDescent="0.25">
      <c r="A60" s="468" t="s">
        <v>8</v>
      </c>
      <c r="B60" s="138">
        <v>2</v>
      </c>
      <c r="C60" s="144" t="str">
        <f>IF(nhap!C59="","",IF(nhap!C59="cn","cn",IF(ISNA(VLOOKUP(nhap!C59,ds,5,0))=TRUE,"WW",VLOOKUP(nhap!C59,ds,5,0))))</f>
        <v>BE03</v>
      </c>
      <c r="D60" s="144" t="str">
        <f>IF(nhap!D59="","",IF(nhap!D59="cn","cn",IF(ISNA(VLOOKUP(nhap!D59,ds,5,0))=TRUE,"WW",VLOOKUP(nhap!D59,ds,5,0))))</f>
        <v>BD03</v>
      </c>
      <c r="E60" s="144" t="str">
        <f>IF(nhap!E59="","",IF(nhap!E59="cn","cn",IF(ISNA(VLOOKUP(nhap!E59,ds,5,0))=TRUE,"WW",VLOOKUP(nhap!E59,ds,5,0))))</f>
        <v>BV04</v>
      </c>
      <c r="F60" s="144" t="str">
        <f>IF(nhap!F59="","",IF(nhap!F59="cn","cn",IF(ISNA(VLOOKUP(nhap!F59,ds,5,0))=TRUE,"WW",VLOOKUP(nhap!F59,ds,5,0))))</f>
        <v>BV05</v>
      </c>
      <c r="G60" s="144" t="str">
        <f>IF(nhap!G59="","",IF(nhap!G59="cn","cn",IF(ISNA(VLOOKUP(nhap!G59,ds,5,0))=TRUE,"WW",VLOOKUP(nhap!G59,ds,5,0))))</f>
        <v/>
      </c>
      <c r="H60" s="144" t="str">
        <f>IF(nhap!H59="","",IF(nhap!H59="cn","cn",IF(ISNA(VLOOKUP(nhap!H59,ds,5,0))=TRUE,"WW",VLOOKUP(nhap!H59,ds,5,0))))</f>
        <v/>
      </c>
      <c r="I60" s="144" t="str">
        <f>IF(nhap!I59="","",IF(nhap!I59="cn","cn",IF(ISNA(VLOOKUP(nhap!I59,ds,5,0))=TRUE,"WW",VLOOKUP(nhap!I59,ds,5,0))))</f>
        <v>BH07</v>
      </c>
      <c r="J60" s="144" t="str">
        <f>IF(nhap!J59="","",IF(nhap!J59="cn","cn",IF(ISNA(VLOOKUP(nhap!J59,ds,5,0))=TRUE,"WW",VLOOKUP(nhap!J59,ds,5,0))))</f>
        <v/>
      </c>
      <c r="K60" s="144" t="str">
        <f>IF(nhap!K59="","",IF(nhap!K59="cn","cn",IF(ISNA(VLOOKUP(nhap!K59,ds,5,0))=TRUE,"WW",VLOOKUP(nhap!K59,ds,5,0))))</f>
        <v/>
      </c>
      <c r="L60" s="144" t="str">
        <f>IF(nhap!L59="","",IF(nhap!L59="cn","cn",IF(ISNA(VLOOKUP(nhap!L59,ds,5,0))=TRUE,"WW",VLOOKUP(nhap!L59,ds,5,0))))</f>
        <v>BE04</v>
      </c>
      <c r="M60" s="144" t="str">
        <f>IF(nhap!M59="","",IF(nhap!M59="cn","cn",IF(ISNA(VLOOKUP(nhap!M59,ds,5,0))=TRUE,"WW",VLOOKUP(nhap!M59,ds,5,0))))</f>
        <v>BA02</v>
      </c>
      <c r="N60" s="144" t="str">
        <f>IF(nhap!N59="","",IF(nhap!N59="cn","cn",IF(ISNA(VLOOKUP(nhap!N59,ds,5,0))=TRUE,"WW",VLOOKUP(nhap!N59,ds,5,0))))</f>
        <v>BA09</v>
      </c>
      <c r="O60" s="144" t="str">
        <f>IF(nhap!O59="","",IF(nhap!O59="cn","cn",IF(ISNA(VLOOKUP(nhap!O59,ds,5,0))=TRUE,"WW",VLOOKUP(nhap!O59,ds,5,0))))</f>
        <v>BV01</v>
      </c>
      <c r="P60" s="144" t="str">
        <f>IF(nhap!P59="","",IF(nhap!P59="cn","cn",IF(ISNA(VLOOKUP(nhap!P59,ds,5,0))=TRUE,"WW",VLOOKUP(nhap!P59,ds,5,0))))</f>
        <v>BA06</v>
      </c>
      <c r="Q60" s="144" t="str">
        <f>IF(nhap!Q59="","",IF(nhap!Q59="cn","cn",IF(ISNA(VLOOKUP(nhap!Q59,ds,5,0))=TRUE,"WW",VLOOKUP(nhap!Q59,ds,5,0))))</f>
        <v>BQ03</v>
      </c>
      <c r="R60" s="144" t="str">
        <f>IF(nhap!R59="","",IF(nhap!R59="cn","cn",IF(ISNA(VLOOKUP(nhap!R59,ds,5,0))=TRUE,"WW",VLOOKUP(nhap!R59,ds,5,0))))</f>
        <v>BA05</v>
      </c>
      <c r="S60" s="144" t="str">
        <f>IF(nhap!S59="","",IF(nhap!S59="cn","cn",IF(ISNA(VLOOKUP(nhap!S59,ds,5,0))=TRUE,"WW",VLOOKUP(nhap!S59,ds,5,0))))</f>
        <v>BH08</v>
      </c>
      <c r="T60" s="144" t="str">
        <f>IF(nhap!T59="","",IF(nhap!T59="cn","cn",IF(ISNA(VLOOKUP(nhap!T59,ds,5,0))=TRUE,"WW",VLOOKUP(nhap!T59,ds,5,0))))</f>
        <v>BV06</v>
      </c>
      <c r="U60" s="144" t="str">
        <f>IF(nhap!U59="","",IF(nhap!U59="cn","cn",IF(ISNA(VLOOKUP(nhap!U59,ds,5,0))=TRUE,"WW",VLOOKUP(nhap!U59,ds,5,0))))</f>
        <v>BN03</v>
      </c>
      <c r="V60" s="144" t="str">
        <f>IF(nhap!V59="","",IF(nhap!V59="cn","cn",IF(ISNA(VLOOKUP(nhap!V59,ds,5,0))=TRUE,"WW",VLOOKUP(nhap!V59,ds,5,0))))</f>
        <v>HL12</v>
      </c>
      <c r="W60" s="144" t="str">
        <f>IF(nhap!W59="","",IF(nhap!W59="cn","cn",IF(ISNA(VLOOKUP(nhap!W59,ds,5,0))=TRUE,"WW",VLOOKUP(nhap!W59,ds,5,0))))</f>
        <v>BU03</v>
      </c>
      <c r="X60" s="144" t="str">
        <f>IF(nhap!X59="","",IF(nhap!X59="cn","cn",IF(ISNA(VLOOKUP(nhap!X59,ds,5,0))=TRUE,"WW",VLOOKUP(nhap!X59,ds,5,0))))</f>
        <v>BC14</v>
      </c>
      <c r="Y60" s="144" t="str">
        <f>IF(nhap!Y59="","",IF(nhap!Y59="cn","cn",IF(ISNA(VLOOKUP(nhap!Y59,ds,5,0))=TRUE,"WW",VLOOKUP(nhap!Y59,ds,5,0))))</f>
        <v>BA12</v>
      </c>
      <c r="Z60" s="144" t="str">
        <f>IF(nhap!Z59="","",IF(nhap!Z59="cn","cn",IF(ISNA(VLOOKUP(nhap!Z59,ds,5,0))=TRUE,"WW",VLOOKUP(nhap!Z59,ds,5,0))))</f>
        <v>BC07</v>
      </c>
      <c r="AA60" s="144" t="str">
        <f>IF(nhap!AA59="","",IF(nhap!AA59="cn","cn",IF(ISNA(VLOOKUP(nhap!AA59,ds,5,0))=TRUE,"WW",VLOOKUP(nhap!AA59,ds,5,0))))</f>
        <v>BA08</v>
      </c>
      <c r="AB60" s="144" t="str">
        <f>IF(nhap!AB59="","",IF(nhap!AB59="cn","cn",IF(ISNA(VLOOKUP(nhap!AB59,ds,5,0))=TRUE,"WW",VLOOKUP(nhap!AB59,ds,5,0))))</f>
        <v>BA03</v>
      </c>
      <c r="AC60" s="144" t="str">
        <f>IF(nhap!AC59="","",IF(nhap!AC59="cn","cn",IF(ISNA(VLOOKUP(nhap!AC59,ds,5,0))=TRUE,"WW",VLOOKUP(nhap!AC59,ds,5,0))))</f>
        <v>BA10</v>
      </c>
      <c r="AD60" s="144" t="str">
        <f>IF(nhap!AD59="","",IF(nhap!AD59="cn","cn",IF(ISNA(VLOOKUP(nhap!AD59,ds,5,0))=TRUE,"WW",VLOOKUP(nhap!AD59,ds,5,0))))</f>
        <v/>
      </c>
      <c r="AE60" s="144" t="str">
        <f>IF(nhap!AE59="","",IF(nhap!AE59="cn","cn",IF(ISNA(VLOOKUP(nhap!AE59,ds,5,0))=TRUE,"WW",VLOOKUP(nhap!AE59,ds,5,0))))</f>
        <v/>
      </c>
      <c r="AF60" s="144" t="str">
        <f>IF(nhap!AF59="","",IF(nhap!AF59="cn","cn",IF(ISNA(VLOOKUP(nhap!AF59,ds,5,0))=TRUE,"WW",VLOOKUP(nhap!AF59,ds,5,0))))</f>
        <v/>
      </c>
      <c r="AG60" s="144" t="str">
        <f>IF(nhap!AG59="","",IF(nhap!AG59="cn","cn",IF(ISNA(VLOOKUP(nhap!AG59,ds,5,0))=TRUE,"WW",VLOOKUP(nhap!AG59,ds,5,0))))</f>
        <v/>
      </c>
      <c r="AH60" s="144" t="str">
        <f>IF(nhap!AH59="","",IF(nhap!AH59="cn","cn",IF(ISNA(VLOOKUP(nhap!AH59,ds,5,0))=TRUE,"WW",VLOOKUP(nhap!AH59,ds,5,0))))</f>
        <v/>
      </c>
      <c r="AI60" s="144" t="str">
        <f>IF(nhap!AI59="","",IF(nhap!AI59="cn","cn",IF(ISNA(VLOOKUP(nhap!AI59,ds,5,0))=TRUE,"WW",VLOOKUP(nhap!AI59,ds,5,0))))</f>
        <v/>
      </c>
      <c r="AJ60" s="144" t="str">
        <f>IF(nhap!AJ59="","",IF(nhap!AJ59="cn","cn",IF(ISNA(VLOOKUP(nhap!AJ59,ds,5,0))=TRUE,"WW",VLOOKUP(nhap!AJ59,ds,5,0))))</f>
        <v/>
      </c>
      <c r="AK60" s="144" t="str">
        <f>IF(nhap!AK59="","",IF(nhap!AK59="cn","cn",IF(ISNA(VLOOKUP(nhap!AK59,ds,5,0))=TRUE,"WW",VLOOKUP(nhap!AK59,ds,5,0))))</f>
        <v>BE06</v>
      </c>
      <c r="AL60" s="144" t="str">
        <f>IF(nhap!AL59="","",IF(nhap!AL59="cn","cn",IF(ISNA(VLOOKUP(nhap!AL59,ds,5,0))=TRUE,"WW",VLOOKUP(nhap!AL59,ds,5,0))))</f>
        <v>BU05</v>
      </c>
      <c r="AM60" s="144" t="str">
        <f>IF(nhap!AM59="","",IF(nhap!AM59="cn","cn",IF(ISNA(VLOOKUP(nhap!AM59,ds,5,0))=TRUE,"WW",VLOOKUP(nhap!AM59,ds,5,0))))</f>
        <v>BL08</v>
      </c>
      <c r="AN60" s="144" t="str">
        <f>IF(nhap!AN59="","",IF(nhap!AN59="cn","cn",IF(ISNA(VLOOKUP(nhap!AN59,ds,5,0))=TRUE,"WW",VLOOKUP(nhap!AN59,ds,5,0))))</f>
        <v/>
      </c>
      <c r="AO60" s="144" t="str">
        <f>IF(nhap!AO59="","",IF(nhap!AO59="cn","cn",IF(ISNA(VLOOKUP(nhap!AO59,ds,5,0))=TRUE,"WW",VLOOKUP(nhap!AO59,ds,5,0))))</f>
        <v>BT07</v>
      </c>
      <c r="AP60" s="144" t="str">
        <f>IF(nhap!AP59="","",IF(nhap!AP59="cn","cn",IF(ISNA(VLOOKUP(nhap!AP59,ds,5,0))=TRUE,"WW",VLOOKUP(nhap!AP59,ds,5,0))))</f>
        <v>BL04</v>
      </c>
      <c r="AQ60" s="144" t="str">
        <f>IF(nhap!AQ59="","",IF(nhap!AQ59="cn","cn",IF(ISNA(VLOOKUP(nhap!AQ59,ds,5,0))=TRUE,"WW",VLOOKUP(nhap!AQ59,ds,5,0))))</f>
        <v>BV07</v>
      </c>
      <c r="AR60" s="144" t="str">
        <f>IF(nhap!AR59="","",IF(nhap!AR59="cn","cn",IF(ISNA(VLOOKUP(nhap!AR59,ds,5,0))=TRUE,"WW",VLOOKUP(nhap!AR59,ds,5,0))))</f>
        <v>BT12</v>
      </c>
      <c r="AS60" s="144" t="str">
        <f>IF(nhap!AS59="","",IF(nhap!AS59="cn","cn",IF(ISNA(VLOOKUP(nhap!AS59,ds,5,0))=TRUE,"WW",VLOOKUP(nhap!AS59,ds,5,0))))</f>
        <v>BV10</v>
      </c>
      <c r="AT60" s="144" t="str">
        <f>IF(nhap!AT59="","",IF(nhap!AT59="cn","cn",IF(ISNA(VLOOKUP(nhap!AT59,ds,5,0))=TRUE,"WW",VLOOKUP(nhap!AT59,ds,5,0))))</f>
        <v>BT15</v>
      </c>
      <c r="AU60" s="144" t="str">
        <f>IF(nhap!AU59="","",IF(nhap!AU59="cn","cn",IF(ISNA(VLOOKUP(nhap!AU59,ds,5,0))=TRUE,"WW",VLOOKUP(nhap!AU59,ds,5,0))))</f>
        <v>BT13</v>
      </c>
      <c r="AV60" s="144" t="str">
        <f>IF(nhap!AV59="","",IF(nhap!AV59="cn","cn",IF(ISNA(VLOOKUP(nhap!AV59,ds,5,0))=TRUE,"WW",VLOOKUP(nhap!AV59,ds,5,0))))</f>
        <v>BT14</v>
      </c>
      <c r="AW60" s="144" t="str">
        <f>IF(nhap!AW59="","",IF(nhap!AW59="cn","cn",IF(ISNA(VLOOKUP(nhap!AW59,ds,5,0))=TRUE,"WW",VLOOKUP(nhap!AW59,ds,5,0))))</f>
        <v/>
      </c>
      <c r="AX60" s="144" t="str">
        <f>IF(nhap!AX59="","",IF(nhap!AX59="cn","cn",IF(ISNA(VLOOKUP(nhap!AX59,ds,5,0))=TRUE,"WW",VLOOKUP(nhap!AX59,ds,5,0))))</f>
        <v/>
      </c>
      <c r="AY60" s="146" t="str">
        <f>IF(nhap!AY59="","",IF(nhap!AY59="cn","cn",VLOOKUP(nhap!AY59,ds,5,0)))</f>
        <v/>
      </c>
      <c r="AZ60" s="147" t="str">
        <f>IF(nhap!AZ59="","",IF(nhap!AZ59="cn","cn",VLOOKUP(nhap!AZ59,ds,5,0)))</f>
        <v/>
      </c>
      <c r="BA60" s="156"/>
      <c r="BB60" s="156"/>
    </row>
    <row r="61" spans="1:54" ht="15.75" customHeight="1" thickTop="1" thickBot="1" x14ac:dyDescent="0.25">
      <c r="A61" s="468" t="s">
        <v>13</v>
      </c>
      <c r="B61" s="138">
        <v>3</v>
      </c>
      <c r="C61" s="144" t="str">
        <f>IF(nhap!C60="","",IF(nhap!C60="cn","cn",IF(ISNA(VLOOKUP(nhap!C60,ds,5,0))=TRUE,"WW",VLOOKUP(nhap!C60,ds,5,0))))</f>
        <v>BE03</v>
      </c>
      <c r="D61" s="144" t="str">
        <f>IF(nhap!D60="","",IF(nhap!D60="cn","cn",IF(ISNA(VLOOKUP(nhap!D60,ds,5,0))=TRUE,"WW",VLOOKUP(nhap!D60,ds,5,0))))</f>
        <v>BI02</v>
      </c>
      <c r="E61" s="144" t="str">
        <f>IF(nhap!E60="","",IF(nhap!E60="cn","cn",IF(ISNA(VLOOKUP(nhap!E60,ds,5,0))=TRUE,"WW",VLOOKUP(nhap!E60,ds,5,0))))</f>
        <v>BD04</v>
      </c>
      <c r="F61" s="144" t="str">
        <f>IF(nhap!F60="","",IF(nhap!F60="cn","cn",IF(ISNA(VLOOKUP(nhap!F60,ds,5,0))=TRUE,"WW",VLOOKUP(nhap!F60,ds,5,0))))</f>
        <v>BV05</v>
      </c>
      <c r="G61" s="144" t="str">
        <f>IF(nhap!G60="","",IF(nhap!G60="cn","cn",IF(ISNA(VLOOKUP(nhap!G60,ds,5,0))=TRUE,"WW",VLOOKUP(nhap!G60,ds,5,0))))</f>
        <v/>
      </c>
      <c r="H61" s="144" t="str">
        <f>IF(nhap!H60="","",IF(nhap!H60="cn","cn",IF(ISNA(VLOOKUP(nhap!H60,ds,5,0))=TRUE,"WW",VLOOKUP(nhap!H60,ds,5,0))))</f>
        <v/>
      </c>
      <c r="I61" s="144" t="str">
        <f>IF(nhap!I60="","",IF(nhap!I60="cn","cn",IF(ISNA(VLOOKUP(nhap!I60,ds,5,0))=TRUE,"WW",VLOOKUP(nhap!I60,ds,5,0))))</f>
        <v>BH07</v>
      </c>
      <c r="J61" s="144" t="str">
        <f>IF(nhap!J60="","",IF(nhap!J60="cn","cn",IF(ISNA(VLOOKUP(nhap!J60,ds,5,0))=TRUE,"WW",VLOOKUP(nhap!J60,ds,5,0))))</f>
        <v/>
      </c>
      <c r="K61" s="144" t="str">
        <f>IF(nhap!K60="","",IF(nhap!K60="cn","cn",IF(ISNA(VLOOKUP(nhap!K60,ds,5,0))=TRUE,"WW",VLOOKUP(nhap!K60,ds,5,0))))</f>
        <v/>
      </c>
      <c r="L61" s="144" t="str">
        <f>IF(nhap!L60="","",IF(nhap!L60="cn","cn",IF(ISNA(VLOOKUP(nhap!L60,ds,5,0))=TRUE,"WW",VLOOKUP(nhap!L60,ds,5,0))))</f>
        <v>BE04</v>
      </c>
      <c r="M61" s="144" t="str">
        <f>IF(nhap!M60="","",IF(nhap!M60="cn","cn",IF(ISNA(VLOOKUP(nhap!M60,ds,5,0))=TRUE,"WW",VLOOKUP(nhap!M60,ds,5,0))))</f>
        <v>BV04</v>
      </c>
      <c r="N61" s="144" t="str">
        <f>IF(nhap!N60="","",IF(nhap!N60="cn","cn",IF(ISNA(VLOOKUP(nhap!N60,ds,5,0))=TRUE,"WW",VLOOKUP(nhap!N60,ds,5,0))))</f>
        <v>BT07</v>
      </c>
      <c r="O61" s="144" t="str">
        <f>IF(nhap!O60="","",IF(nhap!O60="cn","cn",IF(ISNA(VLOOKUP(nhap!O60,ds,5,0))=TRUE,"WW",VLOOKUP(nhap!O60,ds,5,0))))</f>
        <v>BD03</v>
      </c>
      <c r="P61" s="144" t="str">
        <f>IF(nhap!P60="","",IF(nhap!P60="cn","cn",IF(ISNA(VLOOKUP(nhap!P60,ds,5,0))=TRUE,"WW",VLOOKUP(nhap!P60,ds,5,0))))</f>
        <v>BA06</v>
      </c>
      <c r="Q61" s="144" t="str">
        <f>IF(nhap!Q60="","",IF(nhap!Q60="cn","cn",IF(ISNA(VLOOKUP(nhap!Q60,ds,5,0))=TRUE,"WW",VLOOKUP(nhap!Q60,ds,5,0))))</f>
        <v>BC14</v>
      </c>
      <c r="R61" s="144" t="str">
        <f>IF(nhap!R60="","",IF(nhap!R60="cn","cn",IF(ISNA(VLOOKUP(nhap!R60,ds,5,0))=TRUE,"WW",VLOOKUP(nhap!R60,ds,5,0))))</f>
        <v>BN06</v>
      </c>
      <c r="S61" s="144" t="str">
        <f>IF(nhap!S60="","",IF(nhap!S60="cn","cn",IF(ISNA(VLOOKUP(nhap!S60,ds,5,0))=TRUE,"WW",VLOOKUP(nhap!S60,ds,5,0))))</f>
        <v>BA03</v>
      </c>
      <c r="T61" s="144" t="str">
        <f>IF(nhap!T60="","",IF(nhap!T60="cn","cn",IF(ISNA(VLOOKUP(nhap!T60,ds,5,0))=TRUE,"WW",VLOOKUP(nhap!T60,ds,5,0))))</f>
        <v>BA10</v>
      </c>
      <c r="U61" s="144" t="str">
        <f>IF(nhap!U60="","",IF(nhap!U60="cn","cn",IF(ISNA(VLOOKUP(nhap!U60,ds,5,0))=TRUE,"WW",VLOOKUP(nhap!U60,ds,5,0))))</f>
        <v>BV13</v>
      </c>
      <c r="V61" s="144" t="str">
        <f>IF(nhap!V60="","",IF(nhap!V60="cn","cn",IF(ISNA(VLOOKUP(nhap!V60,ds,5,0))=TRUE,"WW",VLOOKUP(nhap!V60,ds,5,0))))</f>
        <v>BT14</v>
      </c>
      <c r="W61" s="144" t="str">
        <f>IF(nhap!W60="","",IF(nhap!W60="cn","cn",IF(ISNA(VLOOKUP(nhap!W60,ds,5,0))=TRUE,"WW",VLOOKUP(nhap!W60,ds,5,0))))</f>
        <v>BL06</v>
      </c>
      <c r="X61" s="144" t="str">
        <f>IF(nhap!X60="","",IF(nhap!X60="cn","cn",IF(ISNA(VLOOKUP(nhap!X60,ds,5,0))=TRUE,"WW",VLOOKUP(nhap!X60,ds,5,0))))</f>
        <v>BU03</v>
      </c>
      <c r="Y61" s="144" t="str">
        <f>IF(nhap!Y60="","",IF(nhap!Y60="cn","cn",IF(ISNA(VLOOKUP(nhap!Y60,ds,5,0))=TRUE,"WW",VLOOKUP(nhap!Y60,ds,5,0))))</f>
        <v>BV06</v>
      </c>
      <c r="Z61" s="144" t="str">
        <f>IF(nhap!Z60="","",IF(nhap!Z60="cn","cn",IF(ISNA(VLOOKUP(nhap!Z60,ds,5,0))=TRUE,"WW",VLOOKUP(nhap!Z60,ds,5,0))))</f>
        <v>BA09</v>
      </c>
      <c r="AA61" s="144" t="str">
        <f>IF(nhap!AA60="","",IF(nhap!AA60="cn","cn",IF(ISNA(VLOOKUP(nhap!AA60,ds,5,0))=TRUE,"WW",VLOOKUP(nhap!AA60,ds,5,0))))</f>
        <v>BL08</v>
      </c>
      <c r="AB61" s="144" t="str">
        <f>IF(nhap!AB60="","",IF(nhap!AB60="cn","cn",IF(ISNA(VLOOKUP(nhap!AB60,ds,5,0))=TRUE,"WW",VLOOKUP(nhap!AB60,ds,5,0))))</f>
        <v>BQ03</v>
      </c>
      <c r="AC61" s="144" t="str">
        <f>IF(nhap!AC60="","",IF(nhap!AC60="cn","cn",IF(ISNA(VLOOKUP(nhap!AC60,ds,5,0))=TRUE,"WW",VLOOKUP(nhap!AC60,ds,5,0))))</f>
        <v>BG04</v>
      </c>
      <c r="AD61" s="144" t="str">
        <f>IF(nhap!AD60="","",IF(nhap!AD60="cn","cn",IF(ISNA(VLOOKUP(nhap!AD60,ds,5,0))=TRUE,"WW",VLOOKUP(nhap!AD60,ds,5,0))))</f>
        <v/>
      </c>
      <c r="AE61" s="144" t="str">
        <f>IF(nhap!AE60="","",IF(nhap!AE60="cn","cn",IF(ISNA(VLOOKUP(nhap!AE60,ds,5,0))=TRUE,"WW",VLOOKUP(nhap!AE60,ds,5,0))))</f>
        <v/>
      </c>
      <c r="AF61" s="144" t="str">
        <f>IF(nhap!AF60="","",IF(nhap!AF60="cn","cn",IF(ISNA(VLOOKUP(nhap!AF60,ds,5,0))=TRUE,"WW",VLOOKUP(nhap!AF60,ds,5,0))))</f>
        <v/>
      </c>
      <c r="AG61" s="144" t="str">
        <f>IF(nhap!AG60="","",IF(nhap!AG60="cn","cn",IF(ISNA(VLOOKUP(nhap!AG60,ds,5,0))=TRUE,"WW",VLOOKUP(nhap!AG60,ds,5,0))))</f>
        <v/>
      </c>
      <c r="AH61" s="144" t="str">
        <f>IF(nhap!AH60="","",IF(nhap!AH60="cn","cn",IF(ISNA(VLOOKUP(nhap!AH60,ds,5,0))=TRUE,"WW",VLOOKUP(nhap!AH60,ds,5,0))))</f>
        <v/>
      </c>
      <c r="AI61" s="144" t="str">
        <f>IF(nhap!AI60="","",IF(nhap!AI60="cn","cn",IF(ISNA(VLOOKUP(nhap!AI60,ds,5,0))=TRUE,"WW",VLOOKUP(nhap!AI60,ds,5,0))))</f>
        <v/>
      </c>
      <c r="AJ61" s="144" t="str">
        <f>IF(nhap!AJ60="","",IF(nhap!AJ60="cn","cn",IF(ISNA(VLOOKUP(nhap!AJ60,ds,5,0))=TRUE,"WW",VLOOKUP(nhap!AJ60,ds,5,0))))</f>
        <v/>
      </c>
      <c r="AK61" s="144" t="str">
        <f>IF(nhap!AK60="","",IF(nhap!AK60="cn","cn",IF(ISNA(VLOOKUP(nhap!AK60,ds,5,0))=TRUE,"WW",VLOOKUP(nhap!AK60,ds,5,0))))</f>
        <v>BE06</v>
      </c>
      <c r="AL61" s="144" t="str">
        <f>IF(nhap!AL60="","",IF(nhap!AL60="cn","cn",IF(ISNA(VLOOKUP(nhap!AL60,ds,5,0))=TRUE,"WW",VLOOKUP(nhap!AL60,ds,5,0))))</f>
        <v>BA02</v>
      </c>
      <c r="AM61" s="144" t="str">
        <f>IF(nhap!AM60="","",IF(nhap!AM60="cn","cn",IF(ISNA(VLOOKUP(nhap!AM60,ds,5,0))=TRUE,"WW",VLOOKUP(nhap!AM60,ds,5,0))))</f>
        <v>BA12</v>
      </c>
      <c r="AN61" s="144" t="str">
        <f>IF(nhap!AN60="","",IF(nhap!AN60="cn","cn",IF(ISNA(VLOOKUP(nhap!AN60,ds,5,0))=TRUE,"WW",VLOOKUP(nhap!AN60,ds,5,0))))</f>
        <v/>
      </c>
      <c r="AO61" s="144" t="str">
        <f>IF(nhap!AO60="","",IF(nhap!AO60="cn","cn",IF(ISNA(VLOOKUP(nhap!AO60,ds,5,0))=TRUE,"WW",VLOOKUP(nhap!AO60,ds,5,0))))</f>
        <v>BV14</v>
      </c>
      <c r="AP61" s="144" t="str">
        <f>IF(nhap!AP60="","",IF(nhap!AP60="cn","cn",IF(ISNA(VLOOKUP(nhap!AP60,ds,5,0))=TRUE,"WW",VLOOKUP(nhap!AP60,ds,5,0))))</f>
        <v>BH06</v>
      </c>
      <c r="AQ61" s="144" t="str">
        <f>IF(nhap!AQ60="","",IF(nhap!AQ60="cn","cn",IF(ISNA(VLOOKUP(nhap!AQ60,ds,5,0))=TRUE,"WW",VLOOKUP(nhap!AQ60,ds,5,0))))</f>
        <v>BV07</v>
      </c>
      <c r="AR61" s="144" t="str">
        <f>IF(nhap!AR60="","",IF(nhap!AR60="cn","cn",IF(ISNA(VLOOKUP(nhap!AR60,ds,5,0))=TRUE,"WW",VLOOKUP(nhap!AR60,ds,5,0))))</f>
        <v>BT12</v>
      </c>
      <c r="AS61" s="144" t="str">
        <f>IF(nhap!AS60="","",IF(nhap!AS60="cn","cn",IF(ISNA(VLOOKUP(nhap!AS60,ds,5,0))=TRUE,"WW",VLOOKUP(nhap!AS60,ds,5,0))))</f>
        <v>BT15</v>
      </c>
      <c r="AT61" s="144" t="str">
        <f>IF(nhap!AT60="","",IF(nhap!AT60="cn","cn",IF(ISNA(VLOOKUP(nhap!AT60,ds,5,0))=TRUE,"WW",VLOOKUP(nhap!AT60,ds,5,0))))</f>
        <v>HL12</v>
      </c>
      <c r="AU61" s="144" t="str">
        <f>IF(nhap!AU60="","",IF(nhap!AU60="cn","cn",IF(ISNA(VLOOKUP(nhap!AU60,ds,5,0))=TRUE,"WW",VLOOKUP(nhap!AU60,ds,5,0))))</f>
        <v>BL04</v>
      </c>
      <c r="AV61" s="144" t="str">
        <f>IF(nhap!AV60="","",IF(nhap!AV60="cn","cn",IF(ISNA(VLOOKUP(nhap!AV60,ds,5,0))=TRUE,"WW",VLOOKUP(nhap!AV60,ds,5,0))))</f>
        <v>BL03</v>
      </c>
      <c r="AW61" s="144" t="str">
        <f>IF(nhap!AW60="","",IF(nhap!AW60="cn","cn",IF(ISNA(VLOOKUP(nhap!AW60,ds,5,0))=TRUE,"WW",VLOOKUP(nhap!AW60,ds,5,0))))</f>
        <v/>
      </c>
      <c r="AX61" s="144" t="str">
        <f>IF(nhap!AX60="","",IF(nhap!AX60="cn","cn",IF(ISNA(VLOOKUP(nhap!AX60,ds,5,0))=TRUE,"WW",VLOOKUP(nhap!AX60,ds,5,0))))</f>
        <v/>
      </c>
      <c r="AY61" s="146" t="str">
        <f>IF(nhap!AY60="","",IF(nhap!AY60="cn","cn",VLOOKUP(nhap!AY60,ds,5,0)))</f>
        <v/>
      </c>
      <c r="AZ61" s="147" t="str">
        <f>IF(nhap!AZ60="","",IF(nhap!AZ60="cn","cn",VLOOKUP(nhap!AZ60,ds,5,0)))</f>
        <v/>
      </c>
      <c r="BA61" s="156"/>
      <c r="BB61" s="156"/>
    </row>
    <row r="62" spans="1:54" ht="15.75" customHeight="1" thickTop="1" thickBot="1" x14ac:dyDescent="0.25">
      <c r="A62" s="468"/>
      <c r="B62" s="138">
        <v>4</v>
      </c>
      <c r="C62" s="144" t="str">
        <f>IF(nhap!C61="","",IF(nhap!C61="cn","cn",IF(ISNA(VLOOKUP(nhap!C61,ds,5,0))=TRUE,"WW",VLOOKUP(nhap!C61,ds,5,0))))</f>
        <v>BV06</v>
      </c>
      <c r="D62" s="144" t="str">
        <f>IF(nhap!D61="","",IF(nhap!D61="cn","cn",IF(ISNA(VLOOKUP(nhap!D61,ds,5,0))=TRUE,"WW",VLOOKUP(nhap!D61,ds,5,0))))</f>
        <v>BE03</v>
      </c>
      <c r="E62" s="144" t="str">
        <f>IF(nhap!E61="","",IF(nhap!E61="cn","cn",IF(ISNA(VLOOKUP(nhap!E61,ds,5,0))=TRUE,"WW",VLOOKUP(nhap!E61,ds,5,0))))</f>
        <v>BT12</v>
      </c>
      <c r="F62" s="144" t="str">
        <f>IF(nhap!F61="","",IF(nhap!F61="cn","cn",IF(ISNA(VLOOKUP(nhap!F61,ds,5,0))=TRUE,"WW",VLOOKUP(nhap!F61,ds,5,0))))</f>
        <v>BE04</v>
      </c>
      <c r="G62" s="144" t="str">
        <f>IF(nhap!G61="","",IF(nhap!G61="cn","cn",IF(ISNA(VLOOKUP(nhap!G61,ds,5,0))=TRUE,"WW",VLOOKUP(nhap!G61,ds,5,0))))</f>
        <v/>
      </c>
      <c r="H62" s="144" t="str">
        <f>IF(nhap!H61="","",IF(nhap!H61="cn","cn",IF(ISNA(VLOOKUP(nhap!H61,ds,5,0))=TRUE,"WW",VLOOKUP(nhap!H61,ds,5,0))))</f>
        <v/>
      </c>
      <c r="I62" s="144" t="str">
        <f>IF(nhap!I61="","",IF(nhap!I61="cn","cn",IF(ISNA(VLOOKUP(nhap!I61,ds,5,0))=TRUE,"WW",VLOOKUP(nhap!I61,ds,5,0))))</f>
        <v>BG04</v>
      </c>
      <c r="J62" s="144" t="str">
        <f>IF(nhap!J61="","",IF(nhap!J61="cn","cn",IF(ISNA(VLOOKUP(nhap!J61,ds,5,0))=TRUE,"WW",VLOOKUP(nhap!J61,ds,5,0))))</f>
        <v/>
      </c>
      <c r="K62" s="144" t="str">
        <f>IF(nhap!K61="","",IF(nhap!K61="cn","cn",IF(ISNA(VLOOKUP(nhap!K61,ds,5,0))=TRUE,"WW",VLOOKUP(nhap!K61,ds,5,0))))</f>
        <v/>
      </c>
      <c r="L62" s="144" t="str">
        <f>IF(nhap!L61="","",IF(nhap!L61="cn","cn",IF(ISNA(VLOOKUP(nhap!L61,ds,5,0))=TRUE,"WW",VLOOKUP(nhap!L61,ds,5,0))))</f>
        <v>BD04</v>
      </c>
      <c r="M62" s="144" t="str">
        <f>IF(nhap!M61="","",IF(nhap!M61="cn","cn",IF(ISNA(VLOOKUP(nhap!M61,ds,5,0))=TRUE,"WW",VLOOKUP(nhap!M61,ds,5,0))))</f>
        <v>BU04</v>
      </c>
      <c r="N62" s="144" t="str">
        <f>IF(nhap!N61="","",IF(nhap!N61="cn","cn",IF(ISNA(VLOOKUP(nhap!N61,ds,5,0))=TRUE,"WW",VLOOKUP(nhap!N61,ds,5,0))))</f>
        <v>BT07</v>
      </c>
      <c r="O62" s="144" t="str">
        <f>IF(nhap!O61="","",IF(nhap!O61="cn","cn",IF(ISNA(VLOOKUP(nhap!O61,ds,5,0))=TRUE,"WW",VLOOKUP(nhap!O61,ds,5,0))))</f>
        <v>BU03</v>
      </c>
      <c r="P62" s="144" t="str">
        <f>IF(nhap!P61="","",IF(nhap!P61="cn","cn",IF(ISNA(VLOOKUP(nhap!P61,ds,5,0))=TRUE,"WW",VLOOKUP(nhap!P61,ds,5,0))))</f>
        <v>BD03</v>
      </c>
      <c r="Q62" s="144" t="str">
        <f>IF(nhap!Q61="","",IF(nhap!Q61="cn","cn",IF(ISNA(VLOOKUP(nhap!Q61,ds,5,0))=TRUE,"WW",VLOOKUP(nhap!Q61,ds,5,0))))</f>
        <v>BC14</v>
      </c>
      <c r="R62" s="144" t="str">
        <f>IF(nhap!R61="","",IF(nhap!R61="cn","cn",IF(ISNA(VLOOKUP(nhap!R61,ds,5,0))=TRUE,"WW",VLOOKUP(nhap!R61,ds,5,0))))</f>
        <v>BL03</v>
      </c>
      <c r="S62" s="144" t="str">
        <f>IF(nhap!S61="","",IF(nhap!S61="cn","cn",IF(ISNA(VLOOKUP(nhap!S61,ds,5,0))=TRUE,"WW",VLOOKUP(nhap!S61,ds,5,0))))</f>
        <v>BL06</v>
      </c>
      <c r="T62" s="144" t="str">
        <f>IF(nhap!T61="","",IF(nhap!T61="cn","cn",IF(ISNA(VLOOKUP(nhap!T61,ds,5,0))=TRUE,"WW",VLOOKUP(nhap!T61,ds,5,0))))</f>
        <v>BA10</v>
      </c>
      <c r="U62" s="144" t="str">
        <f>IF(nhap!U61="","",IF(nhap!U61="cn","cn",IF(ISNA(VLOOKUP(nhap!U61,ds,5,0))=TRUE,"WW",VLOOKUP(nhap!U61,ds,5,0))))</f>
        <v>BT13</v>
      </c>
      <c r="V62" s="144" t="str">
        <f>IF(nhap!V61="","",IF(nhap!V61="cn","cn",IF(ISNA(VLOOKUP(nhap!V61,ds,5,0))=TRUE,"WW",VLOOKUP(nhap!V61,ds,5,0))))</f>
        <v>BT14</v>
      </c>
      <c r="W62" s="144" t="str">
        <f>IF(nhap!W61="","",IF(nhap!W61="cn","cn",IF(ISNA(VLOOKUP(nhap!W61,ds,5,0))=TRUE,"WW",VLOOKUP(nhap!W61,ds,5,0))))</f>
        <v>BV12</v>
      </c>
      <c r="X62" s="144" t="str">
        <f>IF(nhap!X61="","",IF(nhap!X61="cn","cn",IF(ISNA(VLOOKUP(nhap!X61,ds,5,0))=TRUE,"WW",VLOOKUP(nhap!X61,ds,5,0))))</f>
        <v>BN02</v>
      </c>
      <c r="Y62" s="144" t="str">
        <f>IF(nhap!Y61="","",IF(nhap!Y61="cn","cn",IF(ISNA(VLOOKUP(nhap!Y61,ds,5,0))=TRUE,"WW",VLOOKUP(nhap!Y61,ds,5,0))))</f>
        <v>BI02</v>
      </c>
      <c r="Z62" s="144" t="str">
        <f>IF(nhap!Z61="","",IF(nhap!Z61="cn","cn",IF(ISNA(VLOOKUP(nhap!Z61,ds,5,0))=TRUE,"WW",VLOOKUP(nhap!Z61,ds,5,0))))</f>
        <v>BH08</v>
      </c>
      <c r="AA62" s="144" t="str">
        <f>IF(nhap!AA61="","",IF(nhap!AA61="cn","cn",IF(ISNA(VLOOKUP(nhap!AA61,ds,5,0))=TRUE,"WW",VLOOKUP(nhap!AA61,ds,5,0))))</f>
        <v>BH06</v>
      </c>
      <c r="AB62" s="144" t="str">
        <f>IF(nhap!AB61="","",IF(nhap!AB61="cn","cn",IF(ISNA(VLOOKUP(nhap!AB61,ds,5,0))=TRUE,"WW",VLOOKUP(nhap!AB61,ds,5,0))))</f>
        <v>BC07</v>
      </c>
      <c r="AC62" s="144" t="str">
        <f>IF(nhap!AC61="","",IF(nhap!AC61="cn","cn",IF(ISNA(VLOOKUP(nhap!AC61,ds,5,0))=TRUE,"WW",VLOOKUP(nhap!AC61,ds,5,0))))</f>
        <v>BV04</v>
      </c>
      <c r="AD62" s="144" t="str">
        <f>IF(nhap!AD61="","",IF(nhap!AD61="cn","cn",IF(ISNA(VLOOKUP(nhap!AD61,ds,5,0))=TRUE,"WW",VLOOKUP(nhap!AD61,ds,5,0))))</f>
        <v/>
      </c>
      <c r="AE62" s="144" t="str">
        <f>IF(nhap!AE61="","",IF(nhap!AE61="cn","cn",IF(ISNA(VLOOKUP(nhap!AE61,ds,5,0))=TRUE,"WW",VLOOKUP(nhap!AE61,ds,5,0))))</f>
        <v/>
      </c>
      <c r="AF62" s="144" t="str">
        <f>IF(nhap!AF61="","",IF(nhap!AF61="cn","cn",IF(ISNA(VLOOKUP(nhap!AF61,ds,5,0))=TRUE,"WW",VLOOKUP(nhap!AF61,ds,5,0))))</f>
        <v/>
      </c>
      <c r="AG62" s="144" t="str">
        <f>IF(nhap!AG61="","",IF(nhap!AG61="cn","cn",IF(ISNA(VLOOKUP(nhap!AG61,ds,5,0))=TRUE,"WW",VLOOKUP(nhap!AG61,ds,5,0))))</f>
        <v/>
      </c>
      <c r="AH62" s="144" t="str">
        <f>IF(nhap!AH61="","",IF(nhap!AH61="cn","cn",IF(ISNA(VLOOKUP(nhap!AH61,ds,5,0))=TRUE,"WW",VLOOKUP(nhap!AH61,ds,5,0))))</f>
        <v/>
      </c>
      <c r="AI62" s="144" t="str">
        <f>IF(nhap!AI61="","",IF(nhap!AI61="cn","cn",IF(ISNA(VLOOKUP(nhap!AI61,ds,5,0))=TRUE,"WW",VLOOKUP(nhap!AI61,ds,5,0))))</f>
        <v/>
      </c>
      <c r="AJ62" s="144" t="str">
        <f>IF(nhap!AJ61="","",IF(nhap!AJ61="cn","cn",IF(ISNA(VLOOKUP(nhap!AJ61,ds,5,0))=TRUE,"WW",VLOOKUP(nhap!AJ61,ds,5,0))))</f>
        <v/>
      </c>
      <c r="AK62" s="144" t="str">
        <f>IF(nhap!AK61="","",IF(nhap!AK61="cn","cn",IF(ISNA(VLOOKUP(nhap!AK61,ds,5,0))=TRUE,"WW",VLOOKUP(nhap!AK61,ds,5,0))))</f>
        <v>BA03</v>
      </c>
      <c r="AL62" s="144" t="str">
        <f>IF(nhap!AL61="","",IF(nhap!AL61="cn","cn",IF(ISNA(VLOOKUP(nhap!AL61,ds,5,0))=TRUE,"WW",VLOOKUP(nhap!AL61,ds,5,0))))</f>
        <v>BE06</v>
      </c>
      <c r="AM62" s="144" t="str">
        <f>IF(nhap!AM61="","",IF(nhap!AM61="cn","cn",IF(ISNA(VLOOKUP(nhap!AM61,ds,5,0))=TRUE,"WW",VLOOKUP(nhap!AM61,ds,5,0))))</f>
        <v>BA12</v>
      </c>
      <c r="AN62" s="144" t="str">
        <f>IF(nhap!AN61="","",IF(nhap!AN61="cn","cn",IF(ISNA(VLOOKUP(nhap!AN61,ds,5,0))=TRUE,"WW",VLOOKUP(nhap!AN61,ds,5,0))))</f>
        <v/>
      </c>
      <c r="AO62" s="144" t="str">
        <f>IF(nhap!AO61="","",IF(nhap!AO61="cn","cn",IF(ISNA(VLOOKUP(nhap!AO61,ds,5,0))=TRUE,"WW",VLOOKUP(nhap!AO61,ds,5,0))))</f>
        <v>BV14</v>
      </c>
      <c r="AP62" s="144" t="str">
        <f>IF(nhap!AP61="","",IF(nhap!AP61="cn","cn",IF(ISNA(VLOOKUP(nhap!AP61,ds,5,0))=TRUE,"WW",VLOOKUP(nhap!AP61,ds,5,0))))</f>
        <v>BA02</v>
      </c>
      <c r="AQ62" s="144" t="str">
        <f>IF(nhap!AQ61="","",IF(nhap!AQ61="cn","cn",IF(ISNA(VLOOKUP(nhap!AQ61,ds,5,0))=TRUE,"WW",VLOOKUP(nhap!AQ61,ds,5,0))))</f>
        <v>BA08</v>
      </c>
      <c r="AR62" s="144" t="str">
        <f>IF(nhap!AR61="","",IF(nhap!AR61="cn","cn",IF(ISNA(VLOOKUP(nhap!AR61,ds,5,0))=TRUE,"WW",VLOOKUP(nhap!AR61,ds,5,0))))</f>
        <v>BV13</v>
      </c>
      <c r="AS62" s="144" t="str">
        <f>IF(nhap!AS61="","",IF(nhap!AS61="cn","cn",IF(ISNA(VLOOKUP(nhap!AS61,ds,5,0))=TRUE,"WW",VLOOKUP(nhap!AS61,ds,5,0))))</f>
        <v>BT15</v>
      </c>
      <c r="AT62" s="144" t="str">
        <f>IF(nhap!AT61="","",IF(nhap!AT61="cn","cn",IF(ISNA(VLOOKUP(nhap!AT61,ds,5,0))=TRUE,"WW",VLOOKUP(nhap!AT61,ds,5,0))))</f>
        <v>BV07</v>
      </c>
      <c r="AU62" s="144" t="str">
        <f>IF(nhap!AU61="","",IF(nhap!AU61="cn","cn",IF(ISNA(VLOOKUP(nhap!AU61,ds,5,0))=TRUE,"WW",VLOOKUP(nhap!AU61,ds,5,0))))</f>
        <v>BH07</v>
      </c>
      <c r="AV62" s="144" t="str">
        <f>IF(nhap!AV61="","",IF(nhap!AV61="cn","cn",IF(ISNA(VLOOKUP(nhap!AV61,ds,5,0))=TRUE,"WW",VLOOKUP(nhap!AV61,ds,5,0))))</f>
        <v>BV05</v>
      </c>
      <c r="AW62" s="144" t="str">
        <f>IF(nhap!AW61="","",IF(nhap!AW61="cn","cn",IF(ISNA(VLOOKUP(nhap!AW61,ds,5,0))=TRUE,"WW",VLOOKUP(nhap!AW61,ds,5,0))))</f>
        <v/>
      </c>
      <c r="AX62" s="144" t="str">
        <f>IF(nhap!AX61="","",IF(nhap!AX61="cn","cn",IF(ISNA(VLOOKUP(nhap!AX61,ds,5,0))=TRUE,"WW",VLOOKUP(nhap!AX61,ds,5,0))))</f>
        <v/>
      </c>
      <c r="AY62" s="146" t="str">
        <f>IF(nhap!AY61="","",IF(nhap!AY61="cn","cn",VLOOKUP(nhap!AY61,ds,5,0)))</f>
        <v/>
      </c>
      <c r="AZ62" s="147" t="str">
        <f>IF(nhap!AZ61="","",IF(nhap!AZ61="cn","cn",VLOOKUP(nhap!AZ61,ds,5,0)))</f>
        <v/>
      </c>
      <c r="BA62" s="156"/>
      <c r="BB62" s="156"/>
    </row>
    <row r="63" spans="1:54" ht="15.75" customHeight="1" thickTop="1" thickBot="1" x14ac:dyDescent="0.25">
      <c r="A63" s="469"/>
      <c r="B63" s="139">
        <v>5</v>
      </c>
      <c r="C63" s="144" t="str">
        <f>IF(nhap!C62="","",IF(nhap!C62="cn","cn",IF(ISNA(VLOOKUP(nhap!C62,ds,5,0))=TRUE,"WW",VLOOKUP(nhap!C62,ds,5,0))))</f>
        <v>BA06</v>
      </c>
      <c r="D63" s="144" t="str">
        <f>IF(nhap!D62="","",IF(nhap!D62="cn","cn",IF(ISNA(VLOOKUP(nhap!D62,ds,5,0))=TRUE,"WW",VLOOKUP(nhap!D62,ds,5,0))))</f>
        <v>BE03</v>
      </c>
      <c r="E63" s="144" t="str">
        <f>IF(nhap!E62="","",IF(nhap!E62="cn","cn",IF(ISNA(VLOOKUP(nhap!E62,ds,5,0))=TRUE,"WW",VLOOKUP(nhap!E62,ds,5,0))))</f>
        <v>BT12</v>
      </c>
      <c r="F63" s="144" t="str">
        <f>IF(nhap!F62="","",IF(nhap!F62="cn","cn",IF(ISNA(VLOOKUP(nhap!F62,ds,5,0))=TRUE,"WW",VLOOKUP(nhap!F62,ds,5,0))))</f>
        <v>BE04</v>
      </c>
      <c r="G63" s="144" t="str">
        <f>IF(nhap!G62="","",IF(nhap!G62="cn","cn",IF(ISNA(VLOOKUP(nhap!G62,ds,5,0))=TRUE,"WW",VLOOKUP(nhap!G62,ds,5,0))))</f>
        <v/>
      </c>
      <c r="H63" s="144" t="str">
        <f>IF(nhap!H62="","",IF(nhap!H62="cn","cn",IF(ISNA(VLOOKUP(nhap!H62,ds,5,0))=TRUE,"WW",VLOOKUP(nhap!H62,ds,5,0))))</f>
        <v/>
      </c>
      <c r="I63" s="144" t="str">
        <f>IF(nhap!I62="","",IF(nhap!I62="cn","cn",IF(ISNA(VLOOKUP(nhap!I62,ds,5,0))=TRUE,"WW",VLOOKUP(nhap!I62,ds,5,0))))</f>
        <v>BT07</v>
      </c>
      <c r="J63" s="144" t="str">
        <f>IF(nhap!J62="","",IF(nhap!J62="cn","cn",IF(ISNA(VLOOKUP(nhap!J62,ds,5,0))=TRUE,"WW",VLOOKUP(nhap!J62,ds,5,0))))</f>
        <v/>
      </c>
      <c r="K63" s="144" t="str">
        <f>IF(nhap!K62="","",IF(nhap!K62="cn","cn",IF(ISNA(VLOOKUP(nhap!K62,ds,5,0))=TRUE,"WW",VLOOKUP(nhap!K62,ds,5,0))))</f>
        <v/>
      </c>
      <c r="L63" s="144" t="str">
        <f>IF(nhap!L62="","",IF(nhap!L62="cn","cn",IF(ISNA(VLOOKUP(nhap!L62,ds,5,0))=TRUE,"WW",VLOOKUP(nhap!L62,ds,5,0))))</f>
        <v>BA09</v>
      </c>
      <c r="M63" s="144" t="str">
        <f>IF(nhap!M62="","",IF(nhap!M62="cn","cn",IF(ISNA(VLOOKUP(nhap!M62,ds,5,0))=TRUE,"WW",VLOOKUP(nhap!M62,ds,5,0))))</f>
        <v>BD04</v>
      </c>
      <c r="N63" s="144" t="str">
        <f>IF(nhap!N62="","",IF(nhap!N62="cn","cn",IF(ISNA(VLOOKUP(nhap!N62,ds,5,0))=TRUE,"WW",VLOOKUP(nhap!N62,ds,5,0))))</f>
        <v>BD03</v>
      </c>
      <c r="O63" s="144" t="str">
        <f>IF(nhap!O62="","",IF(nhap!O62="cn","cn",IF(ISNA(VLOOKUP(nhap!O62,ds,5,0))=TRUE,"WW",VLOOKUP(nhap!O62,ds,5,0))))</f>
        <v>BG04</v>
      </c>
      <c r="P63" s="144" t="str">
        <f>IF(nhap!P62="","",IF(nhap!P62="cn","cn",IF(ISNA(VLOOKUP(nhap!P62,ds,5,0))=TRUE,"WW",VLOOKUP(nhap!P62,ds,5,0))))</f>
        <v>BV06</v>
      </c>
      <c r="Q63" s="144" t="str">
        <f>IF(nhap!Q62="","",IF(nhap!Q62="cn","cn",IF(ISNA(VLOOKUP(nhap!Q62,ds,5,0))=TRUE,"WW",VLOOKUP(nhap!Q62,ds,5,0))))</f>
        <v>BT14</v>
      </c>
      <c r="R63" s="144" t="str">
        <f>IF(nhap!R62="","",IF(nhap!R62="cn","cn",IF(ISNA(VLOOKUP(nhap!R62,ds,5,0))=TRUE,"WW",VLOOKUP(nhap!R62,ds,5,0))))</f>
        <v>BV12</v>
      </c>
      <c r="S63" s="144" t="str">
        <f>IF(nhap!S62="","",IF(nhap!S62="cn","cn",IF(ISNA(VLOOKUP(nhap!S62,ds,5,0))=TRUE,"WW",VLOOKUP(nhap!S62,ds,5,0))))</f>
        <v>BL06</v>
      </c>
      <c r="T63" s="144" t="str">
        <f>IF(nhap!T62="","",IF(nhap!T62="cn","cn",IF(ISNA(VLOOKUP(nhap!T62,ds,5,0))=TRUE,"WW",VLOOKUP(nhap!T62,ds,5,0))))</f>
        <v>BN02</v>
      </c>
      <c r="U63" s="144" t="str">
        <f>IF(nhap!U62="","",IF(nhap!U62="cn","cn",IF(ISNA(VLOOKUP(nhap!U62,ds,5,0))=TRUE,"WW",VLOOKUP(nhap!U62,ds,5,0))))</f>
        <v>BC14</v>
      </c>
      <c r="V63" s="144" t="str">
        <f>IF(nhap!V62="","",IF(nhap!V62="cn","cn",IF(ISNA(VLOOKUP(nhap!V62,ds,5,0))=TRUE,"WW",VLOOKUP(nhap!V62,ds,5,0))))</f>
        <v>BV14</v>
      </c>
      <c r="W63" s="144" t="str">
        <f>IF(nhap!W62="","",IF(nhap!W62="cn","cn",IF(ISNA(VLOOKUP(nhap!W62,ds,5,0))=TRUE,"WW",VLOOKUP(nhap!W62,ds,5,0))))</f>
        <v>BT15</v>
      </c>
      <c r="X63" s="144" t="str">
        <f>IF(nhap!X62="","",IF(nhap!X62="cn","cn",IF(ISNA(VLOOKUP(nhap!X62,ds,5,0))=TRUE,"WW",VLOOKUP(nhap!X62,ds,5,0))))</f>
        <v>BT13</v>
      </c>
      <c r="Y63" s="144" t="str">
        <f>IF(nhap!Y62="","",IF(nhap!Y62="cn","cn",IF(ISNA(VLOOKUP(nhap!Y62,ds,5,0))=TRUE,"WW",VLOOKUP(nhap!Y62,ds,5,0))))</f>
        <v>BI02</v>
      </c>
      <c r="Z63" s="144" t="str">
        <f>IF(nhap!Z62="","",IF(nhap!Z62="cn","cn",IF(ISNA(VLOOKUP(nhap!Z62,ds,5,0))=TRUE,"WW",VLOOKUP(nhap!Z62,ds,5,0))))</f>
        <v>BH08</v>
      </c>
      <c r="AA63" s="144" t="str">
        <f>IF(nhap!AA62="","",IF(nhap!AA62="cn","cn",IF(ISNA(VLOOKUP(nhap!AA62,ds,5,0))=TRUE,"WW",VLOOKUP(nhap!AA62,ds,5,0))))</f>
        <v>BH06</v>
      </c>
      <c r="AB63" s="144" t="str">
        <f>IF(nhap!AB62="","",IF(nhap!AB62="cn","cn",IF(ISNA(VLOOKUP(nhap!AB62,ds,5,0))=TRUE,"WW",VLOOKUP(nhap!AB62,ds,5,0))))</f>
        <v>BC07</v>
      </c>
      <c r="AC63" s="144" t="str">
        <f>IF(nhap!AC62="","",IF(nhap!AC62="cn","cn",IF(ISNA(VLOOKUP(nhap!AC62,ds,5,0))=TRUE,"WW",VLOOKUP(nhap!AC62,ds,5,0))))</f>
        <v>BL03</v>
      </c>
      <c r="AD63" s="144" t="str">
        <f>IF(nhap!AD62="","",IF(nhap!AD62="cn","cn",IF(ISNA(VLOOKUP(nhap!AD62,ds,5,0))=TRUE,"WW",VLOOKUP(nhap!AD62,ds,5,0))))</f>
        <v/>
      </c>
      <c r="AE63" s="144" t="str">
        <f>IF(nhap!AE62="","",IF(nhap!AE62="cn","cn",IF(ISNA(VLOOKUP(nhap!AE62,ds,5,0))=TRUE,"WW",VLOOKUP(nhap!AE62,ds,5,0))))</f>
        <v/>
      </c>
      <c r="AF63" s="144" t="str">
        <f>IF(nhap!AF62="","",IF(nhap!AF62="cn","cn",IF(ISNA(VLOOKUP(nhap!AF62,ds,5,0))=TRUE,"WW",VLOOKUP(nhap!AF62,ds,5,0))))</f>
        <v/>
      </c>
      <c r="AG63" s="144" t="str">
        <f>IF(nhap!AG62="","",IF(nhap!AG62="cn","cn",IF(ISNA(VLOOKUP(nhap!AG62,ds,5,0))=TRUE,"WW",VLOOKUP(nhap!AG62,ds,5,0))))</f>
        <v/>
      </c>
      <c r="AH63" s="144" t="str">
        <f>IF(nhap!AH62="","",IF(nhap!AH62="cn","cn",IF(ISNA(VLOOKUP(nhap!AH62,ds,5,0))=TRUE,"WW",VLOOKUP(nhap!AH62,ds,5,0))))</f>
        <v/>
      </c>
      <c r="AI63" s="144" t="str">
        <f>IF(nhap!AI62="","",IF(nhap!AI62="cn","cn",IF(ISNA(VLOOKUP(nhap!AI62,ds,5,0))=TRUE,"WW",VLOOKUP(nhap!AI62,ds,5,0))))</f>
        <v/>
      </c>
      <c r="AJ63" s="144" t="str">
        <f>IF(nhap!AJ62="","",IF(nhap!AJ62="cn","cn",IF(ISNA(VLOOKUP(nhap!AJ62,ds,5,0))=TRUE,"WW",VLOOKUP(nhap!AJ62,ds,5,0))))</f>
        <v/>
      </c>
      <c r="AK63" s="144" t="str">
        <f>IF(nhap!AK62="","",IF(nhap!AK62="cn","cn",IF(ISNA(VLOOKUP(nhap!AK62,ds,5,0))=TRUE,"WW",VLOOKUP(nhap!AK62,ds,5,0))))</f>
        <v>BA03</v>
      </c>
      <c r="AL63" s="144" t="str">
        <f>IF(nhap!AL62="","",IF(nhap!AL62="cn","cn",IF(ISNA(VLOOKUP(nhap!AL62,ds,5,0))=TRUE,"WW",VLOOKUP(nhap!AL62,ds,5,0))))</f>
        <v>BE06</v>
      </c>
      <c r="AM63" s="144" t="str">
        <f>IF(nhap!AM62="","",IF(nhap!AM62="cn","cn",IF(ISNA(VLOOKUP(nhap!AM62,ds,5,0))=TRUE,"WW",VLOOKUP(nhap!AM62,ds,5,0))))</f>
        <v>BU04</v>
      </c>
      <c r="AN63" s="144" t="str">
        <f>IF(nhap!AN62="","",IF(nhap!AN62="cn","cn",IF(ISNA(VLOOKUP(nhap!AN62,ds,5,0))=TRUE,"WW",VLOOKUP(nhap!AN62,ds,5,0))))</f>
        <v/>
      </c>
      <c r="AO63" s="144" t="str">
        <f>IF(nhap!AO62="","",IF(nhap!AO62="cn","cn",IF(ISNA(VLOOKUP(nhap!AO62,ds,5,0))=TRUE,"WW",VLOOKUP(nhap!AO62,ds,5,0))))</f>
        <v>HL12</v>
      </c>
      <c r="AP63" s="144" t="str">
        <f>IF(nhap!AP62="","",IF(nhap!AP62="cn","cn",IF(ISNA(VLOOKUP(nhap!AP62,ds,5,0))=TRUE,"WW",VLOOKUP(nhap!AP62,ds,5,0))))</f>
        <v>BA02</v>
      </c>
      <c r="AQ63" s="144" t="str">
        <f>IF(nhap!AQ62="","",IF(nhap!AQ62="cn","cn",IF(ISNA(VLOOKUP(nhap!AQ62,ds,5,0))=TRUE,"WW",VLOOKUP(nhap!AQ62,ds,5,0))))</f>
        <v>BA08</v>
      </c>
      <c r="AR63" s="144" t="str">
        <f>IF(nhap!AR62="","",IF(nhap!AR62="cn","cn",IF(ISNA(VLOOKUP(nhap!AR62,ds,5,0))=TRUE,"WW",VLOOKUP(nhap!AR62,ds,5,0))))</f>
        <v>BV13</v>
      </c>
      <c r="AS63" s="144" t="str">
        <f>IF(nhap!AS62="","",IF(nhap!AS62="cn","cn",IF(ISNA(VLOOKUP(nhap!AS62,ds,5,0))=TRUE,"WW",VLOOKUP(nhap!AS62,ds,5,0))))</f>
        <v>BA10</v>
      </c>
      <c r="AT63" s="144" t="str">
        <f>IF(nhap!AT62="","",IF(nhap!AT62="cn","cn",IF(ISNA(VLOOKUP(nhap!AT62,ds,5,0))=TRUE,"WW",VLOOKUP(nhap!AT62,ds,5,0))))</f>
        <v>BV07</v>
      </c>
      <c r="AU63" s="144" t="str">
        <f>IF(nhap!AU62="","",IF(nhap!AU62="cn","cn",IF(ISNA(VLOOKUP(nhap!AU62,ds,5,0))=TRUE,"WW",VLOOKUP(nhap!AU62,ds,5,0))))</f>
        <v>BA12</v>
      </c>
      <c r="AV63" s="144" t="str">
        <f>IF(nhap!AV62="","",IF(nhap!AV62="cn","cn",IF(ISNA(VLOOKUP(nhap!AV62,ds,5,0))=TRUE,"WW",VLOOKUP(nhap!AV62,ds,5,0))))</f>
        <v>BV05</v>
      </c>
      <c r="AW63" s="144" t="str">
        <f>IF(nhap!AW62="","",IF(nhap!AW62="cn","cn",IF(ISNA(VLOOKUP(nhap!AW62,ds,5,0))=TRUE,"WW",VLOOKUP(nhap!AW62,ds,5,0))))</f>
        <v/>
      </c>
      <c r="AX63" s="144" t="str">
        <f>IF(nhap!AX62="","",IF(nhap!AX62="cn","cn",IF(ISNA(VLOOKUP(nhap!AX62,ds,5,0))=TRUE,"WW",VLOOKUP(nhap!AX62,ds,5,0))))</f>
        <v/>
      </c>
      <c r="AY63" s="148" t="str">
        <f>IF(nhap!AY62="","",IF(nhap!AY62="cn","cn",VLOOKUP(nhap!AY62,ds,5,0)))</f>
        <v/>
      </c>
      <c r="AZ63" s="149" t="str">
        <f>IF(nhap!AZ62="","",IF(nhap!AZ62="cn","cn",VLOOKUP(nhap!AZ62,ds,5,0)))</f>
        <v/>
      </c>
      <c r="BA63" s="156"/>
      <c r="BB63" s="156"/>
    </row>
    <row r="64" spans="1:54" ht="15.75" customHeight="1" thickTop="1" thickBot="1" x14ac:dyDescent="0.25">
      <c r="A64" s="467" t="s">
        <v>23</v>
      </c>
      <c r="B64" s="136">
        <v>1</v>
      </c>
      <c r="C64" s="144" t="str">
        <f>IF(nhap!C63="","",IF(nhap!C63="cn","cn",IF(ISNA(VLOOKUP(nhap!C63,ds,5,0))=TRUE,"WW",VLOOKUP(nhap!C63,ds,5,0))))</f>
        <v/>
      </c>
      <c r="D64" s="144" t="str">
        <f>IF(nhap!D63="","",IF(nhap!D63="cn","cn",IF(ISNA(VLOOKUP(nhap!D63,ds,5,0))=TRUE,"WW",VLOOKUP(nhap!D63,ds,5,0))))</f>
        <v/>
      </c>
      <c r="E64" s="144" t="str">
        <f>IF(nhap!E63="","",IF(nhap!E63="cn","cn",IF(ISNA(VLOOKUP(nhap!E63,ds,5,0))=TRUE,"WW",VLOOKUP(nhap!E63,ds,5,0))))</f>
        <v/>
      </c>
      <c r="F64" s="144" t="str">
        <f>IF(nhap!F63="","",IF(nhap!F63="cn","cn",IF(ISNA(VLOOKUP(nhap!F63,ds,5,0))=TRUE,"WW",VLOOKUP(nhap!F63,ds,5,0))))</f>
        <v/>
      </c>
      <c r="G64" s="144" t="str">
        <f>IF(nhap!G63="","",IF(nhap!G63="cn","cn",IF(ISNA(VLOOKUP(nhap!G63,ds,5,0))=TRUE,"WW",VLOOKUP(nhap!G63,ds,5,0))))</f>
        <v/>
      </c>
      <c r="H64" s="144" t="str">
        <f>IF(nhap!H63="","",IF(nhap!H63="cn","cn",IF(ISNA(VLOOKUP(nhap!H63,ds,5,0))=TRUE,"WW",VLOOKUP(nhap!H63,ds,5,0))))</f>
        <v/>
      </c>
      <c r="I64" s="144" t="str">
        <f>IF(nhap!I63="","",IF(nhap!I63="cn","cn",IF(ISNA(VLOOKUP(nhap!I63,ds,5,0))=TRUE,"WW",VLOOKUP(nhap!I63,ds,5,0))))</f>
        <v/>
      </c>
      <c r="J64" s="144" t="str">
        <f>IF(nhap!J63="","",IF(nhap!J63="cn","cn",IF(ISNA(VLOOKUP(nhap!J63,ds,5,0))=TRUE,"WW",VLOOKUP(nhap!J63,ds,5,0))))</f>
        <v/>
      </c>
      <c r="K64" s="144" t="str">
        <f>IF(nhap!K63="","",IF(nhap!K63="cn","cn",IF(ISNA(VLOOKUP(nhap!K63,ds,5,0))=TRUE,"WW",VLOOKUP(nhap!K63,ds,5,0))))</f>
        <v/>
      </c>
      <c r="L64" s="144" t="str">
        <f>IF(nhap!L63="","",IF(nhap!L63="cn","cn",IF(ISNA(VLOOKUP(nhap!L63,ds,5,0))=TRUE,"WW",VLOOKUP(nhap!L63,ds,5,0))))</f>
        <v/>
      </c>
      <c r="M64" s="144" t="str">
        <f>IF(nhap!M63="","",IF(nhap!M63="cn","cn",IF(ISNA(VLOOKUP(nhap!M63,ds,5,0))=TRUE,"WW",VLOOKUP(nhap!M63,ds,5,0))))</f>
        <v/>
      </c>
      <c r="N64" s="144" t="str">
        <f>IF(nhap!N63="","",IF(nhap!N63="cn","cn",IF(ISNA(VLOOKUP(nhap!N63,ds,5,0))=TRUE,"WW",VLOOKUP(nhap!N63,ds,5,0))))</f>
        <v/>
      </c>
      <c r="O64" s="144" t="str">
        <f>IF(nhap!O63="","",IF(nhap!O63="cn","cn",IF(ISNA(VLOOKUP(nhap!O63,ds,5,0))=TRUE,"WW",VLOOKUP(nhap!O63,ds,5,0))))</f>
        <v/>
      </c>
      <c r="P64" s="144" t="str">
        <f>IF(nhap!P63="","",IF(nhap!P63="cn","cn",IF(ISNA(VLOOKUP(nhap!P63,ds,5,0))=TRUE,"WW",VLOOKUP(nhap!P63,ds,5,0))))</f>
        <v/>
      </c>
      <c r="Q64" s="144" t="str">
        <f>IF(nhap!Q63="","",IF(nhap!Q63="cn","cn",IF(ISNA(VLOOKUP(nhap!Q63,ds,5,0))=TRUE,"WW",VLOOKUP(nhap!Q63,ds,5,0))))</f>
        <v/>
      </c>
      <c r="R64" s="144" t="str">
        <f>IF(nhap!R63="","",IF(nhap!R63="cn","cn",IF(ISNA(VLOOKUP(nhap!R63,ds,5,0))=TRUE,"WW",VLOOKUP(nhap!R63,ds,5,0))))</f>
        <v/>
      </c>
      <c r="S64" s="144" t="str">
        <f>IF(nhap!S63="","",IF(nhap!S63="cn","cn",IF(ISNA(VLOOKUP(nhap!S63,ds,5,0))=TRUE,"WW",VLOOKUP(nhap!S63,ds,5,0))))</f>
        <v/>
      </c>
      <c r="T64" s="144" t="str">
        <f>IF(nhap!T63="","",IF(nhap!T63="cn","cn",IF(ISNA(VLOOKUP(nhap!T63,ds,5,0))=TRUE,"WW",VLOOKUP(nhap!T63,ds,5,0))))</f>
        <v/>
      </c>
      <c r="U64" s="144" t="str">
        <f>IF(nhap!U63="","",IF(nhap!U63="cn","cn",IF(ISNA(VLOOKUP(nhap!U63,ds,5,0))=TRUE,"WW",VLOOKUP(nhap!U63,ds,5,0))))</f>
        <v/>
      </c>
      <c r="V64" s="144" t="str">
        <f>IF(nhap!V63="","",IF(nhap!V63="cn","cn",IF(ISNA(VLOOKUP(nhap!V63,ds,5,0))=TRUE,"WW",VLOOKUP(nhap!V63,ds,5,0))))</f>
        <v/>
      </c>
      <c r="W64" s="144" t="str">
        <f>IF(nhap!W63="","",IF(nhap!W63="cn","cn",IF(ISNA(VLOOKUP(nhap!W63,ds,5,0))=TRUE,"WW",VLOOKUP(nhap!W63,ds,5,0))))</f>
        <v/>
      </c>
      <c r="X64" s="144" t="str">
        <f>IF(nhap!X63="","",IF(nhap!X63="cn","cn",IF(ISNA(VLOOKUP(nhap!X63,ds,5,0))=TRUE,"WW",VLOOKUP(nhap!X63,ds,5,0))))</f>
        <v/>
      </c>
      <c r="Y64" s="144" t="str">
        <f>IF(nhap!Y63="","",IF(nhap!Y63="cn","cn",IF(ISNA(VLOOKUP(nhap!Y63,ds,5,0))=TRUE,"WW",VLOOKUP(nhap!Y63,ds,5,0))))</f>
        <v/>
      </c>
      <c r="Z64" s="144" t="str">
        <f>IF(nhap!Z63="","",IF(nhap!Z63="cn","cn",IF(ISNA(VLOOKUP(nhap!Z63,ds,5,0))=TRUE,"WW",VLOOKUP(nhap!Z63,ds,5,0))))</f>
        <v/>
      </c>
      <c r="AA64" s="144" t="str">
        <f>IF(nhap!AA63="","",IF(nhap!AA63="cn","cn",IF(ISNA(VLOOKUP(nhap!AA63,ds,5,0))=TRUE,"WW",VLOOKUP(nhap!AA63,ds,5,0))))</f>
        <v/>
      </c>
      <c r="AB64" s="144" t="str">
        <f>IF(nhap!AB63="","",IF(nhap!AB63="cn","cn",IF(ISNA(VLOOKUP(nhap!AB63,ds,5,0))=TRUE,"WW",VLOOKUP(nhap!AB63,ds,5,0))))</f>
        <v/>
      </c>
      <c r="AC64" s="144" t="str">
        <f>IF(nhap!AC63="","",IF(nhap!AC63="cn","cn",IF(ISNA(VLOOKUP(nhap!AC63,ds,5,0))=TRUE,"WW",VLOOKUP(nhap!AC63,ds,5,0))))</f>
        <v/>
      </c>
      <c r="AD64" s="144" t="str">
        <f>IF(nhap!AD63="","",IF(nhap!AD63="cn","cn",IF(ISNA(VLOOKUP(nhap!AD63,ds,5,0))=TRUE,"WW",VLOOKUP(nhap!AD63,ds,5,0))))</f>
        <v/>
      </c>
      <c r="AE64" s="144" t="str">
        <f>IF(nhap!AE63="","",IF(nhap!AE63="cn","cn",IF(ISNA(VLOOKUP(nhap!AE63,ds,5,0))=TRUE,"WW",VLOOKUP(nhap!AE63,ds,5,0))))</f>
        <v/>
      </c>
      <c r="AF64" s="144" t="str">
        <f>IF(nhap!AF63="","",IF(nhap!AF63="cn","cn",IF(ISNA(VLOOKUP(nhap!AF63,ds,5,0))=TRUE,"WW",VLOOKUP(nhap!AF63,ds,5,0))))</f>
        <v/>
      </c>
      <c r="AG64" s="144" t="str">
        <f>IF(nhap!AG63="","",IF(nhap!AG63="cn","cn",IF(ISNA(VLOOKUP(nhap!AG63,ds,5,0))=TRUE,"WW",VLOOKUP(nhap!AG63,ds,5,0))))</f>
        <v/>
      </c>
      <c r="AH64" s="144" t="str">
        <f>IF(nhap!AH63="","",IF(nhap!AH63="cn","cn",IF(ISNA(VLOOKUP(nhap!AH63,ds,5,0))=TRUE,"WW",VLOOKUP(nhap!AH63,ds,5,0))))</f>
        <v/>
      </c>
      <c r="AI64" s="144" t="str">
        <f>IF(nhap!AI63="","",IF(nhap!AI63="cn","cn",IF(ISNA(VLOOKUP(nhap!AI63,ds,5,0))=TRUE,"WW",VLOOKUP(nhap!AI63,ds,5,0))))</f>
        <v/>
      </c>
      <c r="AJ64" s="144" t="str">
        <f>IF(nhap!AJ63="","",IF(nhap!AJ63="cn","cn",IF(ISNA(VLOOKUP(nhap!AJ63,ds,5,0))=TRUE,"WW",VLOOKUP(nhap!AJ63,ds,5,0))))</f>
        <v/>
      </c>
      <c r="AK64" s="144" t="str">
        <f>IF(nhap!AK63="","",IF(nhap!AK63="cn","cn",IF(ISNA(VLOOKUP(nhap!AK63,ds,5,0))=TRUE,"WW",VLOOKUP(nhap!AK63,ds,5,0))))</f>
        <v/>
      </c>
      <c r="AL64" s="144" t="str">
        <f>IF(nhap!AL63="","",IF(nhap!AL63="cn","cn",IF(ISNA(VLOOKUP(nhap!AL63,ds,5,0))=TRUE,"WW",VLOOKUP(nhap!AL63,ds,5,0))))</f>
        <v/>
      </c>
      <c r="AM64" s="144" t="str">
        <f>IF(nhap!AM63="","",IF(nhap!AM63="cn","cn",IF(ISNA(VLOOKUP(nhap!AM63,ds,5,0))=TRUE,"WW",VLOOKUP(nhap!AM63,ds,5,0))))</f>
        <v/>
      </c>
      <c r="AN64" s="144" t="str">
        <f>IF(nhap!AN63="","",IF(nhap!AN63="cn","cn",IF(ISNA(VLOOKUP(nhap!AN63,ds,5,0))=TRUE,"WW",VLOOKUP(nhap!AN63,ds,5,0))))</f>
        <v/>
      </c>
      <c r="AO64" s="144" t="str">
        <f>IF(nhap!AO63="","",IF(nhap!AO63="cn","cn",IF(ISNA(VLOOKUP(nhap!AO63,ds,5,0))=TRUE,"WW",VLOOKUP(nhap!AO63,ds,5,0))))</f>
        <v/>
      </c>
      <c r="AP64" s="144" t="str">
        <f>IF(nhap!AP63="","",IF(nhap!AP63="cn","cn",IF(ISNA(VLOOKUP(nhap!AP63,ds,5,0))=TRUE,"WW",VLOOKUP(nhap!AP63,ds,5,0))))</f>
        <v/>
      </c>
      <c r="AQ64" s="144" t="str">
        <f>IF(nhap!AQ63="","",IF(nhap!AQ63="cn","cn",IF(ISNA(VLOOKUP(nhap!AQ63,ds,5,0))=TRUE,"WW",VLOOKUP(nhap!AQ63,ds,5,0))))</f>
        <v/>
      </c>
      <c r="AR64" s="144" t="str">
        <f>IF(nhap!AR63="","",IF(nhap!AR63="cn","cn",IF(ISNA(VLOOKUP(nhap!AR63,ds,5,0))=TRUE,"WW",VLOOKUP(nhap!AR63,ds,5,0))))</f>
        <v/>
      </c>
      <c r="AS64" s="144" t="str">
        <f>IF(nhap!AS63="","",IF(nhap!AS63="cn","cn",IF(ISNA(VLOOKUP(nhap!AS63,ds,5,0))=TRUE,"WW",VLOOKUP(nhap!AS63,ds,5,0))))</f>
        <v/>
      </c>
      <c r="AT64" s="144" t="str">
        <f>IF(nhap!AT63="","",IF(nhap!AT63="cn","cn",IF(ISNA(VLOOKUP(nhap!AT63,ds,5,0))=TRUE,"WW",VLOOKUP(nhap!AT63,ds,5,0))))</f>
        <v/>
      </c>
      <c r="AU64" s="144" t="str">
        <f>IF(nhap!AU63="","",IF(nhap!AU63="cn","cn",IF(ISNA(VLOOKUP(nhap!AU63,ds,5,0))=TRUE,"WW",VLOOKUP(nhap!AU63,ds,5,0))))</f>
        <v/>
      </c>
      <c r="AV64" s="144" t="str">
        <f>IF(nhap!AV63="","",IF(nhap!AV63="cn","cn",IF(ISNA(VLOOKUP(nhap!AV63,ds,5,0))=TRUE,"WW",VLOOKUP(nhap!AV63,ds,5,0))))</f>
        <v/>
      </c>
      <c r="AW64" s="144" t="str">
        <f>IF(nhap!AW63="","",IF(nhap!AW63="cn","cn",IF(ISNA(VLOOKUP(nhap!AW63,ds,5,0))=TRUE,"WW",VLOOKUP(nhap!AW63,ds,5,0))))</f>
        <v/>
      </c>
      <c r="AX64" s="144" t="str">
        <f>IF(nhap!AX63="","",IF(nhap!AX63="cn","cn",IF(ISNA(VLOOKUP(nhap!AX63,ds,5,0))=TRUE,"WW",VLOOKUP(nhap!AX63,ds,5,0))))</f>
        <v/>
      </c>
      <c r="AY64" s="144" t="str">
        <f>IF(nhap!AY63="","",IF(nhap!AY63="cn","cn",VLOOKUP(nhap!AY63,ds,5,0)))</f>
        <v/>
      </c>
      <c r="AZ64" s="145" t="str">
        <f>IF(nhap!AZ63="","",IF(nhap!AZ63="cn","cn",VLOOKUP(nhap!AZ63,ds,5,0)))</f>
        <v/>
      </c>
      <c r="BA64" s="156"/>
      <c r="BB64" s="156"/>
    </row>
    <row r="65" spans="1:54" ht="15.75" customHeight="1" thickTop="1" thickBot="1" x14ac:dyDescent="0.25">
      <c r="A65" s="468" t="s">
        <v>8</v>
      </c>
      <c r="B65" s="138">
        <v>2</v>
      </c>
      <c r="C65" s="144" t="str">
        <f>IF(nhap!C64="","",IF(nhap!C64="cn","cn",IF(ISNA(VLOOKUP(nhap!C64,ds,5,0))=TRUE,"WW",VLOOKUP(nhap!C64,ds,5,0))))</f>
        <v/>
      </c>
      <c r="D65" s="144" t="str">
        <f>IF(nhap!D64="","",IF(nhap!D64="cn","cn",IF(ISNA(VLOOKUP(nhap!D64,ds,5,0))=TRUE,"WW",VLOOKUP(nhap!D64,ds,5,0))))</f>
        <v/>
      </c>
      <c r="E65" s="144" t="str">
        <f>IF(nhap!E64="","",IF(nhap!E64="cn","cn",IF(ISNA(VLOOKUP(nhap!E64,ds,5,0))=TRUE,"WW",VLOOKUP(nhap!E64,ds,5,0))))</f>
        <v/>
      </c>
      <c r="F65" s="144" t="str">
        <f>IF(nhap!F64="","",IF(nhap!F64="cn","cn",IF(ISNA(VLOOKUP(nhap!F64,ds,5,0))=TRUE,"WW",VLOOKUP(nhap!F64,ds,5,0))))</f>
        <v/>
      </c>
      <c r="G65" s="144" t="str">
        <f>IF(nhap!G64="","",IF(nhap!G64="cn","cn",IF(ISNA(VLOOKUP(nhap!G64,ds,5,0))=TRUE,"WW",VLOOKUP(nhap!G64,ds,5,0))))</f>
        <v/>
      </c>
      <c r="H65" s="144" t="str">
        <f>IF(nhap!H64="","",IF(nhap!H64="cn","cn",IF(ISNA(VLOOKUP(nhap!H64,ds,5,0))=TRUE,"WW",VLOOKUP(nhap!H64,ds,5,0))))</f>
        <v/>
      </c>
      <c r="I65" s="144" t="str">
        <f>IF(nhap!I64="","",IF(nhap!I64="cn","cn",IF(ISNA(VLOOKUP(nhap!I64,ds,5,0))=TRUE,"WW",VLOOKUP(nhap!I64,ds,5,0))))</f>
        <v/>
      </c>
      <c r="J65" s="144" t="str">
        <f>IF(nhap!J64="","",IF(nhap!J64="cn","cn",IF(ISNA(VLOOKUP(nhap!J64,ds,5,0))=TRUE,"WW",VLOOKUP(nhap!J64,ds,5,0))))</f>
        <v/>
      </c>
      <c r="K65" s="144" t="str">
        <f>IF(nhap!K64="","",IF(nhap!K64="cn","cn",IF(ISNA(VLOOKUP(nhap!K64,ds,5,0))=TRUE,"WW",VLOOKUP(nhap!K64,ds,5,0))))</f>
        <v/>
      </c>
      <c r="L65" s="144" t="str">
        <f>IF(nhap!L64="","",IF(nhap!L64="cn","cn",IF(ISNA(VLOOKUP(nhap!L64,ds,5,0))=TRUE,"WW",VLOOKUP(nhap!L64,ds,5,0))))</f>
        <v/>
      </c>
      <c r="M65" s="144" t="str">
        <f>IF(nhap!M64="","",IF(nhap!M64="cn","cn",IF(ISNA(VLOOKUP(nhap!M64,ds,5,0))=TRUE,"WW",VLOOKUP(nhap!M64,ds,5,0))))</f>
        <v/>
      </c>
      <c r="N65" s="144" t="str">
        <f>IF(nhap!N64="","",IF(nhap!N64="cn","cn",IF(ISNA(VLOOKUP(nhap!N64,ds,5,0))=TRUE,"WW",VLOOKUP(nhap!N64,ds,5,0))))</f>
        <v/>
      </c>
      <c r="O65" s="144" t="str">
        <f>IF(nhap!O64="","",IF(nhap!O64="cn","cn",IF(ISNA(VLOOKUP(nhap!O64,ds,5,0))=TRUE,"WW",VLOOKUP(nhap!O64,ds,5,0))))</f>
        <v/>
      </c>
      <c r="P65" s="144" t="str">
        <f>IF(nhap!P64="","",IF(nhap!P64="cn","cn",IF(ISNA(VLOOKUP(nhap!P64,ds,5,0))=TRUE,"WW",VLOOKUP(nhap!P64,ds,5,0))))</f>
        <v/>
      </c>
      <c r="Q65" s="144" t="str">
        <f>IF(nhap!Q64="","",IF(nhap!Q64="cn","cn",IF(ISNA(VLOOKUP(nhap!Q64,ds,5,0))=TRUE,"WW",VLOOKUP(nhap!Q64,ds,5,0))))</f>
        <v/>
      </c>
      <c r="R65" s="144" t="str">
        <f>IF(nhap!R64="","",IF(nhap!R64="cn","cn",IF(ISNA(VLOOKUP(nhap!R64,ds,5,0))=TRUE,"WW",VLOOKUP(nhap!R64,ds,5,0))))</f>
        <v/>
      </c>
      <c r="S65" s="144" t="str">
        <f>IF(nhap!S64="","",IF(nhap!S64="cn","cn",IF(ISNA(VLOOKUP(nhap!S64,ds,5,0))=TRUE,"WW",VLOOKUP(nhap!S64,ds,5,0))))</f>
        <v/>
      </c>
      <c r="T65" s="144" t="str">
        <f>IF(nhap!T64="","",IF(nhap!T64="cn","cn",IF(ISNA(VLOOKUP(nhap!T64,ds,5,0))=TRUE,"WW",VLOOKUP(nhap!T64,ds,5,0))))</f>
        <v/>
      </c>
      <c r="U65" s="144" t="str">
        <f>IF(nhap!U64="","",IF(nhap!U64="cn","cn",IF(ISNA(VLOOKUP(nhap!U64,ds,5,0))=TRUE,"WW",VLOOKUP(nhap!U64,ds,5,0))))</f>
        <v/>
      </c>
      <c r="V65" s="144" t="str">
        <f>IF(nhap!V64="","",IF(nhap!V64="cn","cn",IF(ISNA(VLOOKUP(nhap!V64,ds,5,0))=TRUE,"WW",VLOOKUP(nhap!V64,ds,5,0))))</f>
        <v/>
      </c>
      <c r="W65" s="144" t="str">
        <f>IF(nhap!W64="","",IF(nhap!W64="cn","cn",IF(ISNA(VLOOKUP(nhap!W64,ds,5,0))=TRUE,"WW",VLOOKUP(nhap!W64,ds,5,0))))</f>
        <v/>
      </c>
      <c r="X65" s="144" t="str">
        <f>IF(nhap!X64="","",IF(nhap!X64="cn","cn",IF(ISNA(VLOOKUP(nhap!X64,ds,5,0))=TRUE,"WW",VLOOKUP(nhap!X64,ds,5,0))))</f>
        <v/>
      </c>
      <c r="Y65" s="144" t="str">
        <f>IF(nhap!Y64="","",IF(nhap!Y64="cn","cn",IF(ISNA(VLOOKUP(nhap!Y64,ds,5,0))=TRUE,"WW",VLOOKUP(nhap!Y64,ds,5,0))))</f>
        <v/>
      </c>
      <c r="Z65" s="144" t="str">
        <f>IF(nhap!Z64="","",IF(nhap!Z64="cn","cn",IF(ISNA(VLOOKUP(nhap!Z64,ds,5,0))=TRUE,"WW",VLOOKUP(nhap!Z64,ds,5,0))))</f>
        <v/>
      </c>
      <c r="AA65" s="144" t="str">
        <f>IF(nhap!AA64="","",IF(nhap!AA64="cn","cn",IF(ISNA(VLOOKUP(nhap!AA64,ds,5,0))=TRUE,"WW",VLOOKUP(nhap!AA64,ds,5,0))))</f>
        <v/>
      </c>
      <c r="AB65" s="144" t="str">
        <f>IF(nhap!AB64="","",IF(nhap!AB64="cn","cn",IF(ISNA(VLOOKUP(nhap!AB64,ds,5,0))=TRUE,"WW",VLOOKUP(nhap!AB64,ds,5,0))))</f>
        <v/>
      </c>
      <c r="AC65" s="144" t="str">
        <f>IF(nhap!AC64="","",IF(nhap!AC64="cn","cn",IF(ISNA(VLOOKUP(nhap!AC64,ds,5,0))=TRUE,"WW",VLOOKUP(nhap!AC64,ds,5,0))))</f>
        <v/>
      </c>
      <c r="AD65" s="144" t="str">
        <f>IF(nhap!AD64="","",IF(nhap!AD64="cn","cn",IF(ISNA(VLOOKUP(nhap!AD64,ds,5,0))=TRUE,"WW",VLOOKUP(nhap!AD64,ds,5,0))))</f>
        <v/>
      </c>
      <c r="AE65" s="144" t="str">
        <f>IF(nhap!AE64="","",IF(nhap!AE64="cn","cn",IF(ISNA(VLOOKUP(nhap!AE64,ds,5,0))=TRUE,"WW",VLOOKUP(nhap!AE64,ds,5,0))))</f>
        <v/>
      </c>
      <c r="AF65" s="144" t="str">
        <f>IF(nhap!AF64="","",IF(nhap!AF64="cn","cn",IF(ISNA(VLOOKUP(nhap!AF64,ds,5,0))=TRUE,"WW",VLOOKUP(nhap!AF64,ds,5,0))))</f>
        <v/>
      </c>
      <c r="AG65" s="144" t="str">
        <f>IF(nhap!AG64="","",IF(nhap!AG64="cn","cn",IF(ISNA(VLOOKUP(nhap!AG64,ds,5,0))=TRUE,"WW",VLOOKUP(nhap!AG64,ds,5,0))))</f>
        <v/>
      </c>
      <c r="AH65" s="144" t="str">
        <f>IF(nhap!AH64="","",IF(nhap!AH64="cn","cn",IF(ISNA(VLOOKUP(nhap!AH64,ds,5,0))=TRUE,"WW",VLOOKUP(nhap!AH64,ds,5,0))))</f>
        <v/>
      </c>
      <c r="AI65" s="144" t="str">
        <f>IF(nhap!AI64="","",IF(nhap!AI64="cn","cn",IF(ISNA(VLOOKUP(nhap!AI64,ds,5,0))=TRUE,"WW",VLOOKUP(nhap!AI64,ds,5,0))))</f>
        <v/>
      </c>
      <c r="AJ65" s="144" t="str">
        <f>IF(nhap!AJ64="","",IF(nhap!AJ64="cn","cn",IF(ISNA(VLOOKUP(nhap!AJ64,ds,5,0))=TRUE,"WW",VLOOKUP(nhap!AJ64,ds,5,0))))</f>
        <v/>
      </c>
      <c r="AK65" s="144" t="str">
        <f>IF(nhap!AK64="","",IF(nhap!AK64="cn","cn",IF(ISNA(VLOOKUP(nhap!AK64,ds,5,0))=TRUE,"WW",VLOOKUP(nhap!AK64,ds,5,0))))</f>
        <v/>
      </c>
      <c r="AL65" s="144" t="str">
        <f>IF(nhap!AL64="","",IF(nhap!AL64="cn","cn",IF(ISNA(VLOOKUP(nhap!AL64,ds,5,0))=TRUE,"WW",VLOOKUP(nhap!AL64,ds,5,0))))</f>
        <v/>
      </c>
      <c r="AM65" s="144" t="str">
        <f>IF(nhap!AM64="","",IF(nhap!AM64="cn","cn",IF(ISNA(VLOOKUP(nhap!AM64,ds,5,0))=TRUE,"WW",VLOOKUP(nhap!AM64,ds,5,0))))</f>
        <v/>
      </c>
      <c r="AN65" s="144" t="str">
        <f>IF(nhap!AN64="","",IF(nhap!AN64="cn","cn",IF(ISNA(VLOOKUP(nhap!AN64,ds,5,0))=TRUE,"WW",VLOOKUP(nhap!AN64,ds,5,0))))</f>
        <v/>
      </c>
      <c r="AO65" s="144" t="str">
        <f>IF(nhap!AO64="","",IF(nhap!AO64="cn","cn",IF(ISNA(VLOOKUP(nhap!AO64,ds,5,0))=TRUE,"WW",VLOOKUP(nhap!AO64,ds,5,0))))</f>
        <v/>
      </c>
      <c r="AP65" s="144" t="str">
        <f>IF(nhap!AP64="","",IF(nhap!AP64="cn","cn",IF(ISNA(VLOOKUP(nhap!AP64,ds,5,0))=TRUE,"WW",VLOOKUP(nhap!AP64,ds,5,0))))</f>
        <v/>
      </c>
      <c r="AQ65" s="144" t="str">
        <f>IF(nhap!AQ64="","",IF(nhap!AQ64="cn","cn",IF(ISNA(VLOOKUP(nhap!AQ64,ds,5,0))=TRUE,"WW",VLOOKUP(nhap!AQ64,ds,5,0))))</f>
        <v/>
      </c>
      <c r="AR65" s="144" t="str">
        <f>IF(nhap!AR64="","",IF(nhap!AR64="cn","cn",IF(ISNA(VLOOKUP(nhap!AR64,ds,5,0))=TRUE,"WW",VLOOKUP(nhap!AR64,ds,5,0))))</f>
        <v/>
      </c>
      <c r="AS65" s="144" t="str">
        <f>IF(nhap!AS64="","",IF(nhap!AS64="cn","cn",IF(ISNA(VLOOKUP(nhap!AS64,ds,5,0))=TRUE,"WW",VLOOKUP(nhap!AS64,ds,5,0))))</f>
        <v/>
      </c>
      <c r="AT65" s="144" t="str">
        <f>IF(nhap!AT64="","",IF(nhap!AT64="cn","cn",IF(ISNA(VLOOKUP(nhap!AT64,ds,5,0))=TRUE,"WW",VLOOKUP(nhap!AT64,ds,5,0))))</f>
        <v/>
      </c>
      <c r="AU65" s="144" t="str">
        <f>IF(nhap!AU64="","",IF(nhap!AU64="cn","cn",IF(ISNA(VLOOKUP(nhap!AU64,ds,5,0))=TRUE,"WW",VLOOKUP(nhap!AU64,ds,5,0))))</f>
        <v/>
      </c>
      <c r="AV65" s="144" t="str">
        <f>IF(nhap!AV64="","",IF(nhap!AV64="cn","cn",IF(ISNA(VLOOKUP(nhap!AV64,ds,5,0))=TRUE,"WW",VLOOKUP(nhap!AV64,ds,5,0))))</f>
        <v/>
      </c>
      <c r="AW65" s="144" t="str">
        <f>IF(nhap!AW64="","",IF(nhap!AW64="cn","cn",IF(ISNA(VLOOKUP(nhap!AW64,ds,5,0))=TRUE,"WW",VLOOKUP(nhap!AW64,ds,5,0))))</f>
        <v/>
      </c>
      <c r="AX65" s="144" t="str">
        <f>IF(nhap!AX64="","",IF(nhap!AX64="cn","cn",IF(ISNA(VLOOKUP(nhap!AX64,ds,5,0))=TRUE,"WW",VLOOKUP(nhap!AX64,ds,5,0))))</f>
        <v/>
      </c>
      <c r="AY65" s="146" t="str">
        <f>IF(nhap!AY64="","",IF(nhap!AY64="cn","cn",VLOOKUP(nhap!AY64,ds,5,0)))</f>
        <v/>
      </c>
      <c r="AZ65" s="147" t="str">
        <f>IF(nhap!AZ64="","",IF(nhap!AZ64="cn","cn",VLOOKUP(nhap!AZ64,ds,5,0)))</f>
        <v/>
      </c>
      <c r="BA65" s="156"/>
      <c r="BB65" s="156"/>
    </row>
    <row r="66" spans="1:54" ht="15.75" customHeight="1" thickTop="1" thickBot="1" x14ac:dyDescent="0.25">
      <c r="A66" s="468" t="s">
        <v>14</v>
      </c>
      <c r="B66" s="138">
        <v>3</v>
      </c>
      <c r="C66" s="144" t="str">
        <f>IF(nhap!C65="","",IF(nhap!C65="cn","cn",IF(ISNA(VLOOKUP(nhap!C65,ds,5,0))=TRUE,"WW",VLOOKUP(nhap!C65,ds,5,0))))</f>
        <v/>
      </c>
      <c r="D66" s="144" t="str">
        <f>IF(nhap!D65="","",IF(nhap!D65="cn","cn",IF(ISNA(VLOOKUP(nhap!D65,ds,5,0))=TRUE,"WW",VLOOKUP(nhap!D65,ds,5,0))))</f>
        <v/>
      </c>
      <c r="E66" s="144" t="str">
        <f>IF(nhap!E65="","",IF(nhap!E65="cn","cn",IF(ISNA(VLOOKUP(nhap!E65,ds,5,0))=TRUE,"WW",VLOOKUP(nhap!E65,ds,5,0))))</f>
        <v/>
      </c>
      <c r="F66" s="144" t="str">
        <f>IF(nhap!F65="","",IF(nhap!F65="cn","cn",IF(ISNA(VLOOKUP(nhap!F65,ds,5,0))=TRUE,"WW",VLOOKUP(nhap!F65,ds,5,0))))</f>
        <v/>
      </c>
      <c r="G66" s="144" t="str">
        <f>IF(nhap!G65="","",IF(nhap!G65="cn","cn",IF(ISNA(VLOOKUP(nhap!G65,ds,5,0))=TRUE,"WW",VLOOKUP(nhap!G65,ds,5,0))))</f>
        <v/>
      </c>
      <c r="H66" s="144" t="str">
        <f>IF(nhap!H65="","",IF(nhap!H65="cn","cn",IF(ISNA(VLOOKUP(nhap!H65,ds,5,0))=TRUE,"WW",VLOOKUP(nhap!H65,ds,5,0))))</f>
        <v/>
      </c>
      <c r="I66" s="144" t="str">
        <f>IF(nhap!I65="","",IF(nhap!I65="cn","cn",IF(ISNA(VLOOKUP(nhap!I65,ds,5,0))=TRUE,"WW",VLOOKUP(nhap!I65,ds,5,0))))</f>
        <v/>
      </c>
      <c r="J66" s="144" t="str">
        <f>IF(nhap!J65="","",IF(nhap!J65="cn","cn",IF(ISNA(VLOOKUP(nhap!J65,ds,5,0))=TRUE,"WW",VLOOKUP(nhap!J65,ds,5,0))))</f>
        <v/>
      </c>
      <c r="K66" s="144" t="str">
        <f>IF(nhap!K65="","",IF(nhap!K65="cn","cn",IF(ISNA(VLOOKUP(nhap!K65,ds,5,0))=TRUE,"WW",VLOOKUP(nhap!K65,ds,5,0))))</f>
        <v/>
      </c>
      <c r="L66" s="144" t="str">
        <f>IF(nhap!L65="","",IF(nhap!L65="cn","cn",IF(ISNA(VLOOKUP(nhap!L65,ds,5,0))=TRUE,"WW",VLOOKUP(nhap!L65,ds,5,0))))</f>
        <v/>
      </c>
      <c r="M66" s="144" t="str">
        <f>IF(nhap!M65="","",IF(nhap!M65="cn","cn",IF(ISNA(VLOOKUP(nhap!M65,ds,5,0))=TRUE,"WW",VLOOKUP(nhap!M65,ds,5,0))))</f>
        <v/>
      </c>
      <c r="N66" s="144" t="str">
        <f>IF(nhap!N65="","",IF(nhap!N65="cn","cn",IF(ISNA(VLOOKUP(nhap!N65,ds,5,0))=TRUE,"WW",VLOOKUP(nhap!N65,ds,5,0))))</f>
        <v/>
      </c>
      <c r="O66" s="144" t="str">
        <f>IF(nhap!O65="","",IF(nhap!O65="cn","cn",IF(ISNA(VLOOKUP(nhap!O65,ds,5,0))=TRUE,"WW",VLOOKUP(nhap!O65,ds,5,0))))</f>
        <v/>
      </c>
      <c r="P66" s="144" t="str">
        <f>IF(nhap!P65="","",IF(nhap!P65="cn","cn",IF(ISNA(VLOOKUP(nhap!P65,ds,5,0))=TRUE,"WW",VLOOKUP(nhap!P65,ds,5,0))))</f>
        <v/>
      </c>
      <c r="Q66" s="144" t="str">
        <f>IF(nhap!Q65="","",IF(nhap!Q65="cn","cn",IF(ISNA(VLOOKUP(nhap!Q65,ds,5,0))=TRUE,"WW",VLOOKUP(nhap!Q65,ds,5,0))))</f>
        <v/>
      </c>
      <c r="R66" s="144" t="str">
        <f>IF(nhap!R65="","",IF(nhap!R65="cn","cn",IF(ISNA(VLOOKUP(nhap!R65,ds,5,0))=TRUE,"WW",VLOOKUP(nhap!R65,ds,5,0))))</f>
        <v/>
      </c>
      <c r="S66" s="144" t="str">
        <f>IF(nhap!S65="","",IF(nhap!S65="cn","cn",IF(ISNA(VLOOKUP(nhap!S65,ds,5,0))=TRUE,"WW",VLOOKUP(nhap!S65,ds,5,0))))</f>
        <v/>
      </c>
      <c r="T66" s="144" t="str">
        <f>IF(nhap!T65="","",IF(nhap!T65="cn","cn",IF(ISNA(VLOOKUP(nhap!T65,ds,5,0))=TRUE,"WW",VLOOKUP(nhap!T65,ds,5,0))))</f>
        <v/>
      </c>
      <c r="U66" s="144" t="str">
        <f>IF(nhap!U65="","",IF(nhap!U65="cn","cn",IF(ISNA(VLOOKUP(nhap!U65,ds,5,0))=TRUE,"WW",VLOOKUP(nhap!U65,ds,5,0))))</f>
        <v/>
      </c>
      <c r="V66" s="144" t="str">
        <f>IF(nhap!V65="","",IF(nhap!V65="cn","cn",IF(ISNA(VLOOKUP(nhap!V65,ds,5,0))=TRUE,"WW",VLOOKUP(nhap!V65,ds,5,0))))</f>
        <v/>
      </c>
      <c r="W66" s="144" t="str">
        <f>IF(nhap!W65="","",IF(nhap!W65="cn","cn",IF(ISNA(VLOOKUP(nhap!W65,ds,5,0))=TRUE,"WW",VLOOKUP(nhap!W65,ds,5,0))))</f>
        <v/>
      </c>
      <c r="X66" s="144" t="str">
        <f>IF(nhap!X65="","",IF(nhap!X65="cn","cn",IF(ISNA(VLOOKUP(nhap!X65,ds,5,0))=TRUE,"WW",VLOOKUP(nhap!X65,ds,5,0))))</f>
        <v/>
      </c>
      <c r="Y66" s="144" t="str">
        <f>IF(nhap!Y65="","",IF(nhap!Y65="cn","cn",IF(ISNA(VLOOKUP(nhap!Y65,ds,5,0))=TRUE,"WW",VLOOKUP(nhap!Y65,ds,5,0))))</f>
        <v/>
      </c>
      <c r="Z66" s="144" t="str">
        <f>IF(nhap!Z65="","",IF(nhap!Z65="cn","cn",IF(ISNA(VLOOKUP(nhap!Z65,ds,5,0))=TRUE,"WW",VLOOKUP(nhap!Z65,ds,5,0))))</f>
        <v/>
      </c>
      <c r="AA66" s="144" t="str">
        <f>IF(nhap!AA65="","",IF(nhap!AA65="cn","cn",IF(ISNA(VLOOKUP(nhap!AA65,ds,5,0))=TRUE,"WW",VLOOKUP(nhap!AA65,ds,5,0))))</f>
        <v/>
      </c>
      <c r="AB66" s="144" t="str">
        <f>IF(nhap!AB65="","",IF(nhap!AB65="cn","cn",IF(ISNA(VLOOKUP(nhap!AB65,ds,5,0))=TRUE,"WW",VLOOKUP(nhap!AB65,ds,5,0))))</f>
        <v/>
      </c>
      <c r="AC66" s="144" t="str">
        <f>IF(nhap!AC65="","",IF(nhap!AC65="cn","cn",IF(ISNA(VLOOKUP(nhap!AC65,ds,5,0))=TRUE,"WW",VLOOKUP(nhap!AC65,ds,5,0))))</f>
        <v/>
      </c>
      <c r="AD66" s="144" t="str">
        <f>IF(nhap!AD65="","",IF(nhap!AD65="cn","cn",IF(ISNA(VLOOKUP(nhap!AD65,ds,5,0))=TRUE,"WW",VLOOKUP(nhap!AD65,ds,5,0))))</f>
        <v/>
      </c>
      <c r="AE66" s="144" t="str">
        <f>IF(nhap!AE65="","",IF(nhap!AE65="cn","cn",IF(ISNA(VLOOKUP(nhap!AE65,ds,5,0))=TRUE,"WW",VLOOKUP(nhap!AE65,ds,5,0))))</f>
        <v/>
      </c>
      <c r="AF66" s="144" t="str">
        <f>IF(nhap!AF65="","",IF(nhap!AF65="cn","cn",IF(ISNA(VLOOKUP(nhap!AF65,ds,5,0))=TRUE,"WW",VLOOKUP(nhap!AF65,ds,5,0))))</f>
        <v/>
      </c>
      <c r="AG66" s="144" t="str">
        <f>IF(nhap!AG65="","",IF(nhap!AG65="cn","cn",IF(ISNA(VLOOKUP(nhap!AG65,ds,5,0))=TRUE,"WW",VLOOKUP(nhap!AG65,ds,5,0))))</f>
        <v/>
      </c>
      <c r="AH66" s="144" t="str">
        <f>IF(nhap!AH65="","",IF(nhap!AH65="cn","cn",IF(ISNA(VLOOKUP(nhap!AH65,ds,5,0))=TRUE,"WW",VLOOKUP(nhap!AH65,ds,5,0))))</f>
        <v/>
      </c>
      <c r="AI66" s="144" t="str">
        <f>IF(nhap!AI65="","",IF(nhap!AI65="cn","cn",IF(ISNA(VLOOKUP(nhap!AI65,ds,5,0))=TRUE,"WW",VLOOKUP(nhap!AI65,ds,5,0))))</f>
        <v/>
      </c>
      <c r="AJ66" s="144" t="str">
        <f>IF(nhap!AJ65="","",IF(nhap!AJ65="cn","cn",IF(ISNA(VLOOKUP(nhap!AJ65,ds,5,0))=TRUE,"WW",VLOOKUP(nhap!AJ65,ds,5,0))))</f>
        <v/>
      </c>
      <c r="AK66" s="144" t="str">
        <f>IF(nhap!AK65="","",IF(nhap!AK65="cn","cn",IF(ISNA(VLOOKUP(nhap!AK65,ds,5,0))=TRUE,"WW",VLOOKUP(nhap!AK65,ds,5,0))))</f>
        <v/>
      </c>
      <c r="AL66" s="144" t="str">
        <f>IF(nhap!AL65="","",IF(nhap!AL65="cn","cn",IF(ISNA(VLOOKUP(nhap!AL65,ds,5,0))=TRUE,"WW",VLOOKUP(nhap!AL65,ds,5,0))))</f>
        <v/>
      </c>
      <c r="AM66" s="144" t="str">
        <f>IF(nhap!AM65="","",IF(nhap!AM65="cn","cn",IF(ISNA(VLOOKUP(nhap!AM65,ds,5,0))=TRUE,"WW",VLOOKUP(nhap!AM65,ds,5,0))))</f>
        <v/>
      </c>
      <c r="AN66" s="144" t="str">
        <f>IF(nhap!AN65="","",IF(nhap!AN65="cn","cn",IF(ISNA(VLOOKUP(nhap!AN65,ds,5,0))=TRUE,"WW",VLOOKUP(nhap!AN65,ds,5,0))))</f>
        <v/>
      </c>
      <c r="AO66" s="144" t="str">
        <f>IF(nhap!AO65="","",IF(nhap!AO65="cn","cn",IF(ISNA(VLOOKUP(nhap!AO65,ds,5,0))=TRUE,"WW",VLOOKUP(nhap!AO65,ds,5,0))))</f>
        <v/>
      </c>
      <c r="AP66" s="144" t="str">
        <f>IF(nhap!AP65="","",IF(nhap!AP65="cn","cn",IF(ISNA(VLOOKUP(nhap!AP65,ds,5,0))=TRUE,"WW",VLOOKUP(nhap!AP65,ds,5,0))))</f>
        <v/>
      </c>
      <c r="AQ66" s="144" t="str">
        <f>IF(nhap!AQ65="","",IF(nhap!AQ65="cn","cn",IF(ISNA(VLOOKUP(nhap!AQ65,ds,5,0))=TRUE,"WW",VLOOKUP(nhap!AQ65,ds,5,0))))</f>
        <v/>
      </c>
      <c r="AR66" s="144" t="str">
        <f>IF(nhap!AR65="","",IF(nhap!AR65="cn","cn",IF(ISNA(VLOOKUP(nhap!AR65,ds,5,0))=TRUE,"WW",VLOOKUP(nhap!AR65,ds,5,0))))</f>
        <v/>
      </c>
      <c r="AS66" s="144" t="str">
        <f>IF(nhap!AS65="","",IF(nhap!AS65="cn","cn",IF(ISNA(VLOOKUP(nhap!AS65,ds,5,0))=TRUE,"WW",VLOOKUP(nhap!AS65,ds,5,0))))</f>
        <v/>
      </c>
      <c r="AT66" s="144" t="str">
        <f>IF(nhap!AT65="","",IF(nhap!AT65="cn","cn",IF(ISNA(VLOOKUP(nhap!AT65,ds,5,0))=TRUE,"WW",VLOOKUP(nhap!AT65,ds,5,0))))</f>
        <v/>
      </c>
      <c r="AU66" s="144" t="str">
        <f>IF(nhap!AU65="","",IF(nhap!AU65="cn","cn",IF(ISNA(VLOOKUP(nhap!AU65,ds,5,0))=TRUE,"WW",VLOOKUP(nhap!AU65,ds,5,0))))</f>
        <v/>
      </c>
      <c r="AV66" s="144" t="str">
        <f>IF(nhap!AV65="","",IF(nhap!AV65="cn","cn",IF(ISNA(VLOOKUP(nhap!AV65,ds,5,0))=TRUE,"WW",VLOOKUP(nhap!AV65,ds,5,0))))</f>
        <v/>
      </c>
      <c r="AW66" s="144" t="str">
        <f>IF(nhap!AW65="","",IF(nhap!AW65="cn","cn",IF(ISNA(VLOOKUP(nhap!AW65,ds,5,0))=TRUE,"WW",VLOOKUP(nhap!AW65,ds,5,0))))</f>
        <v/>
      </c>
      <c r="AX66" s="144" t="str">
        <f>IF(nhap!AX65="","",IF(nhap!AX65="cn","cn",IF(ISNA(VLOOKUP(nhap!AX65,ds,5,0))=TRUE,"WW",VLOOKUP(nhap!AX65,ds,5,0))))</f>
        <v/>
      </c>
      <c r="AY66" s="146" t="str">
        <f>IF(nhap!AY65="","",IF(nhap!AY65="cn","cn",VLOOKUP(nhap!AY65,ds,5,0)))</f>
        <v/>
      </c>
      <c r="AZ66" s="147" t="str">
        <f>IF(nhap!AZ65="","",IF(nhap!AZ65="cn","cn",VLOOKUP(nhap!AZ65,ds,5,0)))</f>
        <v/>
      </c>
      <c r="BA66" s="156"/>
      <c r="BB66" s="156"/>
    </row>
    <row r="67" spans="1:54" ht="15.75" customHeight="1" thickTop="1" thickBot="1" x14ac:dyDescent="0.25">
      <c r="A67" s="468"/>
      <c r="B67" s="138">
        <v>4</v>
      </c>
      <c r="C67" s="144" t="str">
        <f>IF(nhap!C66="","",IF(nhap!C66="cn","cn",IF(ISNA(VLOOKUP(nhap!C66,ds,5,0))=TRUE,"WW",VLOOKUP(nhap!C66,ds,5,0))))</f>
        <v/>
      </c>
      <c r="D67" s="144" t="str">
        <f>IF(nhap!D66="","",IF(nhap!D66="cn","cn",IF(ISNA(VLOOKUP(nhap!D66,ds,5,0))=TRUE,"WW",VLOOKUP(nhap!D66,ds,5,0))))</f>
        <v/>
      </c>
      <c r="E67" s="144" t="str">
        <f>IF(nhap!E66="","",IF(nhap!E66="cn","cn",IF(ISNA(VLOOKUP(nhap!E66,ds,5,0))=TRUE,"WW",VLOOKUP(nhap!E66,ds,5,0))))</f>
        <v/>
      </c>
      <c r="F67" s="144" t="str">
        <f>IF(nhap!F66="","",IF(nhap!F66="cn","cn",IF(ISNA(VLOOKUP(nhap!F66,ds,5,0))=TRUE,"WW",VLOOKUP(nhap!F66,ds,5,0))))</f>
        <v/>
      </c>
      <c r="G67" s="144" t="str">
        <f>IF(nhap!G66="","",IF(nhap!G66="cn","cn",IF(ISNA(VLOOKUP(nhap!G66,ds,5,0))=TRUE,"WW",VLOOKUP(nhap!G66,ds,5,0))))</f>
        <v/>
      </c>
      <c r="H67" s="144" t="str">
        <f>IF(nhap!H66="","",IF(nhap!H66="cn","cn",IF(ISNA(VLOOKUP(nhap!H66,ds,5,0))=TRUE,"WW",VLOOKUP(nhap!H66,ds,5,0))))</f>
        <v/>
      </c>
      <c r="I67" s="144" t="str">
        <f>IF(nhap!I66="","",IF(nhap!I66="cn","cn",IF(ISNA(VLOOKUP(nhap!I66,ds,5,0))=TRUE,"WW",VLOOKUP(nhap!I66,ds,5,0))))</f>
        <v/>
      </c>
      <c r="J67" s="144" t="str">
        <f>IF(nhap!J66="","",IF(nhap!J66="cn","cn",IF(ISNA(VLOOKUP(nhap!J66,ds,5,0))=TRUE,"WW",VLOOKUP(nhap!J66,ds,5,0))))</f>
        <v/>
      </c>
      <c r="K67" s="144" t="str">
        <f>IF(nhap!K66="","",IF(nhap!K66="cn","cn",IF(ISNA(VLOOKUP(nhap!K66,ds,5,0))=TRUE,"WW",VLOOKUP(nhap!K66,ds,5,0))))</f>
        <v/>
      </c>
      <c r="L67" s="144" t="str">
        <f>IF(nhap!L66="","",IF(nhap!L66="cn","cn",IF(ISNA(VLOOKUP(nhap!L66,ds,5,0))=TRUE,"WW",VLOOKUP(nhap!L66,ds,5,0))))</f>
        <v/>
      </c>
      <c r="M67" s="144" t="str">
        <f>IF(nhap!M66="","",IF(nhap!M66="cn","cn",IF(ISNA(VLOOKUP(nhap!M66,ds,5,0))=TRUE,"WW",VLOOKUP(nhap!M66,ds,5,0))))</f>
        <v/>
      </c>
      <c r="N67" s="144" t="str">
        <f>IF(nhap!N66="","",IF(nhap!N66="cn","cn",IF(ISNA(VLOOKUP(nhap!N66,ds,5,0))=TRUE,"WW",VLOOKUP(nhap!N66,ds,5,0))))</f>
        <v/>
      </c>
      <c r="O67" s="144" t="str">
        <f>IF(nhap!O66="","",IF(nhap!O66="cn","cn",IF(ISNA(VLOOKUP(nhap!O66,ds,5,0))=TRUE,"WW",VLOOKUP(nhap!O66,ds,5,0))))</f>
        <v/>
      </c>
      <c r="P67" s="144" t="str">
        <f>IF(nhap!P66="","",IF(nhap!P66="cn","cn",IF(ISNA(VLOOKUP(nhap!P66,ds,5,0))=TRUE,"WW",VLOOKUP(nhap!P66,ds,5,0))))</f>
        <v/>
      </c>
      <c r="Q67" s="144" t="str">
        <f>IF(nhap!Q66="","",IF(nhap!Q66="cn","cn",IF(ISNA(VLOOKUP(nhap!Q66,ds,5,0))=TRUE,"WW",VLOOKUP(nhap!Q66,ds,5,0))))</f>
        <v/>
      </c>
      <c r="R67" s="144" t="str">
        <f>IF(nhap!R66="","",IF(nhap!R66="cn","cn",IF(ISNA(VLOOKUP(nhap!R66,ds,5,0))=TRUE,"WW",VLOOKUP(nhap!R66,ds,5,0))))</f>
        <v/>
      </c>
      <c r="S67" s="144" t="str">
        <f>IF(nhap!S66="","",IF(nhap!S66="cn","cn",IF(ISNA(VLOOKUP(nhap!S66,ds,5,0))=TRUE,"WW",VLOOKUP(nhap!S66,ds,5,0))))</f>
        <v/>
      </c>
      <c r="T67" s="144" t="str">
        <f>IF(nhap!T66="","",IF(nhap!T66="cn","cn",IF(ISNA(VLOOKUP(nhap!T66,ds,5,0))=TRUE,"WW",VLOOKUP(nhap!T66,ds,5,0))))</f>
        <v/>
      </c>
      <c r="U67" s="144" t="str">
        <f>IF(nhap!U66="","",IF(nhap!U66="cn","cn",IF(ISNA(VLOOKUP(nhap!U66,ds,5,0))=TRUE,"WW",VLOOKUP(nhap!U66,ds,5,0))))</f>
        <v/>
      </c>
      <c r="V67" s="144" t="str">
        <f>IF(nhap!V66="","",IF(nhap!V66="cn","cn",IF(ISNA(VLOOKUP(nhap!V66,ds,5,0))=TRUE,"WW",VLOOKUP(nhap!V66,ds,5,0))))</f>
        <v/>
      </c>
      <c r="W67" s="144" t="str">
        <f>IF(nhap!W66="","",IF(nhap!W66="cn","cn",IF(ISNA(VLOOKUP(nhap!W66,ds,5,0))=TRUE,"WW",VLOOKUP(nhap!W66,ds,5,0))))</f>
        <v/>
      </c>
      <c r="X67" s="144" t="str">
        <f>IF(nhap!X66="","",IF(nhap!X66="cn","cn",IF(ISNA(VLOOKUP(nhap!X66,ds,5,0))=TRUE,"WW",VLOOKUP(nhap!X66,ds,5,0))))</f>
        <v/>
      </c>
      <c r="Y67" s="144" t="str">
        <f>IF(nhap!Y66="","",IF(nhap!Y66="cn","cn",IF(ISNA(VLOOKUP(nhap!Y66,ds,5,0))=TRUE,"WW",VLOOKUP(nhap!Y66,ds,5,0))))</f>
        <v/>
      </c>
      <c r="Z67" s="144" t="str">
        <f>IF(nhap!Z66="","",IF(nhap!Z66="cn","cn",IF(ISNA(VLOOKUP(nhap!Z66,ds,5,0))=TRUE,"WW",VLOOKUP(nhap!Z66,ds,5,0))))</f>
        <v/>
      </c>
      <c r="AA67" s="144" t="str">
        <f>IF(nhap!AA66="","",IF(nhap!AA66="cn","cn",IF(ISNA(VLOOKUP(nhap!AA66,ds,5,0))=TRUE,"WW",VLOOKUP(nhap!AA66,ds,5,0))))</f>
        <v/>
      </c>
      <c r="AB67" s="144" t="str">
        <f>IF(nhap!AB66="","",IF(nhap!AB66="cn","cn",IF(ISNA(VLOOKUP(nhap!AB66,ds,5,0))=TRUE,"WW",VLOOKUP(nhap!AB66,ds,5,0))))</f>
        <v/>
      </c>
      <c r="AC67" s="144" t="str">
        <f>IF(nhap!AC66="","",IF(nhap!AC66="cn","cn",IF(ISNA(VLOOKUP(nhap!AC66,ds,5,0))=TRUE,"WW",VLOOKUP(nhap!AC66,ds,5,0))))</f>
        <v/>
      </c>
      <c r="AD67" s="144" t="str">
        <f>IF(nhap!AD66="","",IF(nhap!AD66="cn","cn",IF(ISNA(VLOOKUP(nhap!AD66,ds,5,0))=TRUE,"WW",VLOOKUP(nhap!AD66,ds,5,0))))</f>
        <v/>
      </c>
      <c r="AE67" s="144" t="str">
        <f>IF(nhap!AE66="","",IF(nhap!AE66="cn","cn",IF(ISNA(VLOOKUP(nhap!AE66,ds,5,0))=TRUE,"WW",VLOOKUP(nhap!AE66,ds,5,0))))</f>
        <v/>
      </c>
      <c r="AF67" s="144" t="str">
        <f>IF(nhap!AF66="","",IF(nhap!AF66="cn","cn",IF(ISNA(VLOOKUP(nhap!AF66,ds,5,0))=TRUE,"WW",VLOOKUP(nhap!AF66,ds,5,0))))</f>
        <v/>
      </c>
      <c r="AG67" s="144" t="str">
        <f>IF(nhap!AG66="","",IF(nhap!AG66="cn","cn",IF(ISNA(VLOOKUP(nhap!AG66,ds,5,0))=TRUE,"WW",VLOOKUP(nhap!AG66,ds,5,0))))</f>
        <v/>
      </c>
      <c r="AH67" s="144" t="str">
        <f>IF(nhap!AH66="","",IF(nhap!AH66="cn","cn",IF(ISNA(VLOOKUP(nhap!AH66,ds,5,0))=TRUE,"WW",VLOOKUP(nhap!AH66,ds,5,0))))</f>
        <v/>
      </c>
      <c r="AI67" s="144" t="str">
        <f>IF(nhap!AI66="","",IF(nhap!AI66="cn","cn",IF(ISNA(VLOOKUP(nhap!AI66,ds,5,0))=TRUE,"WW",VLOOKUP(nhap!AI66,ds,5,0))))</f>
        <v/>
      </c>
      <c r="AJ67" s="144" t="str">
        <f>IF(nhap!AJ66="","",IF(nhap!AJ66="cn","cn",IF(ISNA(VLOOKUP(nhap!AJ66,ds,5,0))=TRUE,"WW",VLOOKUP(nhap!AJ66,ds,5,0))))</f>
        <v/>
      </c>
      <c r="AK67" s="144" t="str">
        <f>IF(nhap!AK66="","",IF(nhap!AK66="cn","cn",IF(ISNA(VLOOKUP(nhap!AK66,ds,5,0))=TRUE,"WW",VLOOKUP(nhap!AK66,ds,5,0))))</f>
        <v/>
      </c>
      <c r="AL67" s="144" t="str">
        <f>IF(nhap!AL66="","",IF(nhap!AL66="cn","cn",IF(ISNA(VLOOKUP(nhap!AL66,ds,5,0))=TRUE,"WW",VLOOKUP(nhap!AL66,ds,5,0))))</f>
        <v/>
      </c>
      <c r="AM67" s="144" t="str">
        <f>IF(nhap!AM66="","",IF(nhap!AM66="cn","cn",IF(ISNA(VLOOKUP(nhap!AM66,ds,5,0))=TRUE,"WW",VLOOKUP(nhap!AM66,ds,5,0))))</f>
        <v/>
      </c>
      <c r="AN67" s="144" t="str">
        <f>IF(nhap!AN66="","",IF(nhap!AN66="cn","cn",IF(ISNA(VLOOKUP(nhap!AN66,ds,5,0))=TRUE,"WW",VLOOKUP(nhap!AN66,ds,5,0))))</f>
        <v/>
      </c>
      <c r="AO67" s="144" t="str">
        <f>IF(nhap!AO66="","",IF(nhap!AO66="cn","cn",IF(ISNA(VLOOKUP(nhap!AO66,ds,5,0))=TRUE,"WW",VLOOKUP(nhap!AO66,ds,5,0))))</f>
        <v/>
      </c>
      <c r="AP67" s="144" t="str">
        <f>IF(nhap!AP66="","",IF(nhap!AP66="cn","cn",IF(ISNA(VLOOKUP(nhap!AP66,ds,5,0))=TRUE,"WW",VLOOKUP(nhap!AP66,ds,5,0))))</f>
        <v/>
      </c>
      <c r="AQ67" s="144" t="str">
        <f>IF(nhap!AQ66="","",IF(nhap!AQ66="cn","cn",IF(ISNA(VLOOKUP(nhap!AQ66,ds,5,0))=TRUE,"WW",VLOOKUP(nhap!AQ66,ds,5,0))))</f>
        <v/>
      </c>
      <c r="AR67" s="144" t="str">
        <f>IF(nhap!AR66="","",IF(nhap!AR66="cn","cn",IF(ISNA(VLOOKUP(nhap!AR66,ds,5,0))=TRUE,"WW",VLOOKUP(nhap!AR66,ds,5,0))))</f>
        <v/>
      </c>
      <c r="AS67" s="144" t="str">
        <f>IF(nhap!AS66="","",IF(nhap!AS66="cn","cn",IF(ISNA(VLOOKUP(nhap!AS66,ds,5,0))=TRUE,"WW",VLOOKUP(nhap!AS66,ds,5,0))))</f>
        <v/>
      </c>
      <c r="AT67" s="144" t="str">
        <f>IF(nhap!AT66="","",IF(nhap!AT66="cn","cn",IF(ISNA(VLOOKUP(nhap!AT66,ds,5,0))=TRUE,"WW",VLOOKUP(nhap!AT66,ds,5,0))))</f>
        <v/>
      </c>
      <c r="AU67" s="144" t="str">
        <f>IF(nhap!AU66="","",IF(nhap!AU66="cn","cn",IF(ISNA(VLOOKUP(nhap!AU66,ds,5,0))=TRUE,"WW",VLOOKUP(nhap!AU66,ds,5,0))))</f>
        <v/>
      </c>
      <c r="AV67" s="144" t="str">
        <f>IF(nhap!AV66="","",IF(nhap!AV66="cn","cn",IF(ISNA(VLOOKUP(nhap!AV66,ds,5,0))=TRUE,"WW",VLOOKUP(nhap!AV66,ds,5,0))))</f>
        <v/>
      </c>
      <c r="AW67" s="144" t="str">
        <f>IF(nhap!AW66="","",IF(nhap!AW66="cn","cn",IF(ISNA(VLOOKUP(nhap!AW66,ds,5,0))=TRUE,"WW",VLOOKUP(nhap!AW66,ds,5,0))))</f>
        <v/>
      </c>
      <c r="AX67" s="144" t="str">
        <f>IF(nhap!AX66="","",IF(nhap!AX66="cn","cn",IF(ISNA(VLOOKUP(nhap!AX66,ds,5,0))=TRUE,"WW",VLOOKUP(nhap!AX66,ds,5,0))))</f>
        <v/>
      </c>
      <c r="AY67" s="146" t="str">
        <f>IF(nhap!AY66="","",IF(nhap!AY66="cn","cn",VLOOKUP(nhap!AY66,ds,5,0)))</f>
        <v/>
      </c>
      <c r="AZ67" s="147" t="str">
        <f>IF(nhap!AZ66="","",IF(nhap!AZ66="cn","cn",VLOOKUP(nhap!AZ66,ds,5,0)))</f>
        <v/>
      </c>
      <c r="BA67" s="156"/>
      <c r="BB67" s="156"/>
    </row>
    <row r="68" spans="1:54" ht="15.75" customHeight="1" thickTop="1" thickBot="1" x14ac:dyDescent="0.25">
      <c r="A68" s="469"/>
      <c r="B68" s="139">
        <v>5</v>
      </c>
      <c r="C68" s="144" t="str">
        <f>IF(nhap!C67="","",IF(nhap!C67="cn","cn",IF(ISNA(VLOOKUP(nhap!C67,ds,5,0))=TRUE,"WW",VLOOKUP(nhap!C67,ds,5,0))))</f>
        <v/>
      </c>
      <c r="D68" s="144" t="str">
        <f>IF(nhap!D67="","",IF(nhap!D67="cn","cn",IF(ISNA(VLOOKUP(nhap!D67,ds,5,0))=TRUE,"WW",VLOOKUP(nhap!D67,ds,5,0))))</f>
        <v/>
      </c>
      <c r="E68" s="144" t="str">
        <f>IF(nhap!E67="","",IF(nhap!E67="cn","cn",IF(ISNA(VLOOKUP(nhap!E67,ds,5,0))=TRUE,"WW",VLOOKUP(nhap!E67,ds,5,0))))</f>
        <v/>
      </c>
      <c r="F68" s="144" t="str">
        <f>IF(nhap!F67="","",IF(nhap!F67="cn","cn",IF(ISNA(VLOOKUP(nhap!F67,ds,5,0))=TRUE,"WW",VLOOKUP(nhap!F67,ds,5,0))))</f>
        <v/>
      </c>
      <c r="G68" s="144" t="str">
        <f>IF(nhap!G67="","",IF(nhap!G67="cn","cn",IF(ISNA(VLOOKUP(nhap!G67,ds,5,0))=TRUE,"WW",VLOOKUP(nhap!G67,ds,5,0))))</f>
        <v/>
      </c>
      <c r="H68" s="144" t="str">
        <f>IF(nhap!H67="","",IF(nhap!H67="cn","cn",IF(ISNA(VLOOKUP(nhap!H67,ds,5,0))=TRUE,"WW",VLOOKUP(nhap!H67,ds,5,0))))</f>
        <v/>
      </c>
      <c r="I68" s="144" t="str">
        <f>IF(nhap!I67="","",IF(nhap!I67="cn","cn",IF(ISNA(VLOOKUP(nhap!I67,ds,5,0))=TRUE,"WW",VLOOKUP(nhap!I67,ds,5,0))))</f>
        <v/>
      </c>
      <c r="J68" s="144" t="str">
        <f>IF(nhap!J67="","",IF(nhap!J67="cn","cn",IF(ISNA(VLOOKUP(nhap!J67,ds,5,0))=TRUE,"WW",VLOOKUP(nhap!J67,ds,5,0))))</f>
        <v/>
      </c>
      <c r="K68" s="144" t="str">
        <f>IF(nhap!K67="","",IF(nhap!K67="cn","cn",IF(ISNA(VLOOKUP(nhap!K67,ds,5,0))=TRUE,"WW",VLOOKUP(nhap!K67,ds,5,0))))</f>
        <v/>
      </c>
      <c r="L68" s="144" t="str">
        <f>IF(nhap!L67="","",IF(nhap!L67="cn","cn",IF(ISNA(VLOOKUP(nhap!L67,ds,5,0))=TRUE,"WW",VLOOKUP(nhap!L67,ds,5,0))))</f>
        <v/>
      </c>
      <c r="M68" s="144" t="str">
        <f>IF(nhap!M67="","",IF(nhap!M67="cn","cn",IF(ISNA(VLOOKUP(nhap!M67,ds,5,0))=TRUE,"WW",VLOOKUP(nhap!M67,ds,5,0))))</f>
        <v/>
      </c>
      <c r="N68" s="144" t="str">
        <f>IF(nhap!N67="","",IF(nhap!N67="cn","cn",IF(ISNA(VLOOKUP(nhap!N67,ds,5,0))=TRUE,"WW",VLOOKUP(nhap!N67,ds,5,0))))</f>
        <v/>
      </c>
      <c r="O68" s="144" t="str">
        <f>IF(nhap!O67="","",IF(nhap!O67="cn","cn",IF(ISNA(VLOOKUP(nhap!O67,ds,5,0))=TRUE,"WW",VLOOKUP(nhap!O67,ds,5,0))))</f>
        <v/>
      </c>
      <c r="P68" s="144" t="str">
        <f>IF(nhap!P67="","",IF(nhap!P67="cn","cn",IF(ISNA(VLOOKUP(nhap!P67,ds,5,0))=TRUE,"WW",VLOOKUP(nhap!P67,ds,5,0))))</f>
        <v/>
      </c>
      <c r="Q68" s="144" t="str">
        <f>IF(nhap!Q67="","",IF(nhap!Q67="cn","cn",IF(ISNA(VLOOKUP(nhap!Q67,ds,5,0))=TRUE,"WW",VLOOKUP(nhap!Q67,ds,5,0))))</f>
        <v/>
      </c>
      <c r="R68" s="144" t="str">
        <f>IF(nhap!R67="","",IF(nhap!R67="cn","cn",IF(ISNA(VLOOKUP(nhap!R67,ds,5,0))=TRUE,"WW",VLOOKUP(nhap!R67,ds,5,0))))</f>
        <v/>
      </c>
      <c r="S68" s="144" t="str">
        <f>IF(nhap!S67="","",IF(nhap!S67="cn","cn",IF(ISNA(VLOOKUP(nhap!S67,ds,5,0))=TRUE,"WW",VLOOKUP(nhap!S67,ds,5,0))))</f>
        <v/>
      </c>
      <c r="T68" s="144" t="str">
        <f>IF(nhap!T67="","",IF(nhap!T67="cn","cn",IF(ISNA(VLOOKUP(nhap!T67,ds,5,0))=TRUE,"WW",VLOOKUP(nhap!T67,ds,5,0))))</f>
        <v/>
      </c>
      <c r="U68" s="144" t="str">
        <f>IF(nhap!U67="","",IF(nhap!U67="cn","cn",IF(ISNA(VLOOKUP(nhap!U67,ds,5,0))=TRUE,"WW",VLOOKUP(nhap!U67,ds,5,0))))</f>
        <v/>
      </c>
      <c r="V68" s="144" t="str">
        <f>IF(nhap!V67="","",IF(nhap!V67="cn","cn",IF(ISNA(VLOOKUP(nhap!V67,ds,5,0))=TRUE,"WW",VLOOKUP(nhap!V67,ds,5,0))))</f>
        <v/>
      </c>
      <c r="W68" s="144" t="str">
        <f>IF(nhap!W67="","",IF(nhap!W67="cn","cn",IF(ISNA(VLOOKUP(nhap!W67,ds,5,0))=TRUE,"WW",VLOOKUP(nhap!W67,ds,5,0))))</f>
        <v/>
      </c>
      <c r="X68" s="144" t="str">
        <f>IF(nhap!X67="","",IF(nhap!X67="cn","cn",IF(ISNA(VLOOKUP(nhap!X67,ds,5,0))=TRUE,"WW",VLOOKUP(nhap!X67,ds,5,0))))</f>
        <v/>
      </c>
      <c r="Y68" s="144" t="str">
        <f>IF(nhap!Y67="","",IF(nhap!Y67="cn","cn",IF(ISNA(VLOOKUP(nhap!Y67,ds,5,0))=TRUE,"WW",VLOOKUP(nhap!Y67,ds,5,0))))</f>
        <v/>
      </c>
      <c r="Z68" s="144" t="str">
        <f>IF(nhap!Z67="","",IF(nhap!Z67="cn","cn",IF(ISNA(VLOOKUP(nhap!Z67,ds,5,0))=TRUE,"WW",VLOOKUP(nhap!Z67,ds,5,0))))</f>
        <v/>
      </c>
      <c r="AA68" s="144" t="str">
        <f>IF(nhap!AA67="","",IF(nhap!AA67="cn","cn",IF(ISNA(VLOOKUP(nhap!AA67,ds,5,0))=TRUE,"WW",VLOOKUP(nhap!AA67,ds,5,0))))</f>
        <v/>
      </c>
      <c r="AB68" s="144" t="str">
        <f>IF(nhap!AB67="","",IF(nhap!AB67="cn","cn",IF(ISNA(VLOOKUP(nhap!AB67,ds,5,0))=TRUE,"WW",VLOOKUP(nhap!AB67,ds,5,0))))</f>
        <v/>
      </c>
      <c r="AC68" s="144" t="str">
        <f>IF(nhap!AC67="","",IF(nhap!AC67="cn","cn",IF(ISNA(VLOOKUP(nhap!AC67,ds,5,0))=TRUE,"WW",VLOOKUP(nhap!AC67,ds,5,0))))</f>
        <v/>
      </c>
      <c r="AD68" s="144" t="str">
        <f>IF(nhap!AD67="","",IF(nhap!AD67="cn","cn",IF(ISNA(VLOOKUP(nhap!AD67,ds,5,0))=TRUE,"WW",VLOOKUP(nhap!AD67,ds,5,0))))</f>
        <v/>
      </c>
      <c r="AE68" s="144" t="str">
        <f>IF(nhap!AE67="","",IF(nhap!AE67="cn","cn",IF(ISNA(VLOOKUP(nhap!AE67,ds,5,0))=TRUE,"WW",VLOOKUP(nhap!AE67,ds,5,0))))</f>
        <v/>
      </c>
      <c r="AF68" s="144" t="str">
        <f>IF(nhap!AF67="","",IF(nhap!AF67="cn","cn",IF(ISNA(VLOOKUP(nhap!AF67,ds,5,0))=TRUE,"WW",VLOOKUP(nhap!AF67,ds,5,0))))</f>
        <v/>
      </c>
      <c r="AG68" s="144" t="str">
        <f>IF(nhap!AG67="","",IF(nhap!AG67="cn","cn",IF(ISNA(VLOOKUP(nhap!AG67,ds,5,0))=TRUE,"WW",VLOOKUP(nhap!AG67,ds,5,0))))</f>
        <v/>
      </c>
      <c r="AH68" s="144" t="str">
        <f>IF(nhap!AH67="","",IF(nhap!AH67="cn","cn",IF(ISNA(VLOOKUP(nhap!AH67,ds,5,0))=TRUE,"WW",VLOOKUP(nhap!AH67,ds,5,0))))</f>
        <v/>
      </c>
      <c r="AI68" s="144" t="str">
        <f>IF(nhap!AI67="","",IF(nhap!AI67="cn","cn",IF(ISNA(VLOOKUP(nhap!AI67,ds,5,0))=TRUE,"WW",VLOOKUP(nhap!AI67,ds,5,0))))</f>
        <v/>
      </c>
      <c r="AJ68" s="144" t="str">
        <f>IF(nhap!AJ67="","",IF(nhap!AJ67="cn","cn",IF(ISNA(VLOOKUP(nhap!AJ67,ds,5,0))=TRUE,"WW",VLOOKUP(nhap!AJ67,ds,5,0))))</f>
        <v/>
      </c>
      <c r="AK68" s="144" t="str">
        <f>IF(nhap!AK67="","",IF(nhap!AK67="cn","cn",IF(ISNA(VLOOKUP(nhap!AK67,ds,5,0))=TRUE,"WW",VLOOKUP(nhap!AK67,ds,5,0))))</f>
        <v/>
      </c>
      <c r="AL68" s="144" t="str">
        <f>IF(nhap!AL67="","",IF(nhap!AL67="cn","cn",IF(ISNA(VLOOKUP(nhap!AL67,ds,5,0))=TRUE,"WW",VLOOKUP(nhap!AL67,ds,5,0))))</f>
        <v/>
      </c>
      <c r="AM68" s="144" t="str">
        <f>IF(nhap!AM67="","",IF(nhap!AM67="cn","cn",IF(ISNA(VLOOKUP(nhap!AM67,ds,5,0))=TRUE,"WW",VLOOKUP(nhap!AM67,ds,5,0))))</f>
        <v/>
      </c>
      <c r="AN68" s="144" t="str">
        <f>IF(nhap!AN67="","",IF(nhap!AN67="cn","cn",IF(ISNA(VLOOKUP(nhap!AN67,ds,5,0))=TRUE,"WW",VLOOKUP(nhap!AN67,ds,5,0))))</f>
        <v/>
      </c>
      <c r="AO68" s="144" t="str">
        <f>IF(nhap!AO67="","",IF(nhap!AO67="cn","cn",IF(ISNA(VLOOKUP(nhap!AO67,ds,5,0))=TRUE,"WW",VLOOKUP(nhap!AO67,ds,5,0))))</f>
        <v/>
      </c>
      <c r="AP68" s="144" t="str">
        <f>IF(nhap!AP67="","",IF(nhap!AP67="cn","cn",IF(ISNA(VLOOKUP(nhap!AP67,ds,5,0))=TRUE,"WW",VLOOKUP(nhap!AP67,ds,5,0))))</f>
        <v/>
      </c>
      <c r="AQ68" s="144" t="str">
        <f>IF(nhap!AQ67="","",IF(nhap!AQ67="cn","cn",IF(ISNA(VLOOKUP(nhap!AQ67,ds,5,0))=TRUE,"WW",VLOOKUP(nhap!AQ67,ds,5,0))))</f>
        <v/>
      </c>
      <c r="AR68" s="144" t="str">
        <f>IF(nhap!AR67="","",IF(nhap!AR67="cn","cn",IF(ISNA(VLOOKUP(nhap!AR67,ds,5,0))=TRUE,"WW",VLOOKUP(nhap!AR67,ds,5,0))))</f>
        <v/>
      </c>
      <c r="AS68" s="144" t="str">
        <f>IF(nhap!AS67="","",IF(nhap!AS67="cn","cn",IF(ISNA(VLOOKUP(nhap!AS67,ds,5,0))=TRUE,"WW",VLOOKUP(nhap!AS67,ds,5,0))))</f>
        <v/>
      </c>
      <c r="AT68" s="144" t="str">
        <f>IF(nhap!AT67="","",IF(nhap!AT67="cn","cn",IF(ISNA(VLOOKUP(nhap!AT67,ds,5,0))=TRUE,"WW",VLOOKUP(nhap!AT67,ds,5,0))))</f>
        <v/>
      </c>
      <c r="AU68" s="144" t="str">
        <f>IF(nhap!AU67="","",IF(nhap!AU67="cn","cn",IF(ISNA(VLOOKUP(nhap!AU67,ds,5,0))=TRUE,"WW",VLOOKUP(nhap!AU67,ds,5,0))))</f>
        <v/>
      </c>
      <c r="AV68" s="144" t="str">
        <f>IF(nhap!AV67="","",IF(nhap!AV67="cn","cn",IF(ISNA(VLOOKUP(nhap!AV67,ds,5,0))=TRUE,"WW",VLOOKUP(nhap!AV67,ds,5,0))))</f>
        <v/>
      </c>
      <c r="AW68" s="144" t="str">
        <f>IF(nhap!AW67="","",IF(nhap!AW67="cn","cn",IF(ISNA(VLOOKUP(nhap!AW67,ds,5,0))=TRUE,"WW",VLOOKUP(nhap!AW67,ds,5,0))))</f>
        <v/>
      </c>
      <c r="AX68" s="144" t="str">
        <f>IF(nhap!AX67="","",IF(nhap!AX67="cn","cn",IF(ISNA(VLOOKUP(nhap!AX67,ds,5,0))=TRUE,"WW",VLOOKUP(nhap!AX67,ds,5,0))))</f>
        <v/>
      </c>
      <c r="AY68" s="148" t="str">
        <f>IF(nhap!AY67="","",IF(nhap!AY67="cn","cn",VLOOKUP(nhap!AY67,ds,5,0)))</f>
        <v/>
      </c>
      <c r="AZ68" s="149" t="str">
        <f>IF(nhap!AZ67="","",IF(nhap!AZ67="cn","cn",VLOOKUP(nhap!AZ67,ds,5,0)))</f>
        <v/>
      </c>
      <c r="BA68" s="156"/>
      <c r="BB68" s="156"/>
    </row>
    <row r="69" spans="1:54" s="140" customFormat="1" ht="15.75" customHeight="1" x14ac:dyDescent="0.25"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  <c r="AL69" s="142"/>
      <c r="AM69" s="142"/>
      <c r="AN69" s="142"/>
      <c r="AO69" s="142"/>
      <c r="AP69" s="142"/>
      <c r="AQ69" s="142"/>
      <c r="AR69" s="142"/>
      <c r="AS69" s="142"/>
      <c r="AT69" s="142"/>
      <c r="AU69" s="142"/>
      <c r="AV69" s="142"/>
      <c r="AW69" s="142"/>
      <c r="AX69" s="142"/>
      <c r="AY69" s="142"/>
      <c r="AZ69" s="142"/>
      <c r="BA69" s="143"/>
      <c r="BB69" s="143"/>
    </row>
    <row r="71" spans="1:54" ht="15.75" customHeight="1" x14ac:dyDescent="0.2">
      <c r="C71" s="128">
        <f>COUNTBLANK(C39:C68)</f>
        <v>18</v>
      </c>
      <c r="D71" s="128">
        <f t="shared" ref="D71:AZ71" si="0">COUNTBLANK(D39:D68)</f>
        <v>18</v>
      </c>
      <c r="E71" s="128">
        <f t="shared" si="0"/>
        <v>18</v>
      </c>
      <c r="F71" s="128">
        <f t="shared" si="0"/>
        <v>18</v>
      </c>
      <c r="G71" s="128">
        <f t="shared" si="0"/>
        <v>18</v>
      </c>
      <c r="H71" s="128">
        <f t="shared" si="0"/>
        <v>18</v>
      </c>
      <c r="I71" s="128">
        <f t="shared" si="0"/>
        <v>18</v>
      </c>
      <c r="J71" s="128">
        <f t="shared" si="0"/>
        <v>18</v>
      </c>
      <c r="K71" s="128">
        <f t="shared" si="0"/>
        <v>18</v>
      </c>
      <c r="L71" s="128">
        <f t="shared" si="0"/>
        <v>18</v>
      </c>
      <c r="M71" s="128">
        <f t="shared" si="0"/>
        <v>18</v>
      </c>
      <c r="N71" s="128">
        <f t="shared" si="0"/>
        <v>18</v>
      </c>
      <c r="O71" s="128">
        <f t="shared" si="0"/>
        <v>18</v>
      </c>
      <c r="P71" s="128">
        <f t="shared" si="0"/>
        <v>18</v>
      </c>
      <c r="Q71" s="128">
        <f t="shared" si="0"/>
        <v>5</v>
      </c>
      <c r="R71" s="128">
        <f t="shared" si="0"/>
        <v>5</v>
      </c>
      <c r="S71" s="128">
        <f t="shared" si="0"/>
        <v>5</v>
      </c>
      <c r="T71" s="128">
        <f t="shared" si="0"/>
        <v>5</v>
      </c>
      <c r="U71" s="128">
        <f t="shared" si="0"/>
        <v>5</v>
      </c>
      <c r="V71" s="128">
        <f t="shared" si="0"/>
        <v>5</v>
      </c>
      <c r="W71" s="128">
        <f t="shared" si="0"/>
        <v>5</v>
      </c>
      <c r="X71" s="128">
        <f t="shared" si="0"/>
        <v>5</v>
      </c>
      <c r="Y71" s="128">
        <f t="shared" si="0"/>
        <v>5</v>
      </c>
      <c r="Z71" s="128">
        <f t="shared" si="0"/>
        <v>5</v>
      </c>
      <c r="AA71" s="128">
        <f t="shared" si="0"/>
        <v>5</v>
      </c>
      <c r="AB71" s="128">
        <f t="shared" si="0"/>
        <v>5</v>
      </c>
      <c r="AC71" s="128">
        <f t="shared" si="0"/>
        <v>5</v>
      </c>
      <c r="AD71" s="128">
        <f t="shared" si="0"/>
        <v>30</v>
      </c>
      <c r="AE71" s="128">
        <f t="shared" si="0"/>
        <v>30</v>
      </c>
      <c r="AF71" s="128">
        <f t="shared" si="0"/>
        <v>30</v>
      </c>
      <c r="AG71" s="128">
        <f t="shared" si="0"/>
        <v>30</v>
      </c>
      <c r="AH71" s="128">
        <f t="shared" si="0"/>
        <v>18</v>
      </c>
      <c r="AI71" s="128">
        <f t="shared" si="0"/>
        <v>18</v>
      </c>
      <c r="AJ71" s="128">
        <f t="shared" si="0"/>
        <v>18</v>
      </c>
      <c r="AK71" s="128">
        <f t="shared" si="0"/>
        <v>18</v>
      </c>
      <c r="AL71" s="128">
        <f t="shared" si="0"/>
        <v>18</v>
      </c>
      <c r="AM71" s="128">
        <f t="shared" si="0"/>
        <v>18</v>
      </c>
      <c r="AN71" s="128">
        <f t="shared" si="0"/>
        <v>18</v>
      </c>
      <c r="AO71" s="128">
        <f t="shared" si="0"/>
        <v>5</v>
      </c>
      <c r="AP71" s="128">
        <f t="shared" si="0"/>
        <v>5</v>
      </c>
      <c r="AQ71" s="128">
        <f t="shared" si="0"/>
        <v>5</v>
      </c>
      <c r="AR71" s="128">
        <f t="shared" si="0"/>
        <v>5</v>
      </c>
      <c r="AS71" s="128">
        <f t="shared" si="0"/>
        <v>5</v>
      </c>
      <c r="AT71" s="128">
        <f t="shared" si="0"/>
        <v>5</v>
      </c>
      <c r="AU71" s="128">
        <f t="shared" si="0"/>
        <v>5</v>
      </c>
      <c r="AV71" s="128">
        <f t="shared" si="0"/>
        <v>5</v>
      </c>
      <c r="AW71" s="128">
        <f t="shared" si="0"/>
        <v>30</v>
      </c>
      <c r="AX71" s="128">
        <f t="shared" si="0"/>
        <v>30</v>
      </c>
      <c r="AY71" s="128">
        <f t="shared" si="0"/>
        <v>30</v>
      </c>
      <c r="AZ71" s="128">
        <f t="shared" si="0"/>
        <v>30</v>
      </c>
    </row>
  </sheetData>
  <mergeCells count="12">
    <mergeCell ref="A64:A68"/>
    <mergeCell ref="A24:A28"/>
    <mergeCell ref="A29:A33"/>
    <mergeCell ref="A39:A43"/>
    <mergeCell ref="A44:A48"/>
    <mergeCell ref="A49:A53"/>
    <mergeCell ref="A54:A58"/>
    <mergeCell ref="A4:A8"/>
    <mergeCell ref="A9:A13"/>
    <mergeCell ref="A14:A18"/>
    <mergeCell ref="A19:A23"/>
    <mergeCell ref="A59:A63"/>
  </mergeCells>
  <phoneticPr fontId="1" type="noConversion"/>
  <conditionalFormatting sqref="B4:B34 B39:B68">
    <cfRule type="cellIs" dxfId="8" priority="1" stopIfTrue="1" operator="equal">
      <formula>0</formula>
    </cfRule>
  </conditionalFormatting>
  <conditionalFormatting sqref="BC9:IV10">
    <cfRule type="expression" dxfId="7" priority="2" stopIfTrue="1">
      <formula>t&amp;"*"</formula>
    </cfRule>
  </conditionalFormatting>
  <conditionalFormatting sqref="AY4:AZ34">
    <cfRule type="expression" dxfId="6" priority="5" stopIfTrue="1">
      <formula>"""isna()=true"""</formula>
    </cfRule>
  </conditionalFormatting>
  <conditionalFormatting sqref="C4:AX34">
    <cfRule type="cellIs" dxfId="5" priority="6" stopIfTrue="1" operator="equal">
      <formula>"WW"</formula>
    </cfRule>
  </conditionalFormatting>
  <conditionalFormatting sqref="C39:AX68">
    <cfRule type="cellIs" dxfId="4" priority="7" stopIfTrue="1" operator="equal">
      <formula>"ww"</formula>
    </cfRule>
  </conditionalFormatting>
  <dataValidations count="1">
    <dataValidation type="custom" allowBlank="1" showInputMessage="1" showErrorMessage="1" sqref="C4:BB34 C39:BB68">
      <formula1>COUNTIF($C4:$BB4,C4)=1</formula1>
    </dataValidation>
  </dataValidations>
  <pageMargins left="0.43" right="0.17" top="0.24" bottom="0.63" header="0.17" footer="0.63"/>
  <pageSetup paperSize="9" scale="9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B70"/>
  <sheetViews>
    <sheetView topLeftCell="A10" zoomScaleNormal="70" workbookViewId="0">
      <selection activeCell="C31" sqref="C31"/>
    </sheetView>
  </sheetViews>
  <sheetFormatPr defaultColWidth="7.625" defaultRowHeight="15.75" customHeight="1" x14ac:dyDescent="0.2"/>
  <cols>
    <col min="1" max="1" width="3.375" style="95" customWidth="1"/>
    <col min="2" max="2" width="2.375" style="95" bestFit="1" customWidth="1"/>
    <col min="3" max="3" width="6.625" style="97" customWidth="1"/>
    <col min="4" max="4" width="6.5" style="97" customWidth="1"/>
    <col min="5" max="6" width="6.25" style="97" customWidth="1"/>
    <col min="7" max="7" width="6.25" style="98" customWidth="1"/>
    <col min="8" max="8" width="5.625" style="209" customWidth="1"/>
    <col min="9" max="9" width="6.5" style="97" customWidth="1"/>
    <col min="10" max="10" width="5.625" style="97" customWidth="1"/>
    <col min="11" max="11" width="6.375" style="97" customWidth="1"/>
    <col min="12" max="12" width="5.625" style="97" customWidth="1"/>
    <col min="13" max="14" width="5.75" style="97" customWidth="1"/>
    <col min="15" max="15" width="6.375" style="97" customWidth="1"/>
    <col min="16" max="16" width="5.875" style="97" customWidth="1"/>
    <col min="17" max="17" width="5.75" style="97" customWidth="1"/>
    <col min="18" max="18" width="5.625" style="97" customWidth="1"/>
    <col min="19" max="19" width="6.25" style="97" customWidth="1"/>
    <col min="20" max="20" width="5.625" style="97" customWidth="1"/>
    <col min="21" max="21" width="7" style="97" customWidth="1"/>
    <col min="22" max="27" width="5.625" style="97" customWidth="1"/>
    <col min="28" max="28" width="5.5" style="97" bestFit="1" customWidth="1"/>
    <col min="29" max="32" width="5.625" style="97" customWidth="1"/>
    <col min="33" max="33" width="6.5" style="97" hidden="1" customWidth="1"/>
    <col min="34" max="35" width="5.5" style="97" bestFit="1" customWidth="1"/>
    <col min="36" max="36" width="5.25" style="97" customWidth="1"/>
    <col min="37" max="37" width="6.25" style="97" customWidth="1"/>
    <col min="38" max="38" width="5.5" style="97" bestFit="1" customWidth="1"/>
    <col min="39" max="40" width="5.625" style="97" customWidth="1"/>
    <col min="41" max="41" width="4.875" style="97" customWidth="1"/>
    <col min="42" max="42" width="6.25" style="97" customWidth="1"/>
    <col min="43" max="43" width="5.625" style="97" customWidth="1"/>
    <col min="44" max="44" width="5.125" style="97" customWidth="1"/>
    <col min="45" max="45" width="5.625" style="97" customWidth="1"/>
    <col min="46" max="46" width="5.625" style="207" customWidth="1"/>
    <col min="47" max="48" width="4.5" style="95" customWidth="1"/>
    <col min="49" max="50" width="5.5" style="95" hidden="1" customWidth="1"/>
    <col min="51" max="52" width="2.625" style="95" hidden="1" customWidth="1"/>
    <col min="53" max="54" width="4.5" style="95" hidden="1" customWidth="1"/>
    <col min="55" max="55" width="5.625" style="95" customWidth="1"/>
    <col min="56" max="16384" width="7.625" style="95"/>
  </cols>
  <sheetData>
    <row r="1" spans="1:54" ht="18.75" customHeight="1" x14ac:dyDescent="0.25">
      <c r="C1" s="96"/>
      <c r="F1" s="95"/>
      <c r="M1" s="99" t="s">
        <v>94</v>
      </c>
      <c r="N1" s="100" t="str">
        <f>nhap!E1</f>
        <v>02/1/2018</v>
      </c>
    </row>
    <row r="2" spans="1:54" ht="6" customHeight="1" x14ac:dyDescent="0.2">
      <c r="A2" s="101"/>
    </row>
    <row r="3" spans="1:54" s="103" customFormat="1" ht="15.75" customHeight="1" thickBot="1" x14ac:dyDescent="0.35">
      <c r="A3" s="471"/>
      <c r="B3" s="471"/>
      <c r="C3" s="173" t="str">
        <f>nhap!C3</f>
        <v>A1</v>
      </c>
      <c r="D3" s="173" t="str">
        <f>nhap!D3</f>
        <v>A2</v>
      </c>
      <c r="E3" s="173" t="str">
        <f>nhap!E3</f>
        <v>A3</v>
      </c>
      <c r="F3" s="173" t="str">
        <f>nhap!F3</f>
        <v>A4</v>
      </c>
      <c r="G3" s="173" t="str">
        <f>nhap!G3</f>
        <v>A5</v>
      </c>
      <c r="H3" s="173" t="str">
        <f>nhap!H3</f>
        <v>A6</v>
      </c>
      <c r="I3" s="173" t="str">
        <f>nhap!I3</f>
        <v>A7</v>
      </c>
      <c r="J3" s="173" t="str">
        <f>nhap!J3</f>
        <v>A8</v>
      </c>
      <c r="K3" s="173" t="str">
        <f>nhap!K3</f>
        <v>A9</v>
      </c>
      <c r="L3" s="173" t="str">
        <f>nhap!L3</f>
        <v>A10</v>
      </c>
      <c r="M3" s="173" t="str">
        <f>nhap!M3</f>
        <v>A11</v>
      </c>
      <c r="N3" s="173" t="str">
        <f>nhap!N3</f>
        <v>A12</v>
      </c>
      <c r="O3" s="173" t="str">
        <f>nhap!O3</f>
        <v>A13</v>
      </c>
      <c r="P3" s="173" t="str">
        <f>nhap!P3</f>
        <v>A14</v>
      </c>
      <c r="Q3" s="173" t="str">
        <f>nhap!Q3</f>
        <v>B1</v>
      </c>
      <c r="R3" s="173" t="str">
        <f>nhap!R3</f>
        <v>B2</v>
      </c>
      <c r="S3" s="173" t="str">
        <f>nhap!S3</f>
        <v>B3</v>
      </c>
      <c r="T3" s="173" t="str">
        <f>nhap!T3</f>
        <v>B4</v>
      </c>
      <c r="U3" s="173" t="str">
        <f>nhap!U3</f>
        <v>B5</v>
      </c>
      <c r="V3" s="173" t="str">
        <f>nhap!V3</f>
        <v>B6</v>
      </c>
      <c r="W3" s="173" t="str">
        <f>nhap!W3</f>
        <v>B7</v>
      </c>
      <c r="X3" s="173" t="str">
        <f>nhap!X3</f>
        <v>B8</v>
      </c>
      <c r="Y3" s="173" t="str">
        <f>nhap!Y3</f>
        <v>B9</v>
      </c>
      <c r="Z3" s="173" t="str">
        <f>nhap!Z3</f>
        <v>B10</v>
      </c>
      <c r="AA3" s="173" t="str">
        <f>nhap!AA3</f>
        <v>B11</v>
      </c>
      <c r="AB3" s="173" t="str">
        <f>nhap!AB3</f>
        <v>B12</v>
      </c>
      <c r="AC3" s="173" t="str">
        <f>nhap!AC3</f>
        <v>B13</v>
      </c>
      <c r="AD3" s="173" t="str">
        <f>nhap!AD3</f>
        <v>B14</v>
      </c>
      <c r="AE3" s="173" t="str">
        <f>nhap!AE3</f>
        <v>B15</v>
      </c>
      <c r="AF3" s="173" t="str">
        <f>nhap!AF3</f>
        <v>B16</v>
      </c>
      <c r="AG3" s="173" t="str">
        <f>nhap!AG3</f>
        <v>B17</v>
      </c>
      <c r="AH3" s="173" t="str">
        <f>nhap!AH3</f>
        <v>C1</v>
      </c>
      <c r="AI3" s="173" t="str">
        <f>nhap!AI3</f>
        <v>C2</v>
      </c>
      <c r="AJ3" s="173" t="str">
        <f>nhap!AJ3</f>
        <v>C3</v>
      </c>
      <c r="AK3" s="173" t="str">
        <f>nhap!AK3</f>
        <v>C4</v>
      </c>
      <c r="AL3" s="173" t="str">
        <f>nhap!AL3</f>
        <v>C5</v>
      </c>
      <c r="AM3" s="173" t="str">
        <f>nhap!AM3</f>
        <v>C6</v>
      </c>
      <c r="AN3" s="173" t="str">
        <f>nhap!AN3</f>
        <v>C7</v>
      </c>
      <c r="AO3" s="173" t="str">
        <f>nhap!AO3</f>
        <v>C8</v>
      </c>
      <c r="AP3" s="173" t="str">
        <f>nhap!AP3</f>
        <v>C9</v>
      </c>
      <c r="AQ3" s="173" t="str">
        <f>nhap!AQ3</f>
        <v>C10</v>
      </c>
      <c r="AR3" s="173" t="str">
        <f>nhap!AR3</f>
        <v>C11</v>
      </c>
      <c r="AS3" s="173" t="str">
        <f>nhap!AS3</f>
        <v>C12</v>
      </c>
      <c r="AT3" s="173" t="str">
        <f>nhap!AT3</f>
        <v>C13</v>
      </c>
      <c r="AU3" s="173" t="str">
        <f>nhap!AU3</f>
        <v>C14</v>
      </c>
      <c r="AV3" s="173" t="str">
        <f>nhap!AV3</f>
        <v>C15</v>
      </c>
      <c r="AW3" s="173" t="str">
        <f>nhap!AW3</f>
        <v>C16</v>
      </c>
      <c r="AX3" s="173" t="str">
        <f>nhap!AX3</f>
        <v>C17</v>
      </c>
      <c r="AY3" s="173">
        <f>nhap!AY3</f>
        <v>0</v>
      </c>
      <c r="AZ3" s="173">
        <f>nhap!AZ3</f>
        <v>0</v>
      </c>
      <c r="BA3" s="102" t="str">
        <f>nhap!BA3</f>
        <v>pd1</v>
      </c>
      <c r="BB3" s="102" t="str">
        <f>nhap!BB3</f>
        <v>pd2</v>
      </c>
    </row>
    <row r="4" spans="1:54" s="107" customFormat="1" ht="26.25" customHeight="1" thickTop="1" x14ac:dyDescent="0.2">
      <c r="A4" s="472" t="s">
        <v>9</v>
      </c>
      <c r="B4" s="152">
        <v>1</v>
      </c>
      <c r="C4" s="119" t="str">
        <f>IF(MaGv!C4="","",IF(MaGv!C4="cn","cn"&amp;CHAR(10)&amp;VLOOKUP(MaGv!C3,dscn,3,0),VLOOKUP(MaGv!C4,dsma,5,0)&amp;CHAR(10)&amp;VLOOKUP(MaGv!C4,dsma,4,0)))</f>
        <v>Toán
Thanh</v>
      </c>
      <c r="D4" s="119" t="str">
        <f>IF(MaGv!D4="","",IF(MaGv!D4="cn","cn"&amp;CHAR(10)&amp;VLOOKUP(MaGv!D3,dscn,3,0),VLOOKUP(MaGv!D4,dsma,5,0)&amp;CHAR(10)&amp;VLOOKUP(MaGv!D4,dsma,4,0)))</f>
        <v>Văn
Vân</v>
      </c>
      <c r="E4" s="201" t="str">
        <f>IF(MaGv!E4="","",IF(MaGv!E4="cn","cn"&amp;CHAR(10)&amp;VLOOKUP(MaGv!E3,dscn,3,0),VLOOKUP(MaGv!E4,dsma,5,0)&amp;CHAR(10)&amp;VLOOKUP(MaGv!E4,dsma,4,0)))</f>
        <v>Văn 
Mai</v>
      </c>
      <c r="F4" s="119" t="str">
        <f>IF(MaGv!F4="","",IF(MaGv!F4="cn","cn"&amp;CHAR(10)&amp;VLOOKUP(MaGv!F3,dscn,3,0),VLOOKUP(MaGv!F4,dsma,5,0)&amp;CHAR(10)&amp;VLOOKUP(MaGv!F4,dsma,4,0)))</f>
        <v>Toán
Hoa</v>
      </c>
      <c r="G4" s="119" t="str">
        <f>IF(MaGv!G4="","",IF(MaGv!G4="cn","cn"&amp;CHAR(10)&amp;VLOOKUP(MaGv!G3,dscn,3,0),VLOOKUP(MaGv!G4,dsma,5,0)&amp;CHAR(10)&amp;VLOOKUP(MaGv!G4,dsma,4,0)))</f>
        <v>Văn
Xuyến</v>
      </c>
      <c r="H4" s="204" t="str">
        <f>IF(MaGv!H4="","",IF(MaGv!H4="cn","cn"&amp;CHAR(10)&amp;VLOOKUP(MaGv!H3,dscn,3,0),VLOOKUP(MaGv!H4,dsma,5,0)&amp;CHAR(10)&amp;VLOOKUP(MaGv!H4,dsma,4,0)))</f>
        <v>Văn 
Xuân</v>
      </c>
      <c r="I4" s="119" t="str">
        <f>IF(MaGv!I4="","",IF(MaGv!I4="cn","cn"&amp;CHAR(10)&amp;VLOOKUP(MaGv!I3,dscn,3,0),VLOOKUP(MaGv!I4,dsma,5,0)&amp;CHAR(10)&amp;VLOOKUP(MaGv!I4,dsma,4,0)))</f>
        <v>Hóa
Song</v>
      </c>
      <c r="J4" s="119" t="str">
        <f>IF(MaGv!J4="","",IF(MaGv!J4="cn","cn"&amp;CHAR(10)&amp;VLOOKUP(MaGv!J3,dscn,3,0),VLOOKUP(MaGv!J4,dsma,5,0)&amp;CHAR(10)&amp;VLOOKUP(MaGv!J4,dsma,4,0)))</f>
        <v>Hóa
Nga</v>
      </c>
      <c r="K4" s="119" t="str">
        <f>IF(MaGv!K4="","",IF(MaGv!K4="cn","cn"&amp;CHAR(10)&amp;VLOOKUP(MaGv!K3,dscn,3,0),VLOOKUP(MaGv!K4,dsma,5,0)&amp;CHAR(10)&amp;VLOOKUP(MaGv!K4,dsma,4,0)))</f>
        <v>Văn 
Trang</v>
      </c>
      <c r="L4" s="119" t="str">
        <f>IF(MaGv!L4="","",IF(MaGv!L4="cn","cn"&amp;CHAR(10)&amp;VLOOKUP(MaGv!L3,dscn,3,0),VLOOKUP(MaGv!L4,dsma,5,0)&amp;CHAR(10)&amp;VLOOKUP(MaGv!L4,dsma,4,0)))</f>
        <v>AVăn
Vinh</v>
      </c>
      <c r="M4" s="119" t="str">
        <f>IF(MaGv!M4="","",IF(MaGv!M4="cn","cn"&amp;CHAR(10)&amp;VLOOKUP(MaGv!M3,dscn,3,0),VLOOKUP(MaGv!M4,dsma,5,0)&amp;CHAR(10)&amp;VLOOKUP(MaGv!M4,dsma,4,0)))</f>
        <v>AVăn
Hạnh</v>
      </c>
      <c r="N4" s="119" t="str">
        <f>IF(MaGv!N4="","",IF(MaGv!N4="cn","cn"&amp;CHAR(10)&amp;VLOOKUP(MaGv!N3,dscn,3,0),VLOOKUP(MaGv!N4,dsma,5,0)&amp;CHAR(10)&amp;VLOOKUP(MaGv!N4,dsma,4,0)))</f>
        <v>Toán
Trang</v>
      </c>
      <c r="O4" s="119" t="str">
        <f>IF(MaGv!O4="","",IF(MaGv!O4="cn","cn"&amp;CHAR(10)&amp;VLOOKUP(MaGv!O3,dscn,3,0),VLOOKUP(MaGv!O4,dsma,5,0)&amp;CHAR(10)&amp;VLOOKUP(MaGv!O4,dsma,4,0)))</f>
        <v>CD
Thủy</v>
      </c>
      <c r="P4" s="119" t="str">
        <f>IF(MaGv!P4="","",IF(MaGv!P4="cn","cn"&amp;CHAR(10)&amp;VLOOKUP(MaGv!P3,dscn,3,0),VLOOKUP(MaGv!P4,dsma,5,0)&amp;CHAR(10)&amp;VLOOKUP(MaGv!P4,dsma,4,0)))</f>
        <v>Toán
Phượng</v>
      </c>
      <c r="Q4" s="204" t="str">
        <f>IF(MaGv!Q4="","",IF(MaGv!Q4="cn","cn"&amp;CHAR(10)&amp;VLOOKUP(MaGv!Q3,dscn,3,0),VLOOKUP(MaGv!Q4,dsma,5,0)&amp;CHAR(10)&amp;VLOOKUP(MaGv!Q4,dsma,4,0)))</f>
        <v>Văn 
Chi</v>
      </c>
      <c r="R4" s="119" t="str">
        <f>IF(MaGv!R4="","",IF(MaGv!R4="cn","cn"&amp;CHAR(10)&amp;VLOOKUP(MaGv!R3,dscn,3,0),VLOOKUP(MaGv!R4,dsma,5,0)&amp;CHAR(10)&amp;VLOOKUP(MaGv!R4,dsma,4,0)))</f>
        <v/>
      </c>
      <c r="S4" s="119" t="str">
        <f>IF(MaGv!S4="","",IF(MaGv!S4="cn","cn"&amp;CHAR(10)&amp;VLOOKUP(MaGv!S3,dscn,3,0),VLOOKUP(MaGv!S4,dsma,5,0)&amp;CHAR(10)&amp;VLOOKUP(MaGv!S4,dsma,4,0)))</f>
        <v/>
      </c>
      <c r="T4" s="119" t="str">
        <f>IF(MaGv!T4="","",IF(MaGv!T4="cn","cn"&amp;CHAR(10)&amp;VLOOKUP(MaGv!T3,dscn,3,0),VLOOKUP(MaGv!T4,dsma,5,0)&amp;CHAR(10)&amp;VLOOKUP(MaGv!T4,dsma,4,0)))</f>
        <v>tin
Cường</v>
      </c>
      <c r="U4" s="119" t="str">
        <f>IF(MaGv!U4="","",IF(MaGv!U4="cn","cn"&amp;CHAR(10)&amp;VLOOKUP(MaGv!U3,dscn,3,0),VLOOKUP(MaGv!U4,dsma,5,0)&amp;CHAR(10)&amp;VLOOKUP(MaGv!U4,dsma,4,0)))</f>
        <v>Lý
Hương</v>
      </c>
      <c r="V4" s="119" t="str">
        <f>IF(MaGv!V4="","",IF(MaGv!V4="cn","cn"&amp;CHAR(10)&amp;VLOOKUP(MaGv!V3,dscn,3,0),VLOOKUP(MaGv!V4,dsma,5,0)&amp;CHAR(10)&amp;VLOOKUP(MaGv!V4,dsma,4,0)))</f>
        <v>Văn
Duyên</v>
      </c>
      <c r="W4" s="201" t="str">
        <f>IF(MaGv!W4="","",IF(MaGv!W4="cn","cn"&amp;CHAR(10)&amp;VLOOKUP(MaGv!W3,dscn,3,0),VLOOKUP(MaGv!W4,dsma,5,0)&amp;CHAR(10)&amp;VLOOKUP(MaGv!W4,dsma,4,0)))</f>
        <v>Văn
Q.Trang</v>
      </c>
      <c r="X4" s="119" t="str">
        <f>IF(MaGv!X4="","",IF(MaGv!X4="cn","cn"&amp;CHAR(10)&amp;VLOOKUP(MaGv!X3,dscn,3,0),VLOOKUP(MaGv!X4,dsma,5,0)&amp;CHAR(10)&amp;VLOOKUP(MaGv!X4,dsma,4,0)))</f>
        <v>nghề
Toàn</v>
      </c>
      <c r="Y4" s="119" t="str">
        <f>IF(MaGv!Y4="","",IF(MaGv!Y4="cn","cn"&amp;CHAR(10)&amp;VLOOKUP(MaGv!Y3,dscn,3,0),VLOOKUP(MaGv!Y4,dsma,5,0)&amp;CHAR(10)&amp;VLOOKUP(MaGv!Y4,dsma,4,0)))</f>
        <v>Lý
Nhung</v>
      </c>
      <c r="Z4" s="119" t="str">
        <f>IF(MaGv!Z4="","",IF(MaGv!Z4="cn","cn"&amp;CHAR(10)&amp;VLOOKUP(MaGv!Z3,dscn,3,0),VLOOKUP(MaGv!Z4,dsma,5,0)&amp;CHAR(10)&amp;VLOOKUP(MaGv!Z4,dsma,4,0)))</f>
        <v>CD
Hương</v>
      </c>
      <c r="AA4" s="119" t="str">
        <f>IF(MaGv!AA4="","",IF(MaGv!AA4="cn","cn"&amp;CHAR(10)&amp;VLOOKUP(MaGv!AA3,dscn,3,0),VLOOKUP(MaGv!AA4,dsma,5,0)&amp;CHAR(10)&amp;VLOOKUP(MaGv!AA4,dsma,4,0)))</f>
        <v>cn
Thêu</v>
      </c>
      <c r="AB4" s="119" t="str">
        <f>IF(MaGv!AB4="","",IF(MaGv!AB4="cn","cn"&amp;CHAR(10)&amp;VLOOKUP(MaGv!AB3,dscn,3,0),VLOOKUP(MaGv!AB4,dsma,5,0)&amp;CHAR(10)&amp;VLOOKUP(MaGv!AB4,dsma,4,0)))</f>
        <v/>
      </c>
      <c r="AC4" s="119" t="str">
        <f>IF(MaGv!AC4="","",IF(MaGv!AC4="cn","cn"&amp;CHAR(10)&amp;VLOOKUP(MaGv!AC3,dscn,3,0),VLOOKUP(MaGv!AC4,dsma,5,0)&amp;CHAR(10)&amp;VLOOKUP(MaGv!AC4,dsma,4,0)))</f>
        <v/>
      </c>
      <c r="AD4" s="119" t="str">
        <f>IF(MaGv!AD4="","",IF(MaGv!AD4="cn","cn"&amp;CHAR(10)&amp;VLOOKUP(MaGv!AD3,dscn,3,0),VLOOKUP(MaGv!AD4,dsma,5,0)&amp;CHAR(10)&amp;VLOOKUP(MaGv!AD4,dsma,4,0)))</f>
        <v/>
      </c>
      <c r="AE4" s="119" t="str">
        <f>IF(MaGv!AE4="","",IF(MaGv!AE4="cn","cn"&amp;CHAR(10)&amp;VLOOKUP(MaGv!AE3,dscn,3,0),VLOOKUP(MaGv!AE4,dsma,5,0)&amp;CHAR(10)&amp;VLOOKUP(MaGv!AE4,dsma,4,0)))</f>
        <v/>
      </c>
      <c r="AF4" s="119" t="str">
        <f>IF(MaGv!AF4="","",IF(MaGv!AF4="cn","cn"&amp;CHAR(10)&amp;VLOOKUP(MaGv!AF3,dscn,3,0),VLOOKUP(MaGv!AF4,dsma,5,0)&amp;CHAR(10)&amp;VLOOKUP(MaGv!AF4,dsma,4,0)))</f>
        <v/>
      </c>
      <c r="AG4" s="119" t="str">
        <f>IF(MaGv!AG4="","",IF(MaGv!AG4="cn","cn"&amp;CHAR(10)&amp;VLOOKUP(MaGv!AG3,dscn,3,0),VLOOKUP(MaGv!AG4,dsma,5,0)&amp;CHAR(10)&amp;VLOOKUP(MaGv!AG4,dsma,4,0)))</f>
        <v/>
      </c>
      <c r="AH4" s="204" t="str">
        <f>IF(MaGv!AH4="","",IF(MaGv!AH4="cn","cn"&amp;CHAR(10)&amp;VLOOKUP(MaGv!AH3,dscn,3,0),VLOOKUP(MaGv!AH4,dsma,5,0)&amp;CHAR(10)&amp;VLOOKUP(MaGv!AH4,dsma,4,0)))</f>
        <v>Văn
Lý</v>
      </c>
      <c r="AI4" s="204" t="str">
        <f>IF(MaGv!AI4="","",IF(MaGv!AI4="cn","cn"&amp;CHAR(10)&amp;VLOOKUP(MaGv!AI3,dscn,3,0),VLOOKUP(MaGv!AI4,dsma,5,0)&amp;CHAR(10)&amp;VLOOKUP(MaGv!AI4,dsma,4,0)))</f>
        <v>Sinh
Linh</v>
      </c>
      <c r="AJ4" s="204" t="str">
        <f>IF(MaGv!AJ4="","",IF(MaGv!AJ4="cn","cn"&amp;CHAR(10)&amp;VLOOKUP(MaGv!AJ3,dscn,3,0),VLOOKUP(MaGv!AJ4,dsma,5,0)&amp;CHAR(10)&amp;VLOOKUP(MaGv!AJ4,dsma,4,0)))</f>
        <v>Toán
Hương</v>
      </c>
      <c r="AK4" s="204" t="str">
        <f>IF(MaGv!AK4="","",IF(MaGv!AK4="cn","cn"&amp;CHAR(10)&amp;VLOOKUP(MaGv!AK3,dscn,3,0),VLOOKUP(MaGv!AK4,dsma,5,0)&amp;CHAR(10)&amp;VLOOKUP(MaGv!AK4,dsma,4,0)))</f>
        <v>Sinh
Yến</v>
      </c>
      <c r="AL4" s="204" t="str">
        <f>IF(MaGv!AL4="","",IF(MaGv!AL4="cn","cn"&amp;CHAR(10)&amp;VLOOKUP(MaGv!AL3,dscn,3,0),VLOOKUP(MaGv!AL4,dsma,5,0)&amp;CHAR(10)&amp;VLOOKUP(MaGv!AL4,dsma,4,0)))</f>
        <v>Sử
Hòa</v>
      </c>
      <c r="AM4" s="204" t="str">
        <f>IF(MaGv!AM4="","",IF(MaGv!AM4="cn","cn"&amp;CHAR(10)&amp;VLOOKUP(MaGv!AM3,dscn,3,0),VLOOKUP(MaGv!AM4,dsma,5,0)&amp;CHAR(10)&amp;VLOOKUP(MaGv!AM4,dsma,4,0)))</f>
        <v>Sử
Thanh</v>
      </c>
      <c r="AN4" s="204" t="str">
        <f>IF(MaGv!AN4="","",IF(MaGv!AN4="cn","cn"&amp;CHAR(10)&amp;VLOOKUP(MaGv!AN3,dscn,3,0),VLOOKUP(MaGv!AN4,dsma,5,0)&amp;CHAR(10)&amp;VLOOKUP(MaGv!AN4,dsma,4,0)))</f>
        <v>Lý
Hà</v>
      </c>
      <c r="AO4" s="204" t="str">
        <f>IF(MaGv!AO4="","",IF(MaGv!AO4="cn","cn"&amp;CHAR(10)&amp;VLOOKUP(MaGv!AO3,dscn,3,0),VLOOKUP(MaGv!AO4,dsma,5,0)&amp;CHAR(10)&amp;VLOOKUP(MaGv!AO4,dsma,4,0)))</f>
        <v/>
      </c>
      <c r="AP4" s="204" t="str">
        <f>IF(MaGv!AP4="","",IF(MaGv!AP4="cn","cn"&amp;CHAR(10)&amp;VLOOKUP(MaGv!AP3,dscn,3,0),VLOOKUP(MaGv!AP4,dsma,5,0)&amp;CHAR(10)&amp;VLOOKUP(MaGv!AP4,dsma,4,0)))</f>
        <v>Toán
Phong</v>
      </c>
      <c r="AQ4" s="204" t="str">
        <f>IF(MaGv!AQ4="","",IF(MaGv!AQ4="cn","cn"&amp;CHAR(10)&amp;VLOOKUP(MaGv!AQ3,dscn,3,0),VLOOKUP(MaGv!AQ4,dsma,5,0)&amp;CHAR(10)&amp;VLOOKUP(MaGv!AQ4,dsma,4,0)))</f>
        <v/>
      </c>
      <c r="AR4" s="204" t="str">
        <f>IF(MaGv!AR4="","",IF(MaGv!AR4="cn","cn"&amp;CHAR(10)&amp;VLOOKUP(MaGv!AR3,dscn,3,0),VLOOKUP(MaGv!AR4,dsma,5,0)&amp;CHAR(10)&amp;VLOOKUP(MaGv!AR4,dsma,4,0)))</f>
        <v/>
      </c>
      <c r="AS4" s="204" t="str">
        <f>IF(MaGv!AS4="","",IF(MaGv!AS4="cn","cn"&amp;CHAR(10)&amp;VLOOKUP(MaGv!AS3,dscn,3,0),VLOOKUP(MaGv!AS4,dsma,5,0)&amp;CHAR(10)&amp;VLOOKUP(MaGv!AS4,dsma,4,0)))</f>
        <v>Toán
Việt</v>
      </c>
      <c r="AT4" s="201" t="str">
        <f>IF(MaGv!AT4="","",IF(MaGv!AT4="cn","cn"&amp;CHAR(10)&amp;VLOOKUP(MaGv!AT3,dscn,3,0),VLOOKUP(MaGv!AT4,dsma,5,0)&amp;CHAR(10)&amp;VLOOKUP(MaGv!AT4,dsma,4,0)))</f>
        <v/>
      </c>
      <c r="AU4" s="204" t="str">
        <f>IF(MaGv!AU4="","",IF(MaGv!AU4="cn","cn"&amp;CHAR(10)&amp;VLOOKUP(MaGv!AU3,dscn,3,0),VLOOKUP(MaGv!AU4,dsma,5,0)&amp;CHAR(10)&amp;VLOOKUP(MaGv!AU4,dsma,4,0)))</f>
        <v/>
      </c>
      <c r="AV4" s="204" t="str">
        <f>IF(MaGv!AV4="","",IF(MaGv!AV4="cn","cn"&amp;CHAR(10)&amp;VLOOKUP(MaGv!AV3,dscn,3,0),VLOOKUP(MaGv!AV4,dsma,5,0)&amp;CHAR(10)&amp;VLOOKUP(MaGv!AV4,dsma,4,0)))</f>
        <v>AVăn
Nga</v>
      </c>
      <c r="AW4" s="204" t="str">
        <f>IF(MaGv!AW4="","",IF(MaGv!AW4="cn","cn"&amp;CHAR(10)&amp;VLOOKUP(MaGv!AW3,dscn,3,0),VLOOKUP(MaGv!AW4,dsma,5,0)&amp;CHAR(10)&amp;VLOOKUP(MaGv!AW4,dsma,4,0)))</f>
        <v/>
      </c>
      <c r="AX4" s="204" t="str">
        <f>IF(MaGv!AX4="","",IF(MaGv!AX4="cn","cn"&amp;CHAR(10)&amp;VLOOKUP(MaGv!AX3,dscn,3,0),VLOOKUP(MaGv!AX4,dsma,5,0)&amp;CHAR(10)&amp;VLOOKUP(MaGv!AX4,dsma,4,0)))</f>
        <v/>
      </c>
      <c r="AY4" s="119" t="str">
        <f>IF(MaGv!AY4="","",IF(MaGv!AY4="cn","cn"&amp;CHAR(10)&amp;VLOOKUP(MaGv!AY3,dscn,3,0),VLOOKUP(MaGv!AY4,dsma,5,0)&amp;CHAR(10)&amp;VLOOKUP(MaGv!AY4,dsma,4,0)))</f>
        <v/>
      </c>
      <c r="AZ4" s="121" t="str">
        <f>IF(MaGv!AZ4="","",IF(MaGv!AZ4="cn","cn"&amp;CHAR(10)&amp;VLOOKUP(MaGv!AZ3,dscn,3,0),VLOOKUP(MaGv!AZ4,dsma,5,0)&amp;CHAR(10)&amp;VLOOKUP(MaGv!AZ4,dsma,4,0)))</f>
        <v/>
      </c>
      <c r="BA4" s="105"/>
      <c r="BB4" s="106"/>
    </row>
    <row r="5" spans="1:54" s="107" customFormat="1" ht="26.25" customHeight="1" x14ac:dyDescent="0.2">
      <c r="A5" s="473"/>
      <c r="B5" s="108">
        <v>2</v>
      </c>
      <c r="C5" s="77" t="str">
        <f>IF(MaGv!C5="","",IF(MaGv!C5="cn","cn"&amp;CHAR(10)&amp;VLOOKUP(MaGv!C4,dscn,3,0),VLOOKUP(MaGv!C5,dsma,5,0)&amp;CHAR(10)&amp;VLOOKUP(MaGv!C5,dsma,4,0)))</f>
        <v>Toán
Thanh</v>
      </c>
      <c r="D5" s="77" t="str">
        <f>IF(MaGv!D5="","",IF(MaGv!D5="cn","cn"&amp;CHAR(10)&amp;VLOOKUP(MaGv!D4,dscn,3,0),VLOOKUP(MaGv!D5,dsma,5,0)&amp;CHAR(10)&amp;VLOOKUP(MaGv!D5,dsma,4,0)))</f>
        <v>Văn
Vân</v>
      </c>
      <c r="E5" s="202" t="str">
        <f>IF(MaGv!E5="","",IF(MaGv!E5="cn","cn"&amp;CHAR(10)&amp;VLOOKUP(MaGv!E4,dscn,3,0),VLOOKUP(MaGv!E5,dsma,5,0)&amp;CHAR(10)&amp;VLOOKUP(MaGv!E5,dsma,4,0)))</f>
        <v>Văn 
Mai</v>
      </c>
      <c r="F5" s="77" t="str">
        <f>IF(MaGv!F5="","",IF(MaGv!F5="cn","cn"&amp;CHAR(10)&amp;VLOOKUP(MaGv!F4,dscn,3,0),VLOOKUP(MaGv!F5,dsma,5,0)&amp;CHAR(10)&amp;VLOOKUP(MaGv!F5,dsma,4,0)))</f>
        <v>Toán
Hoa</v>
      </c>
      <c r="G5" s="77" t="str">
        <f>IF(MaGv!G5="","",IF(MaGv!G5="cn","cn"&amp;CHAR(10)&amp;VLOOKUP(MaGv!G4,dscn,3,0),VLOOKUP(MaGv!G5,dsma,5,0)&amp;CHAR(10)&amp;VLOOKUP(MaGv!G5,dsma,4,0)))</f>
        <v>Văn
Xuyến</v>
      </c>
      <c r="H5" s="205" t="str">
        <f>IF(MaGv!H5="","",IF(MaGv!H5="cn","cn"&amp;CHAR(10)&amp;VLOOKUP(MaGv!H4,dscn,3,0),VLOOKUP(MaGv!H5,dsma,5,0)&amp;CHAR(10)&amp;VLOOKUP(MaGv!H5,dsma,4,0)))</f>
        <v>Văn 
Xuân</v>
      </c>
      <c r="I5" s="77" t="str">
        <f>IF(MaGv!I5="","",IF(MaGv!I5="cn","cn"&amp;CHAR(10)&amp;VLOOKUP(MaGv!I4,dscn,3,0),VLOOKUP(MaGv!I5,dsma,5,0)&amp;CHAR(10)&amp;VLOOKUP(MaGv!I5,dsma,4,0)))</f>
        <v>Hóa
Song</v>
      </c>
      <c r="J5" s="77" t="str">
        <f>IF(MaGv!J5="","",IF(MaGv!J5="cn","cn"&amp;CHAR(10)&amp;VLOOKUP(MaGv!J4,dscn,3,0),VLOOKUP(MaGv!J5,dsma,5,0)&amp;CHAR(10)&amp;VLOOKUP(MaGv!J5,dsma,4,0)))</f>
        <v>Hóa
Nga</v>
      </c>
      <c r="K5" s="77" t="str">
        <f>IF(MaGv!K5="","",IF(MaGv!K5="cn","cn"&amp;CHAR(10)&amp;VLOOKUP(MaGv!K4,dscn,3,0),VLOOKUP(MaGv!K5,dsma,5,0)&amp;CHAR(10)&amp;VLOOKUP(MaGv!K5,dsma,4,0)))</f>
        <v>Văn 
Trang</v>
      </c>
      <c r="L5" s="77" t="str">
        <f>IF(MaGv!L5="","",IF(MaGv!L5="cn","cn"&amp;CHAR(10)&amp;VLOOKUP(MaGv!L4,dscn,3,0),VLOOKUP(MaGv!L5,dsma,5,0)&amp;CHAR(10)&amp;VLOOKUP(MaGv!L5,dsma,4,0)))</f>
        <v>AVăn
Vinh</v>
      </c>
      <c r="M5" s="77" t="str">
        <f>IF(MaGv!M5="","",IF(MaGv!M5="cn","cn"&amp;CHAR(10)&amp;VLOOKUP(MaGv!M4,dscn,3,0),VLOOKUP(MaGv!M5,dsma,5,0)&amp;CHAR(10)&amp;VLOOKUP(MaGv!M5,dsma,4,0)))</f>
        <v>AVăn
Hạnh</v>
      </c>
      <c r="N5" s="77" t="str">
        <f>IF(MaGv!N5="","",IF(MaGv!N5="cn","cn"&amp;CHAR(10)&amp;VLOOKUP(MaGv!N4,dscn,3,0),VLOOKUP(MaGv!N5,dsma,5,0)&amp;CHAR(10)&amp;VLOOKUP(MaGv!N5,dsma,4,0)))</f>
        <v>Toán
Trang</v>
      </c>
      <c r="O5" s="77" t="str">
        <f>IF(MaGv!O5="","",IF(MaGv!O5="cn","cn"&amp;CHAR(10)&amp;VLOOKUP(MaGv!O4,dscn,3,0),VLOOKUP(MaGv!O5,dsma,5,0)&amp;CHAR(10)&amp;VLOOKUP(MaGv!O5,dsma,4,0)))</f>
        <v>CD
Thủy</v>
      </c>
      <c r="P5" s="77" t="str">
        <f>IF(MaGv!P5="","",IF(MaGv!P5="cn","cn"&amp;CHAR(10)&amp;VLOOKUP(MaGv!P4,dscn,3,0),VLOOKUP(MaGv!P5,dsma,5,0)&amp;CHAR(10)&amp;VLOOKUP(MaGv!P5,dsma,4,0)))</f>
        <v>Toán
Phượng</v>
      </c>
      <c r="Q5" s="205" t="str">
        <f>IF(MaGv!Q5="","",IF(MaGv!Q5="cn","cn"&amp;CHAR(10)&amp;VLOOKUP(MaGv!Q4,dscn,3,0),VLOOKUP(MaGv!Q5,dsma,5,0)&amp;CHAR(10)&amp;VLOOKUP(MaGv!Q5,dsma,4,0)))</f>
        <v>Văn 
Chi</v>
      </c>
      <c r="R5" s="77" t="str">
        <f>IF(MaGv!R5="","",IF(MaGv!R5="cn","cn"&amp;CHAR(10)&amp;VLOOKUP(MaGv!R4,dscn,3,0),VLOOKUP(MaGv!R5,dsma,5,0)&amp;CHAR(10)&amp;VLOOKUP(MaGv!R5,dsma,4,0)))</f>
        <v/>
      </c>
      <c r="S5" s="77" t="str">
        <f>IF(MaGv!S5="","",IF(MaGv!S5="cn","cn"&amp;CHAR(10)&amp;VLOOKUP(MaGv!S4,dscn,3,0),VLOOKUP(MaGv!S5,dsma,5,0)&amp;CHAR(10)&amp;VLOOKUP(MaGv!S5,dsma,4,0)))</f>
        <v/>
      </c>
      <c r="T5" s="77" t="str">
        <f>IF(MaGv!T5="","",IF(MaGv!T5="cn","cn"&amp;CHAR(10)&amp;VLOOKUP(MaGv!T4,dscn,3,0),VLOOKUP(MaGv!T5,dsma,5,0)&amp;CHAR(10)&amp;VLOOKUP(MaGv!T5,dsma,4,0)))</f>
        <v>CD
Hương</v>
      </c>
      <c r="U5" s="77" t="str">
        <f>IF(MaGv!U5="","",IF(MaGv!U5="cn","cn"&amp;CHAR(10)&amp;VLOOKUP(MaGv!U4,dscn,3,0),VLOOKUP(MaGv!U5,dsma,5,0)&amp;CHAR(10)&amp;VLOOKUP(MaGv!U5,dsma,4,0)))</f>
        <v>Lý
Hương</v>
      </c>
      <c r="V5" s="77" t="str">
        <f>IF(MaGv!V5="","",IF(MaGv!V5="cn","cn"&amp;CHAR(10)&amp;VLOOKUP(MaGv!V4,dscn,3,0),VLOOKUP(MaGv!V5,dsma,5,0)&amp;CHAR(10)&amp;VLOOKUP(MaGv!V5,dsma,4,0)))</f>
        <v>Văn
Duyên</v>
      </c>
      <c r="W5" s="202" t="str">
        <f>IF(MaGv!W5="","",IF(MaGv!W5="cn","cn"&amp;CHAR(10)&amp;VLOOKUP(MaGv!W4,dscn,3,0),VLOOKUP(MaGv!W5,dsma,5,0)&amp;CHAR(10)&amp;VLOOKUP(MaGv!W5,dsma,4,0)))</f>
        <v>Văn
Q.Trang</v>
      </c>
      <c r="X5" s="77" t="str">
        <f>IF(MaGv!X5="","",IF(MaGv!X5="cn","cn"&amp;CHAR(10)&amp;VLOOKUP(MaGv!X4,dscn,3,0),VLOOKUP(MaGv!X5,dsma,5,0)&amp;CHAR(10)&amp;VLOOKUP(MaGv!X5,dsma,4,0)))</f>
        <v>nghề
Toàn</v>
      </c>
      <c r="Y5" s="77" t="str">
        <f>IF(MaGv!Y5="","",IF(MaGv!Y5="cn","cn"&amp;CHAR(10)&amp;VLOOKUP(MaGv!Y4,dscn,3,0),VLOOKUP(MaGv!Y5,dsma,5,0)&amp;CHAR(10)&amp;VLOOKUP(MaGv!Y5,dsma,4,0)))</f>
        <v>Lý
Nhung</v>
      </c>
      <c r="Z5" s="77" t="str">
        <f>IF(MaGv!Z5="","",IF(MaGv!Z5="cn","cn"&amp;CHAR(10)&amp;VLOOKUP(MaGv!Z4,dscn,3,0),VLOOKUP(MaGv!Z5,dsma,5,0)&amp;CHAR(10)&amp;VLOOKUP(MaGv!Z5,dsma,4,0)))</f>
        <v>tin
Cường</v>
      </c>
      <c r="AA5" s="77" t="str">
        <f>IF(MaGv!AA5="","",IF(MaGv!AA5="cn","cn"&amp;CHAR(10)&amp;VLOOKUP(MaGv!AA4,dscn,3,0),VLOOKUP(MaGv!AA5,dsma,5,0)&amp;CHAR(10)&amp;VLOOKUP(MaGv!AA5,dsma,4,0)))</f>
        <v>cn
Thêu</v>
      </c>
      <c r="AB5" s="77" t="str">
        <f>IF(MaGv!AB5="","",IF(MaGv!AB5="cn","cn"&amp;CHAR(10)&amp;VLOOKUP(MaGv!AB4,dscn,3,0),VLOOKUP(MaGv!AB5,dsma,5,0)&amp;CHAR(10)&amp;VLOOKUP(MaGv!AB5,dsma,4,0)))</f>
        <v/>
      </c>
      <c r="AC5" s="77" t="str">
        <f>IF(MaGv!AC5="","",IF(MaGv!AC5="cn","cn"&amp;CHAR(10)&amp;VLOOKUP(MaGv!AC4,dscn,3,0),VLOOKUP(MaGv!AC5,dsma,5,0)&amp;CHAR(10)&amp;VLOOKUP(MaGv!AC5,dsma,4,0)))</f>
        <v/>
      </c>
      <c r="AD5" s="77" t="str">
        <f>IF(MaGv!AD5="","",IF(MaGv!AD5="cn","cn"&amp;CHAR(10)&amp;VLOOKUP(MaGv!AD4,dscn,3,0),VLOOKUP(MaGv!AD5,dsma,5,0)&amp;CHAR(10)&amp;VLOOKUP(MaGv!AD5,dsma,4,0)))</f>
        <v/>
      </c>
      <c r="AE5" s="77" t="str">
        <f>IF(MaGv!AE5="","",IF(MaGv!AE5="cn","cn"&amp;CHAR(10)&amp;VLOOKUP(MaGv!AE4,dscn,3,0),VLOOKUP(MaGv!AE5,dsma,5,0)&amp;CHAR(10)&amp;VLOOKUP(MaGv!AE5,dsma,4,0)))</f>
        <v/>
      </c>
      <c r="AF5" s="77" t="str">
        <f>IF(MaGv!AF5="","",IF(MaGv!AF5="cn","cn"&amp;CHAR(10)&amp;VLOOKUP(MaGv!AF4,dscn,3,0),VLOOKUP(MaGv!AF5,dsma,5,0)&amp;CHAR(10)&amp;VLOOKUP(MaGv!AF5,dsma,4,0)))</f>
        <v/>
      </c>
      <c r="AG5" s="77" t="str">
        <f>IF(MaGv!AG5="","",IF(MaGv!AG5="cn","cn"&amp;CHAR(10)&amp;VLOOKUP(MaGv!AG4,dscn,3,0),VLOOKUP(MaGv!AG5,dsma,5,0)&amp;CHAR(10)&amp;VLOOKUP(MaGv!AG5,dsma,4,0)))</f>
        <v/>
      </c>
      <c r="AH5" s="205" t="str">
        <f>IF(MaGv!AH5="","",IF(MaGv!AH5="cn","cn"&amp;CHAR(10)&amp;VLOOKUP(MaGv!AH4,dscn,3,0),VLOOKUP(MaGv!AH5,dsma,5,0)&amp;CHAR(10)&amp;VLOOKUP(MaGv!AH5,dsma,4,0)))</f>
        <v>Văn
Lý</v>
      </c>
      <c r="AI5" s="205" t="str">
        <f>IF(MaGv!AI5="","",IF(MaGv!AI5="cn","cn"&amp;CHAR(10)&amp;VLOOKUP(MaGv!AI4,dscn,3,0),VLOOKUP(MaGv!AI5,dsma,5,0)&amp;CHAR(10)&amp;VLOOKUP(MaGv!AI5,dsma,4,0)))</f>
        <v>Sinh
Linh</v>
      </c>
      <c r="AJ5" s="205" t="str">
        <f>IF(MaGv!AJ5="","",IF(MaGv!AJ5="cn","cn"&amp;CHAR(10)&amp;VLOOKUP(MaGv!AJ4,dscn,3,0),VLOOKUP(MaGv!AJ5,dsma,5,0)&amp;CHAR(10)&amp;VLOOKUP(MaGv!AJ5,dsma,4,0)))</f>
        <v>Toán
Hương</v>
      </c>
      <c r="AK5" s="205" t="str">
        <f>IF(MaGv!AK5="","",IF(MaGv!AK5="cn","cn"&amp;CHAR(10)&amp;VLOOKUP(MaGv!AK4,dscn,3,0),VLOOKUP(MaGv!AK5,dsma,5,0)&amp;CHAR(10)&amp;VLOOKUP(MaGv!AK5,dsma,4,0)))</f>
        <v>Sinh
Yến</v>
      </c>
      <c r="AL5" s="205" t="str">
        <f>IF(MaGv!AL5="","",IF(MaGv!AL5="cn","cn"&amp;CHAR(10)&amp;VLOOKUP(MaGv!AL4,dscn,3,0),VLOOKUP(MaGv!AL5,dsma,5,0)&amp;CHAR(10)&amp;VLOOKUP(MaGv!AL5,dsma,4,0)))</f>
        <v>Sử
Hòa</v>
      </c>
      <c r="AM5" s="205" t="str">
        <f>IF(MaGv!AM5="","",IF(MaGv!AM5="cn","cn"&amp;CHAR(10)&amp;VLOOKUP(MaGv!AM4,dscn,3,0),VLOOKUP(MaGv!AM5,dsma,5,0)&amp;CHAR(10)&amp;VLOOKUP(MaGv!AM5,dsma,4,0)))</f>
        <v>Sử
Thanh</v>
      </c>
      <c r="AN5" s="205" t="str">
        <f>IF(MaGv!AN5="","",IF(MaGv!AN5="cn","cn"&amp;CHAR(10)&amp;VLOOKUP(MaGv!AN4,dscn,3,0),VLOOKUP(MaGv!AN5,dsma,5,0)&amp;CHAR(10)&amp;VLOOKUP(MaGv!AN5,dsma,4,0)))</f>
        <v>Lý
Hà</v>
      </c>
      <c r="AO5" s="205" t="str">
        <f>IF(MaGv!AO5="","",IF(MaGv!AO5="cn","cn"&amp;CHAR(10)&amp;VLOOKUP(MaGv!AO4,dscn,3,0),VLOOKUP(MaGv!AO5,dsma,5,0)&amp;CHAR(10)&amp;VLOOKUP(MaGv!AO5,dsma,4,0)))</f>
        <v/>
      </c>
      <c r="AP5" s="205" t="str">
        <f>IF(MaGv!AP5="","",IF(MaGv!AP5="cn","cn"&amp;CHAR(10)&amp;VLOOKUP(MaGv!AP4,dscn,3,0),VLOOKUP(MaGv!AP5,dsma,5,0)&amp;CHAR(10)&amp;VLOOKUP(MaGv!AP5,dsma,4,0)))</f>
        <v>Toán
Phong</v>
      </c>
      <c r="AQ5" s="205" t="str">
        <f>IF(MaGv!AQ5="","",IF(MaGv!AQ5="cn","cn"&amp;CHAR(10)&amp;VLOOKUP(MaGv!AQ4,dscn,3,0),VLOOKUP(MaGv!AQ5,dsma,5,0)&amp;CHAR(10)&amp;VLOOKUP(MaGv!AQ5,dsma,4,0)))</f>
        <v/>
      </c>
      <c r="AR5" s="205" t="str">
        <f>IF(MaGv!AR5="","",IF(MaGv!AR5="cn","cn"&amp;CHAR(10)&amp;VLOOKUP(MaGv!AR4,dscn,3,0),VLOOKUP(MaGv!AR5,dsma,5,0)&amp;CHAR(10)&amp;VLOOKUP(MaGv!AR5,dsma,4,0)))</f>
        <v/>
      </c>
      <c r="AS5" s="205" t="str">
        <f>IF(MaGv!AS5="","",IF(MaGv!AS5="cn","cn"&amp;CHAR(10)&amp;VLOOKUP(MaGv!AS4,dscn,3,0),VLOOKUP(MaGv!AS5,dsma,5,0)&amp;CHAR(10)&amp;VLOOKUP(MaGv!AS5,dsma,4,0)))</f>
        <v>Toán
Việt</v>
      </c>
      <c r="AT5" s="202" t="str">
        <f>IF(MaGv!AT5="","",IF(MaGv!AT5="cn","cn"&amp;CHAR(10)&amp;VLOOKUP(MaGv!AT4,dscn,3,0),VLOOKUP(MaGv!AT5,dsma,5,0)&amp;CHAR(10)&amp;VLOOKUP(MaGv!AT5,dsma,4,0)))</f>
        <v/>
      </c>
      <c r="AU5" s="205" t="str">
        <f>IF(MaGv!AU5="","",IF(MaGv!AU5="cn","cn"&amp;CHAR(10)&amp;VLOOKUP(MaGv!AU4,dscn,3,0),VLOOKUP(MaGv!AU5,dsma,5,0)&amp;CHAR(10)&amp;VLOOKUP(MaGv!AU5,dsma,4,0)))</f>
        <v/>
      </c>
      <c r="AV5" s="205" t="str">
        <f>IF(MaGv!AV5="","",IF(MaGv!AV5="cn","cn"&amp;CHAR(10)&amp;VLOOKUP(MaGv!AV4,dscn,3,0),VLOOKUP(MaGv!AV5,dsma,5,0)&amp;CHAR(10)&amp;VLOOKUP(MaGv!AV5,dsma,4,0)))</f>
        <v>AVăn
Nga</v>
      </c>
      <c r="AW5" s="205" t="str">
        <f>IF(MaGv!AW5="","",IF(MaGv!AW5="cn","cn"&amp;CHAR(10)&amp;VLOOKUP(MaGv!AW4,dscn,3,0),VLOOKUP(MaGv!AW5,dsma,5,0)&amp;CHAR(10)&amp;VLOOKUP(MaGv!AW5,dsma,4,0)))</f>
        <v/>
      </c>
      <c r="AX5" s="205" t="str">
        <f>IF(MaGv!AX5="","",IF(MaGv!AX5="cn","cn"&amp;CHAR(10)&amp;VLOOKUP(MaGv!AX4,dscn,3,0),VLOOKUP(MaGv!AX5,dsma,5,0)&amp;CHAR(10)&amp;VLOOKUP(MaGv!AX5,dsma,4,0)))</f>
        <v/>
      </c>
      <c r="AY5" s="77" t="str">
        <f>IF(MaGv!AY5="","",IF(MaGv!AY5="cn","cn"&amp;CHAR(10)&amp;VLOOKUP(MaGv!AY4,dscn,3,0),VLOOKUP(MaGv!AY5,dsma,5,0)&amp;CHAR(10)&amp;VLOOKUP(MaGv!AY5,dsma,4,0)))</f>
        <v/>
      </c>
      <c r="AZ5" s="122" t="str">
        <f>IF(MaGv!AZ5="","",IF(MaGv!AZ5="cn","cn"&amp;CHAR(10)&amp;VLOOKUP(MaGv!AZ4,dscn,3,0),VLOOKUP(MaGv!AZ5,dsma,5,0)&amp;CHAR(10)&amp;VLOOKUP(MaGv!AZ5,dsma,4,0)))</f>
        <v/>
      </c>
      <c r="BA5" s="109"/>
      <c r="BB5" s="110"/>
    </row>
    <row r="6" spans="1:54" s="107" customFormat="1" ht="26.25" customHeight="1" x14ac:dyDescent="0.2">
      <c r="A6" s="473"/>
      <c r="B6" s="108">
        <v>3</v>
      </c>
      <c r="C6" s="77" t="str">
        <f>IF(MaGv!C6="","",IF(MaGv!C6="cn","cn"&amp;CHAR(10)&amp;VLOOKUP(MaGv!C5,dscn,3,0),VLOOKUP(MaGv!C6,dsma,5,0)&amp;CHAR(10)&amp;VLOOKUP(MaGv!C6,dsma,4,0)))</f>
        <v>Toán
Thanh</v>
      </c>
      <c r="D6" s="77" t="str">
        <f>IF(MaGv!D6="","",IF(MaGv!D6="cn","cn"&amp;CHAR(10)&amp;VLOOKUP(MaGv!D5,dscn,3,0),VLOOKUP(MaGv!D6,dsma,5,0)&amp;CHAR(10)&amp;VLOOKUP(MaGv!D6,dsma,4,0)))</f>
        <v>Văn
Vân</v>
      </c>
      <c r="E6" s="77" t="str">
        <f>IF(MaGv!E6="","",IF(MaGv!E6="cn","cn"&amp;CHAR(10)&amp;VLOOKUP(MaGv!E5,dscn,3,0),VLOOKUP(MaGv!E6,dsma,5,0)&amp;CHAR(10)&amp;VLOOKUP(MaGv!E6,dsma,4,0)))</f>
        <v>Văn 
Mai</v>
      </c>
      <c r="F6" s="77" t="str">
        <f>IF(MaGv!F6="","",IF(MaGv!F6="cn","cn"&amp;CHAR(10)&amp;VLOOKUP(MaGv!F5,dscn,3,0),VLOOKUP(MaGv!F6,dsma,5,0)&amp;CHAR(10)&amp;VLOOKUP(MaGv!F6,dsma,4,0)))</f>
        <v>Toán
Hoa</v>
      </c>
      <c r="G6" s="77" t="str">
        <f>IF(MaGv!G6="","",IF(MaGv!G6="cn","cn"&amp;CHAR(10)&amp;VLOOKUP(MaGv!G5,dscn,3,0),VLOOKUP(MaGv!G6,dsma,5,0)&amp;CHAR(10)&amp;VLOOKUP(MaGv!G6,dsma,4,0)))</f>
        <v>Văn
Xuyến</v>
      </c>
      <c r="H6" s="205" t="str">
        <f>IF(MaGv!H6="","",IF(MaGv!H6="cn","cn"&amp;CHAR(10)&amp;VLOOKUP(MaGv!H5,dscn,3,0),VLOOKUP(MaGv!H6,dsma,5,0)&amp;CHAR(10)&amp;VLOOKUP(MaGv!H6,dsma,4,0)))</f>
        <v>CD
Thủy</v>
      </c>
      <c r="I6" s="77" t="str">
        <f>IF(MaGv!I6="","",IF(MaGv!I6="cn","cn"&amp;CHAR(10)&amp;VLOOKUP(MaGv!I5,dscn,3,0),VLOOKUP(MaGv!I6,dsma,5,0)&amp;CHAR(10)&amp;VLOOKUP(MaGv!I6,dsma,4,0)))</f>
        <v>Hóa
Song</v>
      </c>
      <c r="J6" s="77" t="str">
        <f>IF(MaGv!J6="","",IF(MaGv!J6="cn","cn"&amp;CHAR(10)&amp;VLOOKUP(MaGv!J5,dscn,3,0),VLOOKUP(MaGv!J6,dsma,5,0)&amp;CHAR(10)&amp;VLOOKUP(MaGv!J6,dsma,4,0)))</f>
        <v>Hóa
Nga</v>
      </c>
      <c r="K6" s="77" t="str">
        <f>IF(MaGv!K6="","",IF(MaGv!K6="cn","cn"&amp;CHAR(10)&amp;VLOOKUP(MaGv!K5,dscn,3,0),VLOOKUP(MaGv!K6,dsma,5,0)&amp;CHAR(10)&amp;VLOOKUP(MaGv!K6,dsma,4,0)))</f>
        <v>Văn 
Trang</v>
      </c>
      <c r="L6" s="77" t="str">
        <f>IF(MaGv!L6="","",IF(MaGv!L6="cn","cn"&amp;CHAR(10)&amp;VLOOKUP(MaGv!L5,dscn,3,0),VLOOKUP(MaGv!L6,dsma,5,0)&amp;CHAR(10)&amp;VLOOKUP(MaGv!L6,dsma,4,0)))</f>
        <v>AVăn
Vinh</v>
      </c>
      <c r="M6" s="77" t="str">
        <f>IF(MaGv!M6="","",IF(MaGv!M6="cn","cn"&amp;CHAR(10)&amp;VLOOKUP(MaGv!M5,dscn,3,0),VLOOKUP(MaGv!M6,dsma,5,0)&amp;CHAR(10)&amp;VLOOKUP(MaGv!M6,dsma,4,0)))</f>
        <v>AVăn
Hạnh</v>
      </c>
      <c r="N6" s="77" t="str">
        <f>IF(MaGv!N6="","",IF(MaGv!N6="cn","cn"&amp;CHAR(10)&amp;VLOOKUP(MaGv!N5,dscn,3,0),VLOOKUP(MaGv!N6,dsma,5,0)&amp;CHAR(10)&amp;VLOOKUP(MaGv!N6,dsma,4,0)))</f>
        <v>Toán
Trang</v>
      </c>
      <c r="O6" s="77" t="str">
        <f>IF(MaGv!O6="","",IF(MaGv!O6="cn","cn"&amp;CHAR(10)&amp;VLOOKUP(MaGv!O5,dscn,3,0),VLOOKUP(MaGv!O6,dsma,5,0)&amp;CHAR(10)&amp;VLOOKUP(MaGv!O6,dsma,4,0)))</f>
        <v>Lý
Miên</v>
      </c>
      <c r="P6" s="77" t="str">
        <f>IF(MaGv!P6="","",IF(MaGv!P6="cn","cn"&amp;CHAR(10)&amp;VLOOKUP(MaGv!P5,dscn,3,0),VLOOKUP(MaGv!P6,dsma,5,0)&amp;CHAR(10)&amp;VLOOKUP(MaGv!P6,dsma,4,0)))</f>
        <v>Toán
Phượng</v>
      </c>
      <c r="Q6" s="205" t="str">
        <f>IF(MaGv!Q6="","",IF(MaGv!Q6="cn","cn"&amp;CHAR(10)&amp;VLOOKUP(MaGv!Q5,dscn,3,0),VLOOKUP(MaGv!Q6,dsma,5,0)&amp;CHAR(10)&amp;VLOOKUP(MaGv!Q6,dsma,4,0)))</f>
        <v>Lý
Hương</v>
      </c>
      <c r="R6" s="77" t="str">
        <f>IF(MaGv!R6="","",IF(MaGv!R6="cn","cn"&amp;CHAR(10)&amp;VLOOKUP(MaGv!R5,dscn,3,0),VLOOKUP(MaGv!R6,dsma,5,0)&amp;CHAR(10)&amp;VLOOKUP(MaGv!R6,dsma,4,0)))</f>
        <v/>
      </c>
      <c r="S6" s="77" t="str">
        <f>IF(MaGv!S6="","",IF(MaGv!S6="cn","cn"&amp;CHAR(10)&amp;VLOOKUP(MaGv!S5,dscn,3,0),VLOOKUP(MaGv!S6,dsma,5,0)&amp;CHAR(10)&amp;VLOOKUP(MaGv!S6,dsma,4,0)))</f>
        <v/>
      </c>
      <c r="T6" s="77" t="str">
        <f>IF(MaGv!T6="","",IF(MaGv!T6="cn","cn"&amp;CHAR(10)&amp;VLOOKUP(MaGv!T5,dscn,3,0),VLOOKUP(MaGv!T6,dsma,5,0)&amp;CHAR(10)&amp;VLOOKUP(MaGv!T6,dsma,4,0)))</f>
        <v>Toán
Phong</v>
      </c>
      <c r="U6" s="77" t="str">
        <f>IF(MaGv!U6="","",IF(MaGv!U6="cn","cn"&amp;CHAR(10)&amp;VLOOKUP(MaGv!U5,dscn,3,0),VLOOKUP(MaGv!U6,dsma,5,0)&amp;CHAR(10)&amp;VLOOKUP(MaGv!U6,dsma,4,0)))</f>
        <v>Sinh
Yến</v>
      </c>
      <c r="V6" s="77" t="str">
        <f>IF(MaGv!V6="","",IF(MaGv!V6="cn","cn"&amp;CHAR(10)&amp;VLOOKUP(MaGv!V5,dscn,3,0),VLOOKUP(MaGv!V6,dsma,5,0)&amp;CHAR(10)&amp;VLOOKUP(MaGv!V6,dsma,4,0)))</f>
        <v>AVăn
Thủy</v>
      </c>
      <c r="W6" s="77" t="str">
        <f>IF(MaGv!W6="","",IF(MaGv!W6="cn","cn"&amp;CHAR(10)&amp;VLOOKUP(MaGv!W5,dscn,3,0),VLOOKUP(MaGv!W6,dsma,5,0)&amp;CHAR(10)&amp;VLOOKUP(MaGv!W6,dsma,4,0)))</f>
        <v>tin
Cường</v>
      </c>
      <c r="X6" s="77" t="str">
        <f>IF(MaGv!X6="","",IF(MaGv!X6="cn","cn"&amp;CHAR(10)&amp;VLOOKUP(MaGv!X5,dscn,3,0),VLOOKUP(MaGv!X6,dsma,5,0)&amp;CHAR(10)&amp;VLOOKUP(MaGv!X6,dsma,4,0)))</f>
        <v>Văn 
Xuân</v>
      </c>
      <c r="Y6" s="77" t="str">
        <f>IF(MaGv!Y6="","",IF(MaGv!Y6="cn","cn"&amp;CHAR(10)&amp;VLOOKUP(MaGv!Y5,dscn,3,0),VLOOKUP(MaGv!Y6,dsma,5,0)&amp;CHAR(10)&amp;VLOOKUP(MaGv!Y6,dsma,4,0)))</f>
        <v>CD
Hương</v>
      </c>
      <c r="Z6" s="77" t="str">
        <f>IF(MaGv!Z6="","",IF(MaGv!Z6="cn","cn"&amp;CHAR(10)&amp;VLOOKUP(MaGv!Z5,dscn,3,0),VLOOKUP(MaGv!Z6,dsma,5,0)&amp;CHAR(10)&amp;VLOOKUP(MaGv!Z6,dsma,4,0)))</f>
        <v>Toán
Việt</v>
      </c>
      <c r="AA6" s="77" t="str">
        <f>IF(MaGv!AA6="","",IF(MaGv!AA6="cn","cn"&amp;CHAR(10)&amp;VLOOKUP(MaGv!AA5,dscn,3,0),VLOOKUP(MaGv!AA6,dsma,5,0)&amp;CHAR(10)&amp;VLOOKUP(MaGv!AA6,dsma,4,0)))</f>
        <v/>
      </c>
      <c r="AB6" s="77" t="str">
        <f>IF(MaGv!AB6="","",IF(MaGv!AB6="cn","cn"&amp;CHAR(10)&amp;VLOOKUP(MaGv!AB5,dscn,3,0),VLOOKUP(MaGv!AB6,dsma,5,0)&amp;CHAR(10)&amp;VLOOKUP(MaGv!AB6,dsma,4,0)))</f>
        <v/>
      </c>
      <c r="AC6" s="77" t="str">
        <f>IF(MaGv!AC6="","",IF(MaGv!AC6="cn","cn"&amp;CHAR(10)&amp;VLOOKUP(MaGv!AC5,dscn,3,0),VLOOKUP(MaGv!AC6,dsma,5,0)&amp;CHAR(10)&amp;VLOOKUP(MaGv!AC6,dsma,4,0)))</f>
        <v>cn
Thêu</v>
      </c>
      <c r="AD6" s="77" t="str">
        <f>IF(MaGv!AD6="","",IF(MaGv!AD6="cn","cn"&amp;CHAR(10)&amp;VLOOKUP(MaGv!AD5,dscn,3,0),VLOOKUP(MaGv!AD6,dsma,5,0)&amp;CHAR(10)&amp;VLOOKUP(MaGv!AD6,dsma,4,0)))</f>
        <v/>
      </c>
      <c r="AE6" s="77" t="str">
        <f>IF(MaGv!AE6="","",IF(MaGv!AE6="cn","cn"&amp;CHAR(10)&amp;VLOOKUP(MaGv!AE5,dscn,3,0),VLOOKUP(MaGv!AE6,dsma,5,0)&amp;CHAR(10)&amp;VLOOKUP(MaGv!AE6,dsma,4,0)))</f>
        <v/>
      </c>
      <c r="AF6" s="77" t="str">
        <f>IF(MaGv!AF6="","",IF(MaGv!AF6="cn","cn"&amp;CHAR(10)&amp;VLOOKUP(MaGv!AF5,dscn,3,0),VLOOKUP(MaGv!AF6,dsma,5,0)&amp;CHAR(10)&amp;VLOOKUP(MaGv!AF6,dsma,4,0)))</f>
        <v/>
      </c>
      <c r="AG6" s="77" t="str">
        <f>IF(MaGv!AG6="","",IF(MaGv!AG6="cn","cn"&amp;CHAR(10)&amp;VLOOKUP(MaGv!AG5,dscn,3,0),VLOOKUP(MaGv!AG6,dsma,5,0)&amp;CHAR(10)&amp;VLOOKUP(MaGv!AG6,dsma,4,0)))</f>
        <v/>
      </c>
      <c r="AH6" s="205" t="str">
        <f>IF(MaGv!AH6="","",IF(MaGv!AH6="cn","cn"&amp;CHAR(10)&amp;VLOOKUP(MaGv!AH5,dscn,3,0),VLOOKUP(MaGv!AH6,dsma,5,0)&amp;CHAR(10)&amp;VLOOKUP(MaGv!AH6,dsma,4,0)))</f>
        <v>Sử
Thanh</v>
      </c>
      <c r="AI6" s="205" t="str">
        <f>IF(MaGv!AI6="","",IF(MaGv!AI6="cn","cn"&amp;CHAR(10)&amp;VLOOKUP(MaGv!AI5,dscn,3,0),VLOOKUP(MaGv!AI6,dsma,5,0)&amp;CHAR(10)&amp;VLOOKUP(MaGv!AI6,dsma,4,0)))</f>
        <v>AVăn
Nga</v>
      </c>
      <c r="AJ6" s="205" t="str">
        <f>IF(MaGv!AJ6="","",IF(MaGv!AJ6="cn","cn"&amp;CHAR(10)&amp;VLOOKUP(MaGv!AJ5,dscn,3,0),VLOOKUP(MaGv!AJ6,dsma,5,0)&amp;CHAR(10)&amp;VLOOKUP(MaGv!AJ6,dsma,4,0)))</f>
        <v>Toán
Hương</v>
      </c>
      <c r="AK6" s="205" t="str">
        <f>IF(MaGv!AK6="","",IF(MaGv!AK6="cn","cn"&amp;CHAR(10)&amp;VLOOKUP(MaGv!AK5,dscn,3,0),VLOOKUP(MaGv!AK6,dsma,5,0)&amp;CHAR(10)&amp;VLOOKUP(MaGv!AK6,dsma,4,0)))</f>
        <v>Đia
Thủy</v>
      </c>
      <c r="AL6" s="205" t="str">
        <f>IF(MaGv!AL6="","",IF(MaGv!AL6="cn","cn"&amp;CHAR(10)&amp;VLOOKUP(MaGv!AL5,dscn,3,0),VLOOKUP(MaGv!AL6,dsma,5,0)&amp;CHAR(10)&amp;VLOOKUP(MaGv!AL6,dsma,4,0)))</f>
        <v>Văn
Lý</v>
      </c>
      <c r="AM6" s="205" t="str">
        <f>IF(MaGv!AM6="","",IF(MaGv!AM6="cn","cn"&amp;CHAR(10)&amp;VLOOKUP(MaGv!AM5,dscn,3,0),VLOOKUP(MaGv!AM6,dsma,5,0)&amp;CHAR(10)&amp;VLOOKUP(MaGv!AM6,dsma,4,0)))</f>
        <v>Lý
Toàn</v>
      </c>
      <c r="AN6" s="205" t="str">
        <f>IF(MaGv!AN6="","",IF(MaGv!AN6="cn","cn"&amp;CHAR(10)&amp;VLOOKUP(MaGv!AN5,dscn,3,0),VLOOKUP(MaGv!AN6,dsma,5,0)&amp;CHAR(10)&amp;VLOOKUP(MaGv!AN6,dsma,4,0)))</f>
        <v>Lý
Hà</v>
      </c>
      <c r="AO6" s="205" t="str">
        <f>IF(MaGv!AO6="","",IF(MaGv!AO6="cn","cn"&amp;CHAR(10)&amp;VLOOKUP(MaGv!AO5,dscn,3,0),VLOOKUP(MaGv!AO6,dsma,5,0)&amp;CHAR(10)&amp;VLOOKUP(MaGv!AO6,dsma,4,0)))</f>
        <v/>
      </c>
      <c r="AP6" s="205" t="str">
        <f>IF(MaGv!AP6="","",IF(MaGv!AP6="cn","cn"&amp;CHAR(10)&amp;VLOOKUP(MaGv!AP5,dscn,3,0),VLOOKUP(MaGv!AP6,dsma,5,0)&amp;CHAR(10)&amp;VLOOKUP(MaGv!AP6,dsma,4,0)))</f>
        <v>Sinh
Linh</v>
      </c>
      <c r="AQ6" s="205" t="str">
        <f>IF(MaGv!AQ6="","",IF(MaGv!AQ6="cn","cn"&amp;CHAR(10)&amp;VLOOKUP(MaGv!AQ5,dscn,3,0),VLOOKUP(MaGv!AQ6,dsma,5,0)&amp;CHAR(10)&amp;VLOOKUP(MaGv!AQ6,dsma,4,0)))</f>
        <v/>
      </c>
      <c r="AR6" s="205" t="str">
        <f>IF(MaGv!AR6="","",IF(MaGv!AR6="cn","cn"&amp;CHAR(10)&amp;VLOOKUP(MaGv!AR5,dscn,3,0),VLOOKUP(MaGv!AR6,dsma,5,0)&amp;CHAR(10)&amp;VLOOKUP(MaGv!AR6,dsma,4,0)))</f>
        <v/>
      </c>
      <c r="AS6" s="205" t="str">
        <f>IF(MaGv!AS6="","",IF(MaGv!AS6="cn","cn"&amp;CHAR(10)&amp;VLOOKUP(MaGv!AS5,dscn,3,0),VLOOKUP(MaGv!AS6,dsma,5,0)&amp;CHAR(10)&amp;VLOOKUP(MaGv!AS6,dsma,4,0)))</f>
        <v>Sử
Hòa</v>
      </c>
      <c r="AT6" s="202" t="str">
        <f>IF(MaGv!AT6="","",IF(MaGv!AT6="cn","cn"&amp;CHAR(10)&amp;VLOOKUP(MaGv!AT5,dscn,3,0),VLOOKUP(MaGv!AT6,dsma,5,0)&amp;CHAR(10)&amp;VLOOKUP(MaGv!AT6,dsma,4,0)))</f>
        <v/>
      </c>
      <c r="AU6" s="205" t="str">
        <f>IF(MaGv!AU6="","",IF(MaGv!AU6="cn","cn"&amp;CHAR(10)&amp;VLOOKUP(MaGv!AU5,dscn,3,0),VLOOKUP(MaGv!AU6,dsma,5,0)&amp;CHAR(10)&amp;VLOOKUP(MaGv!AU6,dsma,4,0)))</f>
        <v/>
      </c>
      <c r="AV6" s="205" t="str">
        <f>IF(MaGv!AV6="","",IF(MaGv!AV6="cn","cn"&amp;CHAR(10)&amp;VLOOKUP(MaGv!AV5,dscn,3,0),VLOOKUP(MaGv!AV6,dsma,5,0)&amp;CHAR(10)&amp;VLOOKUP(MaGv!AV6,dsma,4,0)))</f>
        <v>Toán
Yến</v>
      </c>
      <c r="AW6" s="205" t="str">
        <f>IF(MaGv!AW6="","",IF(MaGv!AW6="cn","cn"&amp;CHAR(10)&amp;VLOOKUP(MaGv!AW5,dscn,3,0),VLOOKUP(MaGv!AW6,dsma,5,0)&amp;CHAR(10)&amp;VLOOKUP(MaGv!AW6,dsma,4,0)))</f>
        <v/>
      </c>
      <c r="AX6" s="205" t="str">
        <f>IF(MaGv!AX6="","",IF(MaGv!AX6="cn","cn"&amp;CHAR(10)&amp;VLOOKUP(MaGv!AX5,dscn,3,0),VLOOKUP(MaGv!AX6,dsma,5,0)&amp;CHAR(10)&amp;VLOOKUP(MaGv!AX6,dsma,4,0)))</f>
        <v/>
      </c>
      <c r="AY6" s="77" t="str">
        <f>IF(MaGv!AY6="","",IF(MaGv!AY6="cn","cn"&amp;CHAR(10)&amp;VLOOKUP(MaGv!AY5,dscn,3,0),VLOOKUP(MaGv!AY6,dsma,5,0)&amp;CHAR(10)&amp;VLOOKUP(MaGv!AY6,dsma,4,0)))</f>
        <v/>
      </c>
      <c r="AZ6" s="122" t="str">
        <f>IF(MaGv!AZ6="","",IF(MaGv!AZ6="cn","cn"&amp;CHAR(10)&amp;VLOOKUP(MaGv!AZ5,dscn,3,0),VLOOKUP(MaGv!AZ6,dsma,5,0)&amp;CHAR(10)&amp;VLOOKUP(MaGv!AZ6,dsma,4,0)))</f>
        <v/>
      </c>
      <c r="BA6" s="109"/>
      <c r="BB6" s="110"/>
    </row>
    <row r="7" spans="1:54" s="107" customFormat="1" ht="26.25" customHeight="1" x14ac:dyDescent="0.2">
      <c r="A7" s="473"/>
      <c r="B7" s="108">
        <v>4</v>
      </c>
      <c r="C7" s="77" t="str">
        <f>IF(MaGv!C7="","",IF(MaGv!C7="cn","cn"&amp;CHAR(10)&amp;VLOOKUP(MaGv!C6,dscn,3,0),VLOOKUP(MaGv!C7,dsma,5,0)&amp;CHAR(10)&amp;VLOOKUP(MaGv!C7,dsma,4,0)))</f>
        <v>Lý
Hà</v>
      </c>
      <c r="D7" s="77" t="str">
        <f>IF(MaGv!D7="","",IF(MaGv!D7="cn","cn"&amp;CHAR(10)&amp;VLOOKUP(MaGv!D6,dscn,3,0),VLOOKUP(MaGv!D7,dsma,5,0)&amp;CHAR(10)&amp;VLOOKUP(MaGv!D7,dsma,4,0)))</f>
        <v>AVăn
Hạnh</v>
      </c>
      <c r="E7" s="77" t="str">
        <f>IF(MaGv!E7="","",IF(MaGv!E7="cn","cn"&amp;CHAR(10)&amp;VLOOKUP(MaGv!E6,dscn,3,0),VLOOKUP(MaGv!E7,dsma,5,0)&amp;CHAR(10)&amp;VLOOKUP(MaGv!E7,dsma,4,0)))</f>
        <v>tin
Cường</v>
      </c>
      <c r="F7" s="77" t="str">
        <f>IF(MaGv!F7="","",IF(MaGv!F7="cn","cn"&amp;CHAR(10)&amp;VLOOKUP(MaGv!F6,dscn,3,0),VLOOKUP(MaGv!F7,dsma,5,0)&amp;CHAR(10)&amp;VLOOKUP(MaGv!F7,dsma,4,0)))</f>
        <v>Toán
Hoa</v>
      </c>
      <c r="G7" s="77" t="str">
        <f>IF(MaGv!G7="","",IF(MaGv!G7="cn","cn"&amp;CHAR(10)&amp;VLOOKUP(MaGv!G6,dscn,3,0),VLOOKUP(MaGv!G7,dsma,5,0)&amp;CHAR(10)&amp;VLOOKUP(MaGv!G7,dsma,4,0)))</f>
        <v>Văn
Xuyến</v>
      </c>
      <c r="H7" s="205" t="str">
        <f>IF(MaGv!H7="","",IF(MaGv!H7="cn","cn"&amp;CHAR(10)&amp;VLOOKUP(MaGv!H6,dscn,3,0),VLOOKUP(MaGv!H7,dsma,5,0)&amp;CHAR(10)&amp;VLOOKUP(MaGv!H7,dsma,4,0)))</f>
        <v>Văn 
Xuân</v>
      </c>
      <c r="I7" s="77" t="str">
        <f>IF(MaGv!I7="","",IF(MaGv!I7="cn","cn"&amp;CHAR(10)&amp;VLOOKUP(MaGv!I6,dscn,3,0),VLOOKUP(MaGv!I7,dsma,5,0)&amp;CHAR(10)&amp;VLOOKUP(MaGv!I7,dsma,4,0)))</f>
        <v>Hóa
Song</v>
      </c>
      <c r="J7" s="77" t="str">
        <f>IF(MaGv!J7="","",IF(MaGv!J7="cn","cn"&amp;CHAR(10)&amp;VLOOKUP(MaGv!J6,dscn,3,0),VLOOKUP(MaGv!J7,dsma,5,0)&amp;CHAR(10)&amp;VLOOKUP(MaGv!J7,dsma,4,0)))</f>
        <v>Văn
Vân</v>
      </c>
      <c r="K7" s="77" t="str">
        <f>IF(MaGv!K7="","",IF(MaGv!K7="cn","cn"&amp;CHAR(10)&amp;VLOOKUP(MaGv!K6,dscn,3,0),VLOOKUP(MaGv!K7,dsma,5,0)&amp;CHAR(10)&amp;VLOOKUP(MaGv!K7,dsma,4,0)))</f>
        <v>Văn 
Trang</v>
      </c>
      <c r="L7" s="77" t="str">
        <f>IF(MaGv!L7="","",IF(MaGv!L7="cn","cn"&amp;CHAR(10)&amp;VLOOKUP(MaGv!L6,dscn,3,0),VLOOKUP(MaGv!L7,dsma,5,0)&amp;CHAR(10)&amp;VLOOKUP(MaGv!L7,dsma,4,0)))</f>
        <v>AVăn
Vinh</v>
      </c>
      <c r="M7" s="77" t="str">
        <f>IF(MaGv!M7="","",IF(MaGv!M7="cn","cn"&amp;CHAR(10)&amp;VLOOKUP(MaGv!M6,dscn,3,0),VLOOKUP(MaGv!M7,dsma,5,0)&amp;CHAR(10)&amp;VLOOKUP(MaGv!M7,dsma,4,0)))</f>
        <v>Văn 
Mai</v>
      </c>
      <c r="N7" s="77" t="str">
        <f>IF(MaGv!N7="","",IF(MaGv!N7="cn","cn"&amp;CHAR(10)&amp;VLOOKUP(MaGv!N6,dscn,3,0),VLOOKUP(MaGv!N7,dsma,5,0)&amp;CHAR(10)&amp;VLOOKUP(MaGv!N7,dsma,4,0)))</f>
        <v>Toán
Trang</v>
      </c>
      <c r="O7" s="77" t="str">
        <f>IF(MaGv!O7="","",IF(MaGv!O7="cn","cn"&amp;CHAR(10)&amp;VLOOKUP(MaGv!O6,dscn,3,0),VLOOKUP(MaGv!O7,dsma,5,0)&amp;CHAR(10)&amp;VLOOKUP(MaGv!O7,dsma,4,0)))</f>
        <v>Toán
Thanh</v>
      </c>
      <c r="P7" s="77" t="str">
        <f>IF(MaGv!P7="","",IF(MaGv!P7="cn","cn"&amp;CHAR(10)&amp;VLOOKUP(MaGv!P6,dscn,3,0),VLOOKUP(MaGv!P7,dsma,5,0)&amp;CHAR(10)&amp;VLOOKUP(MaGv!P7,dsma,4,0)))</f>
        <v>Toán
Phượng</v>
      </c>
      <c r="Q7" s="205" t="str">
        <f>IF(MaGv!Q7="","",IF(MaGv!Q7="cn","cn"&amp;CHAR(10)&amp;VLOOKUP(MaGv!Q6,dscn,3,0),VLOOKUP(MaGv!Q7,dsma,5,0)&amp;CHAR(10)&amp;VLOOKUP(MaGv!Q7,dsma,4,0)))</f>
        <v>Lý
Hương</v>
      </c>
      <c r="R7" s="77" t="str">
        <f>IF(MaGv!R7="","",IF(MaGv!R7="cn","cn"&amp;CHAR(10)&amp;VLOOKUP(MaGv!R6,dscn,3,0),VLOOKUP(MaGv!R7,dsma,5,0)&amp;CHAR(10)&amp;VLOOKUP(MaGv!R7,dsma,4,0)))</f>
        <v/>
      </c>
      <c r="S7" s="77" t="str">
        <f>IF(MaGv!S7="","",IF(MaGv!S7="cn","cn"&amp;CHAR(10)&amp;VLOOKUP(MaGv!S6,dscn,3,0),VLOOKUP(MaGv!S7,dsma,5,0)&amp;CHAR(10)&amp;VLOOKUP(MaGv!S7,dsma,4,0)))</f>
        <v/>
      </c>
      <c r="T7" s="77" t="str">
        <f>IF(MaGv!T7="","",IF(MaGv!T7="cn","cn"&amp;CHAR(10)&amp;VLOOKUP(MaGv!T6,dscn,3,0),VLOOKUP(MaGv!T7,dsma,5,0)&amp;CHAR(10)&amp;VLOOKUP(MaGv!T7,dsma,4,0)))</f>
        <v>Toán
Phong</v>
      </c>
      <c r="U7" s="77" t="str">
        <f>IF(MaGv!U7="","",IF(MaGv!U7="cn","cn"&amp;CHAR(10)&amp;VLOOKUP(MaGv!U6,dscn,3,0),VLOOKUP(MaGv!U7,dsma,5,0)&amp;CHAR(10)&amp;VLOOKUP(MaGv!U7,dsma,4,0)))</f>
        <v>CD
Thủy</v>
      </c>
      <c r="V7" s="77" t="str">
        <f>IF(MaGv!V7="","",IF(MaGv!V7="cn","cn"&amp;CHAR(10)&amp;VLOOKUP(MaGv!V6,dscn,3,0),VLOOKUP(MaGv!V7,dsma,5,0)&amp;CHAR(10)&amp;VLOOKUP(MaGv!V7,dsma,4,0)))</f>
        <v>AVăn
Thủy</v>
      </c>
      <c r="W7" s="77" t="str">
        <f>IF(MaGv!W7="","",IF(MaGv!W7="cn","cn"&amp;CHAR(10)&amp;VLOOKUP(MaGv!W6,dscn,3,0),VLOOKUP(MaGv!W7,dsma,5,0)&amp;CHAR(10)&amp;VLOOKUP(MaGv!W7,dsma,4,0)))</f>
        <v>Sinh
Yến</v>
      </c>
      <c r="X7" s="77" t="str">
        <f>IF(MaGv!X7="","",IF(MaGv!X7="cn","cn"&amp;CHAR(10)&amp;VLOOKUP(MaGv!X6,dscn,3,0),VLOOKUP(MaGv!X7,dsma,5,0)&amp;CHAR(10)&amp;VLOOKUP(MaGv!X7,dsma,4,0)))</f>
        <v>CD
Hương</v>
      </c>
      <c r="Y7" s="77" t="str">
        <f>IF(MaGv!Y7="","",IF(MaGv!Y7="cn","cn"&amp;CHAR(10)&amp;VLOOKUP(MaGv!Y6,dscn,3,0),VLOOKUP(MaGv!Y7,dsma,5,0)&amp;CHAR(10)&amp;VLOOKUP(MaGv!Y7,dsma,4,0)))</f>
        <v>Sử
Hòa</v>
      </c>
      <c r="Z7" s="77" t="str">
        <f>IF(MaGv!Z7="","",IF(MaGv!Z7="cn","cn"&amp;CHAR(10)&amp;VLOOKUP(MaGv!Z6,dscn,3,0),VLOOKUP(MaGv!Z7,dsma,5,0)&amp;CHAR(10)&amp;VLOOKUP(MaGv!Z7,dsma,4,0)))</f>
        <v>Toán
Việt</v>
      </c>
      <c r="AA7" s="77" t="str">
        <f>IF(MaGv!AA7="","",IF(MaGv!AA7="cn","cn"&amp;CHAR(10)&amp;VLOOKUP(MaGv!AA6,dscn,3,0),VLOOKUP(MaGv!AA7,dsma,5,0)&amp;CHAR(10)&amp;VLOOKUP(MaGv!AA7,dsma,4,0)))</f>
        <v/>
      </c>
      <c r="AB7" s="77" t="str">
        <f>IF(MaGv!AB7="","",IF(MaGv!AB7="cn","cn"&amp;CHAR(10)&amp;VLOOKUP(MaGv!AB6,dscn,3,0),VLOOKUP(MaGv!AB7,dsma,5,0)&amp;CHAR(10)&amp;VLOOKUP(MaGv!AB7,dsma,4,0)))</f>
        <v/>
      </c>
      <c r="AC7" s="77" t="str">
        <f>IF(MaGv!AC7="","",IF(MaGv!AC7="cn","cn"&amp;CHAR(10)&amp;VLOOKUP(MaGv!AC6,dscn,3,0),VLOOKUP(MaGv!AC7,dsma,5,0)&amp;CHAR(10)&amp;VLOOKUP(MaGv!AC7,dsma,4,0)))</f>
        <v>cn
Thêu</v>
      </c>
      <c r="AD7" s="77" t="str">
        <f>IF(MaGv!AD7="","",IF(MaGv!AD7="cn","cn"&amp;CHAR(10)&amp;VLOOKUP(MaGv!AD6,dscn,3,0),VLOOKUP(MaGv!AD7,dsma,5,0)&amp;CHAR(10)&amp;VLOOKUP(MaGv!AD7,dsma,4,0)))</f>
        <v/>
      </c>
      <c r="AE7" s="77" t="str">
        <f>IF(MaGv!AE7="","",IF(MaGv!AE7="cn","cn"&amp;CHAR(10)&amp;VLOOKUP(MaGv!AE6,dscn,3,0),VLOOKUP(MaGv!AE7,dsma,5,0)&amp;CHAR(10)&amp;VLOOKUP(MaGv!AE7,dsma,4,0)))</f>
        <v/>
      </c>
      <c r="AF7" s="77" t="str">
        <f>IF(MaGv!AF7="","",IF(MaGv!AF7="cn","cn"&amp;CHAR(10)&amp;VLOOKUP(MaGv!AF6,dscn,3,0),VLOOKUP(MaGv!AF7,dsma,5,0)&amp;CHAR(10)&amp;VLOOKUP(MaGv!AF7,dsma,4,0)))</f>
        <v/>
      </c>
      <c r="AG7" s="77" t="str">
        <f>IF(MaGv!AG7="","",IF(MaGv!AG7="cn","cn"&amp;CHAR(10)&amp;VLOOKUP(MaGv!AG6,dscn,3,0),VLOOKUP(MaGv!AG7,dsma,5,0)&amp;CHAR(10)&amp;VLOOKUP(MaGv!AG7,dsma,4,0)))</f>
        <v/>
      </c>
      <c r="AH7" s="205" t="str">
        <f>IF(MaGv!AH7="","",IF(MaGv!AH7="cn","cn"&amp;CHAR(10)&amp;VLOOKUP(MaGv!AH6,dscn,3,0),VLOOKUP(MaGv!AH7,dsma,5,0)&amp;CHAR(10)&amp;VLOOKUP(MaGv!AH7,dsma,4,0)))</f>
        <v>Văn
Lý</v>
      </c>
      <c r="AI7" s="205" t="str">
        <f>IF(MaGv!AI7="","",IF(MaGv!AI7="cn","cn"&amp;CHAR(10)&amp;VLOOKUP(MaGv!AI6,dscn,3,0),VLOOKUP(MaGv!AI7,dsma,5,0)&amp;CHAR(10)&amp;VLOOKUP(MaGv!AI7,dsma,4,0)))</f>
        <v>AVăn
Nga</v>
      </c>
      <c r="AJ7" s="205" t="str">
        <f>IF(MaGv!AJ7="","",IF(MaGv!AJ7="cn","cn"&amp;CHAR(10)&amp;VLOOKUP(MaGv!AJ6,dscn,3,0),VLOOKUP(MaGv!AJ7,dsma,5,0)&amp;CHAR(10)&amp;VLOOKUP(MaGv!AJ7,dsma,4,0)))</f>
        <v>Toán
Hương</v>
      </c>
      <c r="AK7" s="205" t="str">
        <f>IF(MaGv!AK7="","",IF(MaGv!AK7="cn","cn"&amp;CHAR(10)&amp;VLOOKUP(MaGv!AK6,dscn,3,0),VLOOKUP(MaGv!AK7,dsma,5,0)&amp;CHAR(10)&amp;VLOOKUP(MaGv!AK7,dsma,4,0)))</f>
        <v>Văn
Q.Trang</v>
      </c>
      <c r="AL7" s="205" t="str">
        <f>IF(MaGv!AL7="","",IF(MaGv!AL7="cn","cn"&amp;CHAR(10)&amp;VLOOKUP(MaGv!AL6,dscn,3,0),VLOOKUP(MaGv!AL7,dsma,5,0)&amp;CHAR(10)&amp;VLOOKUP(MaGv!AL7,dsma,4,0)))</f>
        <v>Lý
Miên</v>
      </c>
      <c r="AM7" s="205" t="str">
        <f>IF(MaGv!AM7="","",IF(MaGv!AM7="cn","cn"&amp;CHAR(10)&amp;VLOOKUP(MaGv!AM6,dscn,3,0),VLOOKUP(MaGv!AM7,dsma,5,0)&amp;CHAR(10)&amp;VLOOKUP(MaGv!AM7,dsma,4,0)))</f>
        <v>Sử
Thanh</v>
      </c>
      <c r="AN7" s="205" t="str">
        <f>IF(MaGv!AN7="","",IF(MaGv!AN7="cn","cn"&amp;CHAR(10)&amp;VLOOKUP(MaGv!AN6,dscn,3,0),VLOOKUP(MaGv!AN7,dsma,5,0)&amp;CHAR(10)&amp;VLOOKUP(MaGv!AN7,dsma,4,0)))</f>
        <v>Đia
Thủy</v>
      </c>
      <c r="AO7" s="205" t="str">
        <f>IF(MaGv!AO7="","",IF(MaGv!AO7="cn","cn"&amp;CHAR(10)&amp;VLOOKUP(MaGv!AO6,dscn,3,0),VLOOKUP(MaGv!AO7,dsma,5,0)&amp;CHAR(10)&amp;VLOOKUP(MaGv!AO7,dsma,4,0)))</f>
        <v/>
      </c>
      <c r="AP7" s="205" t="str">
        <f>IF(MaGv!AP7="","",IF(MaGv!AP7="cn","cn"&amp;CHAR(10)&amp;VLOOKUP(MaGv!AP6,dscn,3,0),VLOOKUP(MaGv!AP7,dsma,5,0)&amp;CHAR(10)&amp;VLOOKUP(MaGv!AP7,dsma,4,0)))</f>
        <v>Văn
Duyên</v>
      </c>
      <c r="AQ7" s="205" t="str">
        <f>IF(MaGv!AQ7="","",IF(MaGv!AQ7="cn","cn"&amp;CHAR(10)&amp;VLOOKUP(MaGv!AQ6,dscn,3,0),VLOOKUP(MaGv!AQ7,dsma,5,0)&amp;CHAR(10)&amp;VLOOKUP(MaGv!AQ7,dsma,4,0)))</f>
        <v/>
      </c>
      <c r="AR7" s="205" t="str">
        <f>IF(MaGv!AR7="","",IF(MaGv!AR7="cn","cn"&amp;CHAR(10)&amp;VLOOKUP(MaGv!AR6,dscn,3,0),VLOOKUP(MaGv!AR7,dsma,5,0)&amp;CHAR(10)&amp;VLOOKUP(MaGv!AR7,dsma,4,0)))</f>
        <v/>
      </c>
      <c r="AS7" s="205" t="str">
        <f>IF(MaGv!AS7="","",IF(MaGv!AS7="cn","cn"&amp;CHAR(10)&amp;VLOOKUP(MaGv!AS6,dscn,3,0),VLOOKUP(MaGv!AS7,dsma,5,0)&amp;CHAR(10)&amp;VLOOKUP(MaGv!AS7,dsma,4,0)))</f>
        <v>Hóa
Nga</v>
      </c>
      <c r="AT7" s="202" t="str">
        <f>IF(MaGv!AT7="","",IF(MaGv!AT7="cn","cn"&amp;CHAR(10)&amp;VLOOKUP(MaGv!AT6,dscn,3,0),VLOOKUP(MaGv!AT7,dsma,5,0)&amp;CHAR(10)&amp;VLOOKUP(MaGv!AT7,dsma,4,0)))</f>
        <v/>
      </c>
      <c r="AU7" s="205" t="str">
        <f>IF(MaGv!AU7="","",IF(MaGv!AU7="cn","cn"&amp;CHAR(10)&amp;VLOOKUP(MaGv!AU6,dscn,3,0),VLOOKUP(MaGv!AU7,dsma,5,0)&amp;CHAR(10)&amp;VLOOKUP(MaGv!AU7,dsma,4,0)))</f>
        <v/>
      </c>
      <c r="AV7" s="205" t="str">
        <f>IF(MaGv!AV7="","",IF(MaGv!AV7="cn","cn"&amp;CHAR(10)&amp;VLOOKUP(MaGv!AV6,dscn,3,0),VLOOKUP(MaGv!AV7,dsma,5,0)&amp;CHAR(10)&amp;VLOOKUP(MaGv!AV7,dsma,4,0)))</f>
        <v>Toán
Yến</v>
      </c>
      <c r="AW7" s="205" t="str">
        <f>IF(MaGv!AW7="","",IF(MaGv!AW7="cn","cn"&amp;CHAR(10)&amp;VLOOKUP(MaGv!AW6,dscn,3,0),VLOOKUP(MaGv!AW7,dsma,5,0)&amp;CHAR(10)&amp;VLOOKUP(MaGv!AW7,dsma,4,0)))</f>
        <v/>
      </c>
      <c r="AX7" s="205" t="str">
        <f>IF(MaGv!AX7="","",IF(MaGv!AX7="cn","cn"&amp;CHAR(10)&amp;VLOOKUP(MaGv!AX6,dscn,3,0),VLOOKUP(MaGv!AX7,dsma,5,0)&amp;CHAR(10)&amp;VLOOKUP(MaGv!AX7,dsma,4,0)))</f>
        <v/>
      </c>
      <c r="AY7" s="77" t="str">
        <f>IF(MaGv!AY7="","",IF(MaGv!AY7="cn","cn"&amp;CHAR(10)&amp;VLOOKUP(MaGv!AY6,dscn,3,0),VLOOKUP(MaGv!AY7,dsma,5,0)&amp;CHAR(10)&amp;VLOOKUP(MaGv!AY7,dsma,4,0)))</f>
        <v/>
      </c>
      <c r="AZ7" s="122" t="str">
        <f>IF(MaGv!AZ7="","",IF(MaGv!AZ7="cn","cn"&amp;CHAR(10)&amp;VLOOKUP(MaGv!AZ6,dscn,3,0),VLOOKUP(MaGv!AZ7,dsma,5,0)&amp;CHAR(10)&amp;VLOOKUP(MaGv!AZ7,dsma,4,0)))</f>
        <v/>
      </c>
      <c r="BA7" s="109"/>
      <c r="BB7" s="110"/>
    </row>
    <row r="8" spans="1:54" s="107" customFormat="1" ht="26.25" customHeight="1" thickBot="1" x14ac:dyDescent="0.25">
      <c r="A8" s="473"/>
      <c r="B8" s="111">
        <v>5</v>
      </c>
      <c r="C8" s="120" t="str">
        <f>IF(MaGv!C8="","",IF(MaGv!C8="cn","cn"&amp;CHAR(10)&amp;VLOOKUP(MaGv!C7,dscn,3,0),VLOOKUP(MaGv!C8,dsma,5,0)&amp;CHAR(10)&amp;VLOOKUP(MaGv!C8,dsma,4,0)))</f>
        <v>Lý
Hà</v>
      </c>
      <c r="D8" s="120" t="str">
        <f>IF(MaGv!D8="","",IF(MaGv!D8="cn","cn"&amp;CHAR(10)&amp;VLOOKUP(MaGv!D7,dscn,3,0),VLOOKUP(MaGv!D8,dsma,5,0)&amp;CHAR(10)&amp;VLOOKUP(MaGv!D8,dsma,4,0)))</f>
        <v>AVăn
Hạnh</v>
      </c>
      <c r="E8" s="120" t="str">
        <f>IF(MaGv!E8="","",IF(MaGv!E8="cn","cn"&amp;CHAR(10)&amp;VLOOKUP(MaGv!E7,dscn,3,0),VLOOKUP(MaGv!E8,dsma,5,0)&amp;CHAR(10)&amp;VLOOKUP(MaGv!E8,dsma,4,0)))</f>
        <v>Lý
Miên</v>
      </c>
      <c r="F8" s="120" t="str">
        <f>IF(MaGv!F8="","",IF(MaGv!F8="cn","cn"&amp;CHAR(10)&amp;VLOOKUP(MaGv!F7,dscn,3,0),VLOOKUP(MaGv!F8,dsma,5,0)&amp;CHAR(10)&amp;VLOOKUP(MaGv!F8,dsma,4,0)))</f>
        <v>Văn 
Trang</v>
      </c>
      <c r="G8" s="120" t="str">
        <f>IF(MaGv!G8="","",IF(MaGv!G8="cn","cn"&amp;CHAR(10)&amp;VLOOKUP(MaGv!G7,dscn,3,0),VLOOKUP(MaGv!G8,dsma,5,0)&amp;CHAR(10)&amp;VLOOKUP(MaGv!G8,dsma,4,0)))</f>
        <v>Toán
Hoa</v>
      </c>
      <c r="H8" s="206" t="str">
        <f>IF(MaGv!H8="","",IF(MaGv!H8="cn","cn"&amp;CHAR(10)&amp;VLOOKUP(MaGv!H7,dscn,3,0),VLOOKUP(MaGv!H8,dsma,5,0)&amp;CHAR(10)&amp;VLOOKUP(MaGv!H8,dsma,4,0)))</f>
        <v>Văn 
Xuân</v>
      </c>
      <c r="I8" s="120" t="str">
        <f>IF(MaGv!I8="","",IF(MaGv!I8="cn","cn"&amp;CHAR(10)&amp;VLOOKUP(MaGv!I7,dscn,3,0),VLOOKUP(MaGv!I8,dsma,5,0)&amp;CHAR(10)&amp;VLOOKUP(MaGv!I8,dsma,4,0)))</f>
        <v>Toán
Trang</v>
      </c>
      <c r="J8" s="120" t="str">
        <f>IF(MaGv!J8="","",IF(MaGv!J8="cn","cn"&amp;CHAR(10)&amp;VLOOKUP(MaGv!J7,dscn,3,0),VLOOKUP(MaGv!J8,dsma,5,0)&amp;CHAR(10)&amp;VLOOKUP(MaGv!J8,dsma,4,0)))</f>
        <v>Văn
Vân</v>
      </c>
      <c r="K8" s="120" t="str">
        <f>IF(MaGv!K8="","",IF(MaGv!K8="cn","cn"&amp;CHAR(10)&amp;VLOOKUP(MaGv!K7,dscn,3,0),VLOOKUP(MaGv!K8,dsma,5,0)&amp;CHAR(10)&amp;VLOOKUP(MaGv!K8,dsma,4,0)))</f>
        <v>Toán
Phượng</v>
      </c>
      <c r="L8" s="120" t="str">
        <f>IF(MaGv!L8="","",IF(MaGv!L8="cn","cn"&amp;CHAR(10)&amp;VLOOKUP(MaGv!L7,dscn,3,0),VLOOKUP(MaGv!L8,dsma,5,0)&amp;CHAR(10)&amp;VLOOKUP(MaGv!L8,dsma,4,0)))</f>
        <v>Toán
Hương</v>
      </c>
      <c r="M8" s="120" t="str">
        <f>IF(MaGv!M8="","",IF(MaGv!M8="cn","cn"&amp;CHAR(10)&amp;VLOOKUP(MaGv!M7,dscn,3,0),VLOOKUP(MaGv!M8,dsma,5,0)&amp;CHAR(10)&amp;VLOOKUP(MaGv!M8,dsma,4,0)))</f>
        <v>Văn 
Mai</v>
      </c>
      <c r="N8" s="120" t="str">
        <f>IF(MaGv!N8="","",IF(MaGv!N8="cn","cn"&amp;CHAR(10)&amp;VLOOKUP(MaGv!N7,dscn,3,0),VLOOKUP(MaGv!N8,dsma,5,0)&amp;CHAR(10)&amp;VLOOKUP(MaGv!N8,dsma,4,0)))</f>
        <v>AVăn
Vinh</v>
      </c>
      <c r="O8" s="120" t="str">
        <f>IF(MaGv!O8="","",IF(MaGv!O8="cn","cn"&amp;CHAR(10)&amp;VLOOKUP(MaGv!O7,dscn,3,0),VLOOKUP(MaGv!O8,dsma,5,0)&amp;CHAR(10)&amp;VLOOKUP(MaGv!O8,dsma,4,0)))</f>
        <v>Toán
Thanh</v>
      </c>
      <c r="P8" s="120" t="str">
        <f>IF(MaGv!P8="","",IF(MaGv!P8="cn","cn"&amp;CHAR(10)&amp;VLOOKUP(MaGv!P7,dscn,3,0),VLOOKUP(MaGv!P8,dsma,5,0)&amp;CHAR(10)&amp;VLOOKUP(MaGv!P8,dsma,4,0)))</f>
        <v>Hóa
Nga</v>
      </c>
      <c r="Q8" s="206" t="str">
        <f>IF(MaGv!Q8="","",IF(MaGv!Q8="cn","cn"&amp;CHAR(10)&amp;VLOOKUP(MaGv!Q7,dscn,3,0),VLOOKUP(MaGv!Q8,dsma,5,0)&amp;CHAR(10)&amp;VLOOKUP(MaGv!Q8,dsma,4,0)))</f>
        <v/>
      </c>
      <c r="R8" s="120" t="str">
        <f>IF(MaGv!R8="","",IF(MaGv!R8="cn","cn"&amp;CHAR(10)&amp;VLOOKUP(MaGv!R7,dscn,3,0),VLOOKUP(MaGv!R8,dsma,5,0)&amp;CHAR(10)&amp;VLOOKUP(MaGv!R8,dsma,4,0)))</f>
        <v/>
      </c>
      <c r="S8" s="120" t="str">
        <f>IF(MaGv!S8="","",IF(MaGv!S8="cn","cn"&amp;CHAR(10)&amp;VLOOKUP(MaGv!S7,dscn,3,0),VLOOKUP(MaGv!S8,dsma,5,0)&amp;CHAR(10)&amp;VLOOKUP(MaGv!S8,dsma,4,0)))</f>
        <v/>
      </c>
      <c r="T8" s="120" t="str">
        <f>IF(MaGv!T8="","",IF(MaGv!T8="cn","cn"&amp;CHAR(10)&amp;VLOOKUP(MaGv!T7,dscn,3,0),VLOOKUP(MaGv!T8,dsma,5,0)&amp;CHAR(10)&amp;VLOOKUP(MaGv!T8,dsma,4,0)))</f>
        <v/>
      </c>
      <c r="U8" s="120" t="str">
        <f>IF(MaGv!U8="","",IF(MaGv!U8="cn","cn"&amp;CHAR(10)&amp;VLOOKUP(MaGv!U7,dscn,3,0),VLOOKUP(MaGv!U8,dsma,5,0)&amp;CHAR(10)&amp;VLOOKUP(MaGv!U8,dsma,4,0)))</f>
        <v/>
      </c>
      <c r="V8" s="120" t="str">
        <f>IF(MaGv!V8="","",IF(MaGv!V8="cn","cn"&amp;CHAR(10)&amp;VLOOKUP(MaGv!V7,dscn,3,0),VLOOKUP(MaGv!V8,dsma,5,0)&amp;CHAR(10)&amp;VLOOKUP(MaGv!V8,dsma,4,0)))</f>
        <v/>
      </c>
      <c r="W8" s="120" t="str">
        <f>IF(MaGv!W8="","",IF(MaGv!W8="cn","cn"&amp;CHAR(10)&amp;VLOOKUP(MaGv!W7,dscn,3,0),VLOOKUP(MaGv!W8,dsma,5,0)&amp;CHAR(10)&amp;VLOOKUP(MaGv!W8,dsma,4,0)))</f>
        <v/>
      </c>
      <c r="X8" s="120" t="str">
        <f>IF(MaGv!X8="","",IF(MaGv!X8="cn","cn"&amp;CHAR(10)&amp;VLOOKUP(MaGv!X7,dscn,3,0),VLOOKUP(MaGv!X8,dsma,5,0)&amp;CHAR(10)&amp;VLOOKUP(MaGv!X8,dsma,4,0)))</f>
        <v/>
      </c>
      <c r="Y8" s="120" t="str">
        <f>IF(MaGv!Y8="","",IF(MaGv!Y8="cn","cn"&amp;CHAR(10)&amp;VLOOKUP(MaGv!Y7,dscn,3,0),VLOOKUP(MaGv!Y8,dsma,5,0)&amp;CHAR(10)&amp;VLOOKUP(MaGv!Y8,dsma,4,0)))</f>
        <v/>
      </c>
      <c r="Z8" s="120" t="str">
        <f>IF(MaGv!Z8="","",IF(MaGv!Z8="cn","cn"&amp;CHAR(10)&amp;VLOOKUP(MaGv!Z7,dscn,3,0),VLOOKUP(MaGv!Z8,dsma,5,0)&amp;CHAR(10)&amp;VLOOKUP(MaGv!Z8,dsma,4,0)))</f>
        <v/>
      </c>
      <c r="AA8" s="120" t="str">
        <f>IF(MaGv!AA8="","",IF(MaGv!AA8="cn","cn"&amp;CHAR(10)&amp;VLOOKUP(MaGv!AA7,dscn,3,0),VLOOKUP(MaGv!AA8,dsma,5,0)&amp;CHAR(10)&amp;VLOOKUP(MaGv!AA8,dsma,4,0)))</f>
        <v/>
      </c>
      <c r="AB8" s="120" t="str">
        <f>IF(MaGv!AB8="","",IF(MaGv!AB8="cn","cn"&amp;CHAR(10)&amp;VLOOKUP(MaGv!AB7,dscn,3,0),VLOOKUP(MaGv!AB8,dsma,5,0)&amp;CHAR(10)&amp;VLOOKUP(MaGv!AB8,dsma,4,0)))</f>
        <v/>
      </c>
      <c r="AC8" s="120" t="str">
        <f>IF(MaGv!AC8="","",IF(MaGv!AC8="cn","cn"&amp;CHAR(10)&amp;VLOOKUP(MaGv!AC7,dscn,3,0),VLOOKUP(MaGv!AC8,dsma,5,0)&amp;CHAR(10)&amp;VLOOKUP(MaGv!AC8,dsma,4,0)))</f>
        <v/>
      </c>
      <c r="AD8" s="120" t="str">
        <f>IF(MaGv!AD8="","",IF(MaGv!AD8="cn","cn"&amp;CHAR(10)&amp;VLOOKUP(MaGv!AD7,dscn,3,0),VLOOKUP(MaGv!AD8,dsma,5,0)&amp;CHAR(10)&amp;VLOOKUP(MaGv!AD8,dsma,4,0)))</f>
        <v/>
      </c>
      <c r="AE8" s="120" t="str">
        <f>IF(MaGv!AE8="","",IF(MaGv!AE8="cn","cn"&amp;CHAR(10)&amp;VLOOKUP(MaGv!AE7,dscn,3,0),VLOOKUP(MaGv!AE8,dsma,5,0)&amp;CHAR(10)&amp;VLOOKUP(MaGv!AE8,dsma,4,0)))</f>
        <v/>
      </c>
      <c r="AF8" s="120" t="str">
        <f>IF(MaGv!AF8="","",IF(MaGv!AF8="cn","cn"&amp;CHAR(10)&amp;VLOOKUP(MaGv!AF7,dscn,3,0),VLOOKUP(MaGv!AF8,dsma,5,0)&amp;CHAR(10)&amp;VLOOKUP(MaGv!AF8,dsma,4,0)))</f>
        <v/>
      </c>
      <c r="AG8" s="120" t="str">
        <f>IF(MaGv!AG8="","",IF(MaGv!AG8="cn","cn"&amp;CHAR(10)&amp;VLOOKUP(MaGv!AG7,dscn,3,0),VLOOKUP(MaGv!AG8,dsma,5,0)&amp;CHAR(10)&amp;VLOOKUP(MaGv!AG8,dsma,4,0)))</f>
        <v/>
      </c>
      <c r="AH8" s="206" t="str">
        <f>IF(MaGv!AH8="","",IF(MaGv!AH8="cn","cn"&amp;CHAR(10)&amp;VLOOKUP(MaGv!AH7,dscn,3,0),VLOOKUP(MaGv!AH8,dsma,5,0)&amp;CHAR(10)&amp;VLOOKUP(MaGv!AH8,dsma,4,0)))</f>
        <v>Văn
Lý</v>
      </c>
      <c r="AI8" s="206" t="str">
        <f>IF(MaGv!AI8="","",IF(MaGv!AI8="cn","cn"&amp;CHAR(10)&amp;VLOOKUP(MaGv!AI7,dscn,3,0),VLOOKUP(MaGv!AI8,dsma,5,0)&amp;CHAR(10)&amp;VLOOKUP(MaGv!AI8,dsma,4,0)))</f>
        <v>Sinh
Linh</v>
      </c>
      <c r="AJ8" s="206" t="str">
        <f>IF(MaGv!AJ8="","",IF(MaGv!AJ8="cn","cn"&amp;CHAR(10)&amp;VLOOKUP(MaGv!AJ7,dscn,3,0),VLOOKUP(MaGv!AJ8,dsma,5,0)&amp;CHAR(10)&amp;VLOOKUP(MaGv!AJ8,dsma,4,0)))</f>
        <v>Sinh
Yến</v>
      </c>
      <c r="AK8" s="206" t="str">
        <f>IF(MaGv!AK8="","",IF(MaGv!AK8="cn","cn"&amp;CHAR(10)&amp;VLOOKUP(MaGv!AK7,dscn,3,0),VLOOKUP(MaGv!AK8,dsma,5,0)&amp;CHAR(10)&amp;VLOOKUP(MaGv!AK8,dsma,4,0)))</f>
        <v>Văn
Q.Trang</v>
      </c>
      <c r="AL8" s="206" t="str">
        <f>IF(MaGv!AL8="","",IF(MaGv!AL8="cn","cn"&amp;CHAR(10)&amp;VLOOKUP(MaGv!AL7,dscn,3,0),VLOOKUP(MaGv!AL8,dsma,5,0)&amp;CHAR(10)&amp;VLOOKUP(MaGv!AL8,dsma,4,0)))</f>
        <v>Sử
Hòa</v>
      </c>
      <c r="AM8" s="206" t="str">
        <f>IF(MaGv!AM8="","",IF(MaGv!AM8="cn","cn"&amp;CHAR(10)&amp;VLOOKUP(MaGv!AM7,dscn,3,0),VLOOKUP(MaGv!AM8,dsma,5,0)&amp;CHAR(10)&amp;VLOOKUP(MaGv!AM8,dsma,4,0)))</f>
        <v>Đia
Thủy</v>
      </c>
      <c r="AN8" s="206" t="str">
        <f>IF(MaGv!AN8="","",IF(MaGv!AN8="cn","cn"&amp;CHAR(10)&amp;VLOOKUP(MaGv!AN7,dscn,3,0),VLOOKUP(MaGv!AN8,dsma,5,0)&amp;CHAR(10)&amp;VLOOKUP(MaGv!AN8,dsma,4,0)))</f>
        <v>Toán
Phong</v>
      </c>
      <c r="AO8" s="206" t="str">
        <f>IF(MaGv!AO8="","",IF(MaGv!AO8="cn","cn"&amp;CHAR(10)&amp;VLOOKUP(MaGv!AO7,dscn,3,0),VLOOKUP(MaGv!AO8,dsma,5,0)&amp;CHAR(10)&amp;VLOOKUP(MaGv!AO8,dsma,4,0)))</f>
        <v/>
      </c>
      <c r="AP8" s="206" t="str">
        <f>IF(MaGv!AP8="","",IF(MaGv!AP8="cn","cn"&amp;CHAR(10)&amp;VLOOKUP(MaGv!AP7,dscn,3,0),VLOOKUP(MaGv!AP8,dsma,5,0)&amp;CHAR(10)&amp;VLOOKUP(MaGv!AP8,dsma,4,0)))</f>
        <v/>
      </c>
      <c r="AQ8" s="206" t="str">
        <f>IF(MaGv!AQ8="","",IF(MaGv!AQ8="cn","cn"&amp;CHAR(10)&amp;VLOOKUP(MaGv!AQ7,dscn,3,0),VLOOKUP(MaGv!AQ8,dsma,5,0)&amp;CHAR(10)&amp;VLOOKUP(MaGv!AQ8,dsma,4,0)))</f>
        <v/>
      </c>
      <c r="AR8" s="206" t="str">
        <f>IF(MaGv!AR8="","",IF(MaGv!AR8="cn","cn"&amp;CHAR(10)&amp;VLOOKUP(MaGv!AR7,dscn,3,0),VLOOKUP(MaGv!AR8,dsma,5,0)&amp;CHAR(10)&amp;VLOOKUP(MaGv!AR8,dsma,4,0)))</f>
        <v/>
      </c>
      <c r="AS8" s="206" t="str">
        <f>IF(MaGv!AS8="","",IF(MaGv!AS8="cn","cn"&amp;CHAR(10)&amp;VLOOKUP(MaGv!AS7,dscn,3,0),VLOOKUP(MaGv!AS8,dsma,5,0)&amp;CHAR(10)&amp;VLOOKUP(MaGv!AS8,dsma,4,0)))</f>
        <v/>
      </c>
      <c r="AT8" s="203" t="str">
        <f>IF(MaGv!AT8="","",IF(MaGv!AT8="cn","cn"&amp;CHAR(10)&amp;VLOOKUP(MaGv!AT7,dscn,3,0),VLOOKUP(MaGv!AT8,dsma,5,0)&amp;CHAR(10)&amp;VLOOKUP(MaGv!AT8,dsma,4,0)))</f>
        <v/>
      </c>
      <c r="AU8" s="206" t="str">
        <f>IF(MaGv!AU8="","",IF(MaGv!AU8="cn","cn"&amp;CHAR(10)&amp;VLOOKUP(MaGv!AU7,dscn,3,0),VLOOKUP(MaGv!AU8,dsma,5,0)&amp;CHAR(10)&amp;VLOOKUP(MaGv!AU8,dsma,4,0)))</f>
        <v/>
      </c>
      <c r="AV8" s="206" t="str">
        <f>IF(MaGv!AV8="","",IF(MaGv!AV8="cn","cn"&amp;CHAR(10)&amp;VLOOKUP(MaGv!AV7,dscn,3,0),VLOOKUP(MaGv!AV8,dsma,5,0)&amp;CHAR(10)&amp;VLOOKUP(MaGv!AV8,dsma,4,0)))</f>
        <v/>
      </c>
      <c r="AW8" s="206" t="str">
        <f>IF(MaGv!AW8="","",IF(MaGv!AW8="cn","cn"&amp;CHAR(10)&amp;VLOOKUP(MaGv!AW7,dscn,3,0),VLOOKUP(MaGv!AW8,dsma,5,0)&amp;CHAR(10)&amp;VLOOKUP(MaGv!AW8,dsma,4,0)))</f>
        <v/>
      </c>
      <c r="AX8" s="206" t="str">
        <f>IF(MaGv!AX8="","",IF(MaGv!AX8="cn","cn"&amp;CHAR(10)&amp;VLOOKUP(MaGv!AX7,dscn,3,0),VLOOKUP(MaGv!AX8,dsma,5,0)&amp;CHAR(10)&amp;VLOOKUP(MaGv!AX8,dsma,4,0)))</f>
        <v/>
      </c>
      <c r="AY8" s="120" t="str">
        <f>IF(MaGv!AY8="","",IF(MaGv!AY8="cn","cn"&amp;CHAR(10)&amp;VLOOKUP(MaGv!AY7,dscn,3,0),VLOOKUP(MaGv!AY8,dsma,5,0)&amp;CHAR(10)&amp;VLOOKUP(MaGv!AY8,dsma,4,0)))</f>
        <v/>
      </c>
      <c r="AZ8" s="123" t="str">
        <f>IF(MaGv!AZ8="","",IF(MaGv!AZ8="cn","cn"&amp;CHAR(10)&amp;VLOOKUP(MaGv!AZ7,dscn,3,0),VLOOKUP(MaGv!AZ8,dsma,5,0)&amp;CHAR(10)&amp;VLOOKUP(MaGv!AZ8,dsma,4,0)))</f>
        <v/>
      </c>
      <c r="BA8" s="112"/>
      <c r="BB8" s="113"/>
    </row>
    <row r="9" spans="1:54" s="107" customFormat="1" ht="26.25" customHeight="1" thickTop="1" x14ac:dyDescent="0.2">
      <c r="A9" s="470" t="s">
        <v>10</v>
      </c>
      <c r="B9" s="104">
        <v>1</v>
      </c>
      <c r="C9" s="119" t="str">
        <f>IF(MaGv!C9="","",IF(MaGv!C9="cn","cn"&amp;CHAR(10)&amp;VLOOKUP(MaGv!C8,dscn,3,0),VLOOKUP(MaGv!C9,dsma,5,0)&amp;CHAR(10)&amp;VLOOKUP(MaGv!C9,dsma,4,0)))</f>
        <v>Văn 
Khôi</v>
      </c>
      <c r="D9" s="119" t="str">
        <f>IF(MaGv!D9="","",IF(MaGv!D9="cn","cn"&amp;CHAR(10)&amp;VLOOKUP(MaGv!D8,dscn,3,0),VLOOKUP(MaGv!D9,dsma,5,0)&amp;CHAR(10)&amp;VLOOKUP(MaGv!D9,dsma,4,0)))</f>
        <v>Lý
Hương</v>
      </c>
      <c r="E9" s="119" t="str">
        <f>IF(MaGv!E9="","",IF(MaGv!E9="cn","cn"&amp;CHAR(10)&amp;VLOOKUP(MaGv!E8,dscn,3,0),VLOOKUP(MaGv!E9,dsma,5,0)&amp;CHAR(10)&amp;VLOOKUP(MaGv!E9,dsma,4,0)))</f>
        <v>CD
Hồng</v>
      </c>
      <c r="F9" s="119" t="str">
        <f>IF(MaGv!F9="","",IF(MaGv!F9="cn","cn"&amp;CHAR(10)&amp;VLOOKUP(MaGv!F8,dscn,3,0),VLOOKUP(MaGv!F9,dsma,5,0)&amp;CHAR(10)&amp;VLOOKUP(MaGv!F9,dsma,4,0)))</f>
        <v>Lý
Thông</v>
      </c>
      <c r="G9" s="119" t="str">
        <f>IF(MaGv!G9="","",IF(MaGv!G9="cn","cn"&amp;CHAR(10)&amp;VLOOKUP(MaGv!G8,dscn,3,0),VLOOKUP(MaGv!G9,dsma,5,0)&amp;CHAR(10)&amp;VLOOKUP(MaGv!G9,dsma,4,0)))</f>
        <v>Hóa
Song</v>
      </c>
      <c r="H9" s="204" t="str">
        <f>IF(MaGv!H9="","",IF(MaGv!H9="cn","cn"&amp;CHAR(10)&amp;VLOOKUP(MaGv!H8,dscn,3,0),VLOOKUP(MaGv!H9,dsma,5,0)&amp;CHAR(10)&amp;VLOOKUP(MaGv!H9,dsma,4,0)))</f>
        <v>Hóa
Nghi</v>
      </c>
      <c r="I9" s="119" t="str">
        <f>IF(MaGv!I9="","",IF(MaGv!I9="cn","cn"&amp;CHAR(10)&amp;VLOOKUP(MaGv!I8,dscn,3,0),VLOOKUP(MaGv!I9,dsma,5,0)&amp;CHAR(10)&amp;VLOOKUP(MaGv!I9,dsma,4,0)))</f>
        <v>Văn 
Xuân</v>
      </c>
      <c r="J9" s="119" t="str">
        <f>IF(MaGv!J9="","",IF(MaGv!J9="cn","cn"&amp;CHAR(10)&amp;VLOOKUP(MaGv!J8,dscn,3,0),VLOOKUP(MaGv!J9,dsma,5,0)&amp;CHAR(10)&amp;VLOOKUP(MaGv!J9,dsma,4,0)))</f>
        <v>QP
Châu</v>
      </c>
      <c r="K9" s="119" t="str">
        <f>IF(MaGv!K9="","",IF(MaGv!K9="cn","cn"&amp;CHAR(10)&amp;VLOOKUP(MaGv!K8,dscn,3,0),VLOOKUP(MaGv!K9,dsma,5,0)&amp;CHAR(10)&amp;VLOOKUP(MaGv!K9,dsma,4,0)))</f>
        <v>Văn 
Trang</v>
      </c>
      <c r="L9" s="119" t="str">
        <f>IF(MaGv!L9="","",IF(MaGv!L9="cn","cn"&amp;CHAR(10)&amp;VLOOKUP(MaGv!L8,dscn,3,0),VLOOKUP(MaGv!L9,dsma,5,0)&amp;CHAR(10)&amp;VLOOKUP(MaGv!L9,dsma,4,0)))</f>
        <v>Văn
Xuyến</v>
      </c>
      <c r="M9" s="119" t="str">
        <f>IF(MaGv!M9="","",IF(MaGv!M9="cn","cn"&amp;CHAR(10)&amp;VLOOKUP(MaGv!M8,dscn,3,0),VLOOKUP(MaGv!M9,dsma,5,0)&amp;CHAR(10)&amp;VLOOKUP(MaGv!M9,dsma,4,0)))</f>
        <v>AVăn
Hạnh</v>
      </c>
      <c r="N9" s="119" t="str">
        <f>IF(MaGv!N9="","",IF(MaGv!N9="cn","cn"&amp;CHAR(10)&amp;VLOOKUP(MaGv!N8,dscn,3,0),VLOOKUP(MaGv!N9,dsma,5,0)&amp;CHAR(10)&amp;VLOOKUP(MaGv!N9,dsma,4,0)))</f>
        <v>Sinh
Phước</v>
      </c>
      <c r="O9" s="119" t="str">
        <f>IF(MaGv!O9="","",IF(MaGv!O9="cn","cn"&amp;CHAR(10)&amp;VLOOKUP(MaGv!O8,dscn,3,0),VLOOKUP(MaGv!O9,dsma,5,0)&amp;CHAR(10)&amp;VLOOKUP(MaGv!O9,dsma,4,0)))</f>
        <v>AVăn
Minh</v>
      </c>
      <c r="P9" s="119" t="str">
        <f>IF(MaGv!P9="","",IF(MaGv!P9="cn","cn"&amp;CHAR(10)&amp;VLOOKUP(MaGv!P8,dscn,3,0),VLOOKUP(MaGv!P9,dsma,5,0)&amp;CHAR(10)&amp;VLOOKUP(MaGv!P9,dsma,4,0)))</f>
        <v>Lý
Hà</v>
      </c>
      <c r="Q9" s="204" t="str">
        <f>IF(MaGv!Q9="","",IF(MaGv!Q9="cn","cn"&amp;CHAR(10)&amp;VLOOKUP(MaGv!Q8,dscn,3,0),VLOOKUP(MaGv!Q9,dsma,5,0)&amp;CHAR(10)&amp;VLOOKUP(MaGv!Q9,dsma,4,0)))</f>
        <v>td
Thu</v>
      </c>
      <c r="R9" s="119" t="str">
        <f>IF(MaGv!R9="","",IF(MaGv!R9="cn","cn"&amp;CHAR(10)&amp;VLOOKUP(MaGv!R8,dscn,3,0),VLOOKUP(MaGv!R9,dsma,5,0)&amp;CHAR(10)&amp;VLOOKUP(MaGv!R9,dsma,4,0)))</f>
        <v>Đia
Hường</v>
      </c>
      <c r="S9" s="119" t="str">
        <f>IF(MaGv!S9="","",IF(MaGv!S9="cn","cn"&amp;CHAR(10)&amp;VLOOKUP(MaGv!S8,dscn,3,0),VLOOKUP(MaGv!S9,dsma,5,0)&amp;CHAR(10)&amp;VLOOKUP(MaGv!S9,dsma,4,0)))</f>
        <v>AVăn
anh1</v>
      </c>
      <c r="T9" s="119" t="str">
        <f>IF(MaGv!T9="","",IF(MaGv!T9="cn","cn"&amp;CHAR(10)&amp;VLOOKUP(MaGv!T8,dscn,3,0),VLOOKUP(MaGv!T9,dsma,5,0)&amp;CHAR(10)&amp;VLOOKUP(MaGv!T9,dsma,4,0)))</f>
        <v>nghề
Toàn</v>
      </c>
      <c r="U9" s="119" t="str">
        <f>IF(MaGv!U9="","",IF(MaGv!U9="cn","cn"&amp;CHAR(10)&amp;VLOOKUP(MaGv!U8,dscn,3,0),VLOOKUP(MaGv!U9,dsma,5,0)&amp;CHAR(10)&amp;VLOOKUP(MaGv!U9,dsma,4,0)))</f>
        <v/>
      </c>
      <c r="V9" s="119" t="str">
        <f>IF(MaGv!V9="","",IF(MaGv!V9="cn","cn"&amp;CHAR(10)&amp;VLOOKUP(MaGv!V8,dscn,3,0),VLOOKUP(MaGv!V9,dsma,5,0)&amp;CHAR(10)&amp;VLOOKUP(MaGv!V9,dsma,4,0)))</f>
        <v>cn
Lan</v>
      </c>
      <c r="W9" s="119" t="str">
        <f>IF(MaGv!W9="","",IF(MaGv!W9="cn","cn"&amp;CHAR(10)&amp;VLOOKUP(MaGv!W8,dscn,3,0),VLOOKUP(MaGv!W9,dsma,5,0)&amp;CHAR(10)&amp;VLOOKUP(MaGv!W9,dsma,4,0)))</f>
        <v>CD
Hương</v>
      </c>
      <c r="X9" s="119" t="str">
        <f>IF(MaGv!X9="","",IF(MaGv!X9="cn","cn"&amp;CHAR(10)&amp;VLOOKUP(MaGv!X8,dscn,3,0),VLOOKUP(MaGv!X9,dsma,5,0)&amp;CHAR(10)&amp;VLOOKUP(MaGv!X9,dsma,4,0)))</f>
        <v>AVăn
Trang</v>
      </c>
      <c r="Y9" s="119" t="str">
        <f>IF(MaGv!Y9="","",IF(MaGv!Y9="cn","cn"&amp;CHAR(10)&amp;VLOOKUP(MaGv!Y8,dscn,3,0),VLOOKUP(MaGv!Y9,dsma,5,0)&amp;CHAR(10)&amp;VLOOKUP(MaGv!Y9,dsma,4,0)))</f>
        <v/>
      </c>
      <c r="Z9" s="119" t="str">
        <f>IF(MaGv!Z9="","",IF(MaGv!Z9="cn","cn"&amp;CHAR(10)&amp;VLOOKUP(MaGv!Z8,dscn,3,0),VLOOKUP(MaGv!Z9,dsma,5,0)&amp;CHAR(10)&amp;VLOOKUP(MaGv!Z9,dsma,4,0)))</f>
        <v/>
      </c>
      <c r="AA9" s="119" t="str">
        <f>IF(MaGv!AA9="","",IF(MaGv!AA9="cn","cn"&amp;CHAR(10)&amp;VLOOKUP(MaGv!AA8,dscn,3,0),VLOOKUP(MaGv!AA9,dsma,5,0)&amp;CHAR(10)&amp;VLOOKUP(MaGv!AA9,dsma,4,0)))</f>
        <v>Văn
Hồng</v>
      </c>
      <c r="AB9" s="119" t="str">
        <f>IF(MaGv!AB9="","",IF(MaGv!AB9="cn","cn"&amp;CHAR(10)&amp;VLOOKUP(MaGv!AB8,dscn,3,0),VLOOKUP(MaGv!AB9,dsma,5,0)&amp;CHAR(10)&amp;VLOOKUP(MaGv!AB9,dsma,4,0)))</f>
        <v>Hóa
Sa</v>
      </c>
      <c r="AC9" s="119" t="str">
        <f>IF(MaGv!AC9="","",IF(MaGv!AC9="cn","cn"&amp;CHAR(10)&amp;VLOOKUP(MaGv!AC8,dscn,3,0),VLOOKUP(MaGv!AC9,dsma,5,0)&amp;CHAR(10)&amp;VLOOKUP(MaGv!AC9,dsma,4,0)))</f>
        <v>AVăn
Khanh</v>
      </c>
      <c r="AD9" s="119" t="str">
        <f>IF(MaGv!AD9="","",IF(MaGv!AD9="cn","cn"&amp;CHAR(10)&amp;VLOOKUP(MaGv!AD8,dscn,3,0),VLOOKUP(MaGv!AD9,dsma,5,0)&amp;CHAR(10)&amp;VLOOKUP(MaGv!AD9,dsma,4,0)))</f>
        <v/>
      </c>
      <c r="AE9" s="119" t="str">
        <f>IF(MaGv!AE9="","",IF(MaGv!AE9="cn","cn"&amp;CHAR(10)&amp;VLOOKUP(MaGv!AE8,dscn,3,0),VLOOKUP(MaGv!AE9,dsma,5,0)&amp;CHAR(10)&amp;VLOOKUP(MaGv!AE9,dsma,4,0)))</f>
        <v/>
      </c>
      <c r="AF9" s="119" t="str">
        <f>IF(MaGv!AF9="","",IF(MaGv!AF9="cn","cn"&amp;CHAR(10)&amp;VLOOKUP(MaGv!AF8,dscn,3,0),VLOOKUP(MaGv!AF9,dsma,5,0)&amp;CHAR(10)&amp;VLOOKUP(MaGv!AF9,dsma,4,0)))</f>
        <v/>
      </c>
      <c r="AG9" s="119" t="str">
        <f>IF(MaGv!AG9="","",IF(MaGv!AG9="cn","cn"&amp;CHAR(10)&amp;VLOOKUP(MaGv!AG8,dscn,3,0),VLOOKUP(MaGv!AG9,dsma,5,0)&amp;CHAR(10)&amp;VLOOKUP(MaGv!AG9,dsma,4,0)))</f>
        <v/>
      </c>
      <c r="AH9" s="204" t="str">
        <f>IF(MaGv!AH9="","",IF(MaGv!AH9="cn","cn"&amp;CHAR(10)&amp;VLOOKUP(MaGv!AH8,dscn,3,0),VLOOKUP(MaGv!AH9,dsma,5,0)&amp;CHAR(10)&amp;VLOOKUP(MaGv!AH9,dsma,4,0)))</f>
        <v>Lý
Dũng</v>
      </c>
      <c r="AI9" s="204" t="str">
        <f>IF(MaGv!AI9="","",IF(MaGv!AI9="cn","cn"&amp;CHAR(10)&amp;VLOOKUP(MaGv!AI8,dscn,3,0),VLOOKUP(MaGv!AI9,dsma,5,0)&amp;CHAR(10)&amp;VLOOKUP(MaGv!AI9,dsma,4,0)))</f>
        <v>AVăn
Nga</v>
      </c>
      <c r="AJ9" s="204" t="str">
        <f>IF(MaGv!AJ9="","",IF(MaGv!AJ9="cn","cn"&amp;CHAR(10)&amp;VLOOKUP(MaGv!AJ8,dscn,3,0),VLOOKUP(MaGv!AJ9,dsma,5,0)&amp;CHAR(10)&amp;VLOOKUP(MaGv!AJ9,dsma,4,0)))</f>
        <v>CD
Thủy</v>
      </c>
      <c r="AK9" s="204" t="str">
        <f>IF(MaGv!AK9="","",IF(MaGv!AK9="cn","cn"&amp;CHAR(10)&amp;VLOOKUP(MaGv!AK8,dscn,3,0),VLOOKUP(MaGv!AK9,dsma,5,0)&amp;CHAR(10)&amp;VLOOKUP(MaGv!AK9,dsma,4,0)))</f>
        <v>AVăn
Màng</v>
      </c>
      <c r="AL9" s="204" t="str">
        <f>IF(MaGv!AL9="","",IF(MaGv!AL9="cn","cn"&amp;CHAR(10)&amp;VLOOKUP(MaGv!AL8,dscn,3,0),VLOOKUP(MaGv!AL9,dsma,5,0)&amp;CHAR(10)&amp;VLOOKUP(MaGv!AL9,dsma,4,0)))</f>
        <v>nn
Vân</v>
      </c>
      <c r="AM9" s="204" t="str">
        <f>IF(MaGv!AM9="","",IF(MaGv!AM9="cn","cn"&amp;CHAR(10)&amp;VLOOKUP(MaGv!AM8,dscn,3,0),VLOOKUP(MaGv!AM9,dsma,5,0)&amp;CHAR(10)&amp;VLOOKUP(MaGv!AM9,dsma,4,0)))</f>
        <v>AVăn
HÀ</v>
      </c>
      <c r="AN9" s="204" t="str">
        <f>IF(MaGv!AN9="","",IF(MaGv!AN9="cn","cn"&amp;CHAR(10)&amp;VLOOKUP(MaGv!AN8,dscn,3,0),VLOOKUP(MaGv!AN9,dsma,5,0)&amp;CHAR(10)&amp;VLOOKUP(MaGv!AN9,dsma,4,0)))</f>
        <v>Hóa
Thiện</v>
      </c>
      <c r="AO9" s="204" t="str">
        <f>IF(MaGv!AO9="","",IF(MaGv!AO9="cn","cn"&amp;CHAR(10)&amp;VLOOKUP(MaGv!AO8,dscn,3,0),VLOOKUP(MaGv!AO9,dsma,5,0)&amp;CHAR(10)&amp;VLOOKUP(MaGv!AO9,dsma,4,0)))</f>
        <v/>
      </c>
      <c r="AP9" s="204" t="str">
        <f>IF(MaGv!AP9="","",IF(MaGv!AP9="cn","cn"&amp;CHAR(10)&amp;VLOOKUP(MaGv!AP8,dscn,3,0),VLOOKUP(MaGv!AP9,dsma,5,0)&amp;CHAR(10)&amp;VLOOKUP(MaGv!AP9,dsma,4,0)))</f>
        <v/>
      </c>
      <c r="AQ9" s="204" t="str">
        <f>IF(MaGv!AQ9="","",IF(MaGv!AQ9="cn","cn"&amp;CHAR(10)&amp;VLOOKUP(MaGv!AQ8,dscn,3,0),VLOOKUP(MaGv!AQ9,dsma,5,0)&amp;CHAR(10)&amp;VLOOKUP(MaGv!AQ9,dsma,4,0)))</f>
        <v/>
      </c>
      <c r="AR9" s="204" t="str">
        <f>IF(MaGv!AR9="","",IF(MaGv!AR9="cn","cn"&amp;CHAR(10)&amp;VLOOKUP(MaGv!AR8,dscn,3,0),VLOOKUP(MaGv!AR9,dsma,5,0)&amp;CHAR(10)&amp;VLOOKUP(MaGv!AR9,dsma,4,0)))</f>
        <v/>
      </c>
      <c r="AS9" s="204" t="str">
        <f>IF(MaGv!AS9="","",IF(MaGv!AS9="cn","cn"&amp;CHAR(10)&amp;VLOOKUP(MaGv!AS8,dscn,3,0),VLOOKUP(MaGv!AS9,dsma,5,0)&amp;CHAR(10)&amp;VLOOKUP(MaGv!AS9,dsma,4,0)))</f>
        <v>Lý
Minh</v>
      </c>
      <c r="AT9" s="201" t="str">
        <f>IF(MaGv!AT9="","",IF(MaGv!AT9="cn","cn"&amp;CHAR(10)&amp;VLOOKUP(MaGv!AT8,dscn,3,0),VLOOKUP(MaGv!AT9,dsma,5,0)&amp;CHAR(10)&amp;VLOOKUP(MaGv!AT9,dsma,4,0)))</f>
        <v>Hóa
Thái</v>
      </c>
      <c r="AU9" s="204" t="str">
        <f>IF(MaGv!AU9="","",IF(MaGv!AU9="cn","cn"&amp;CHAR(10)&amp;VLOOKUP(MaGv!AU8,dscn,3,0),VLOOKUP(MaGv!AU9,dsma,5,0)&amp;CHAR(10)&amp;VLOOKUP(MaGv!AU9,dsma,4,0)))</f>
        <v>Lý
Miên</v>
      </c>
      <c r="AV9" s="204" t="str">
        <f>IF(MaGv!AV9="","",IF(MaGv!AV9="cn","cn"&amp;CHAR(10)&amp;VLOOKUP(MaGv!AV8,dscn,3,0),VLOOKUP(MaGv!AV9,dsma,5,0)&amp;CHAR(10)&amp;VLOOKUP(MaGv!AV9,dsma,4,0)))</f>
        <v>Hóa
Thi</v>
      </c>
      <c r="AW9" s="204" t="str">
        <f>IF(MaGv!AW9="","",IF(MaGv!AW9="cn","cn"&amp;CHAR(10)&amp;VLOOKUP(MaGv!AW8,dscn,3,0),VLOOKUP(MaGv!AW9,dsma,5,0)&amp;CHAR(10)&amp;VLOOKUP(MaGv!AW9,dsma,4,0)))</f>
        <v/>
      </c>
      <c r="AX9" s="204" t="str">
        <f>IF(MaGv!AX9="","",IF(MaGv!AX9="cn","cn"&amp;CHAR(10)&amp;VLOOKUP(MaGv!AX8,dscn,3,0),VLOOKUP(MaGv!AX9,dsma,5,0)&amp;CHAR(10)&amp;VLOOKUP(MaGv!AX9,dsma,4,0)))</f>
        <v/>
      </c>
      <c r="AY9" s="119" t="str">
        <f>IF(MaGv!AY9="","",IF(MaGv!AY9="cn","cn"&amp;CHAR(10)&amp;VLOOKUP(MaGv!AY8,dscn,3,0),VLOOKUP(MaGv!AY9,dsma,5,0)&amp;CHAR(10)&amp;VLOOKUP(MaGv!AY9,dsma,4,0)))</f>
        <v/>
      </c>
      <c r="AZ9" s="121" t="str">
        <f>IF(MaGv!AZ9="","",IF(MaGv!AZ9="cn","cn"&amp;CHAR(10)&amp;VLOOKUP(MaGv!AZ8,dscn,3,0),VLOOKUP(MaGv!AZ9,dsma,5,0)&amp;CHAR(10)&amp;VLOOKUP(MaGv!AZ9,dsma,4,0)))</f>
        <v/>
      </c>
      <c r="BA9" s="105"/>
      <c r="BB9" s="106"/>
    </row>
    <row r="10" spans="1:54" s="107" customFormat="1" ht="26.25" customHeight="1" x14ac:dyDescent="0.2">
      <c r="A10" s="470" t="s">
        <v>8</v>
      </c>
      <c r="B10" s="108">
        <v>2</v>
      </c>
      <c r="C10" s="77" t="str">
        <f>IF(MaGv!C10="","",IF(MaGv!C10="cn","cn"&amp;CHAR(10)&amp;VLOOKUP(MaGv!C9,dscn,3,0),VLOOKUP(MaGv!C10,dsma,5,0)&amp;CHAR(10)&amp;VLOOKUP(MaGv!C10,dsma,4,0)))</f>
        <v>Văn 
Khôi</v>
      </c>
      <c r="D10" s="77" t="str">
        <f>IF(MaGv!D10="","",IF(MaGv!D10="cn","cn"&amp;CHAR(10)&amp;VLOOKUP(MaGv!D9,dscn,3,0),VLOOKUP(MaGv!D10,dsma,5,0)&amp;CHAR(10)&amp;VLOOKUP(MaGv!D10,dsma,4,0)))</f>
        <v>Lý
Hương</v>
      </c>
      <c r="E10" s="77" t="str">
        <f>IF(MaGv!E10="","",IF(MaGv!E10="cn","cn"&amp;CHAR(10)&amp;VLOOKUP(MaGv!E9,dscn,3,0),VLOOKUP(MaGv!E10,dsma,5,0)&amp;CHAR(10)&amp;VLOOKUP(MaGv!E10,dsma,4,0)))</f>
        <v>Lý
Miên</v>
      </c>
      <c r="F10" s="77" t="str">
        <f>IF(MaGv!F10="","",IF(MaGv!F10="cn","cn"&amp;CHAR(10)&amp;VLOOKUP(MaGv!F9,dscn,3,0),VLOOKUP(MaGv!F10,dsma,5,0)&amp;CHAR(10)&amp;VLOOKUP(MaGv!F10,dsma,4,0)))</f>
        <v>Lý
Thông</v>
      </c>
      <c r="G10" s="77" t="str">
        <f>IF(MaGv!G10="","",IF(MaGv!G10="cn","cn"&amp;CHAR(10)&amp;VLOOKUP(MaGv!G9,dscn,3,0),VLOOKUP(MaGv!G10,dsma,5,0)&amp;CHAR(10)&amp;VLOOKUP(MaGv!G10,dsma,4,0)))</f>
        <v>Sinh
Phước</v>
      </c>
      <c r="H10" s="205" t="str">
        <f>IF(MaGv!H10="","",IF(MaGv!H10="cn","cn"&amp;CHAR(10)&amp;VLOOKUP(MaGv!H9,dscn,3,0),VLOOKUP(MaGv!H10,dsma,5,0)&amp;CHAR(10)&amp;VLOOKUP(MaGv!H10,dsma,4,0)))</f>
        <v>Hóa
Nghi</v>
      </c>
      <c r="I10" s="77" t="str">
        <f>IF(MaGv!I10="","",IF(MaGv!I10="cn","cn"&amp;CHAR(10)&amp;VLOOKUP(MaGv!I9,dscn,3,0),VLOOKUP(MaGv!I10,dsma,5,0)&amp;CHAR(10)&amp;VLOOKUP(MaGv!I10,dsma,4,0)))</f>
        <v>Văn 
Xuân</v>
      </c>
      <c r="J10" s="77" t="str">
        <f>IF(MaGv!J10="","",IF(MaGv!J10="cn","cn"&amp;CHAR(10)&amp;VLOOKUP(MaGv!J9,dscn,3,0),VLOOKUP(MaGv!J10,dsma,5,0)&amp;CHAR(10)&amp;VLOOKUP(MaGv!J10,dsma,4,0)))</f>
        <v>Sinh
Phượng</v>
      </c>
      <c r="K10" s="77" t="str">
        <f>IF(MaGv!K10="","",IF(MaGv!K10="cn","cn"&amp;CHAR(10)&amp;VLOOKUP(MaGv!K9,dscn,3,0),VLOOKUP(MaGv!K10,dsma,5,0)&amp;CHAR(10)&amp;VLOOKUP(MaGv!K10,dsma,4,0)))</f>
        <v>Văn 
Trang</v>
      </c>
      <c r="L10" s="77" t="str">
        <f>IF(MaGv!L10="","",IF(MaGv!L10="cn","cn"&amp;CHAR(10)&amp;VLOOKUP(MaGv!L9,dscn,3,0),VLOOKUP(MaGv!L10,dsma,5,0)&amp;CHAR(10)&amp;VLOOKUP(MaGv!L10,dsma,4,0)))</f>
        <v>Văn
Xuyến</v>
      </c>
      <c r="M10" s="77" t="str">
        <f>IF(MaGv!M10="","",IF(MaGv!M10="cn","cn"&amp;CHAR(10)&amp;VLOOKUP(MaGv!M9,dscn,3,0),VLOOKUP(MaGv!M10,dsma,5,0)&amp;CHAR(10)&amp;VLOOKUP(MaGv!M10,dsma,4,0)))</f>
        <v>AVăn
Hạnh</v>
      </c>
      <c r="N10" s="77" t="str">
        <f>IF(MaGv!N10="","",IF(MaGv!N10="cn","cn"&amp;CHAR(10)&amp;VLOOKUP(MaGv!N9,dscn,3,0),VLOOKUP(MaGv!N10,dsma,5,0)&amp;CHAR(10)&amp;VLOOKUP(MaGv!N10,dsma,4,0)))</f>
        <v>Hóa
Thi</v>
      </c>
      <c r="O10" s="77" t="str">
        <f>IF(MaGv!O10="","",IF(MaGv!O10="cn","cn"&amp;CHAR(10)&amp;VLOOKUP(MaGv!O9,dscn,3,0),VLOOKUP(MaGv!O10,dsma,5,0)&amp;CHAR(10)&amp;VLOOKUP(MaGv!O10,dsma,4,0)))</f>
        <v>AVăn
Minh</v>
      </c>
      <c r="P10" s="77" t="str">
        <f>IF(MaGv!P10="","",IF(MaGv!P10="cn","cn"&amp;CHAR(10)&amp;VLOOKUP(MaGv!P9,dscn,3,0),VLOOKUP(MaGv!P10,dsma,5,0)&amp;CHAR(10)&amp;VLOOKUP(MaGv!P10,dsma,4,0)))</f>
        <v>cn
Hà</v>
      </c>
      <c r="Q10" s="205" t="str">
        <f>IF(MaGv!Q10="","",IF(MaGv!Q10="cn","cn"&amp;CHAR(10)&amp;VLOOKUP(MaGv!Q9,dscn,3,0),VLOOKUP(MaGv!Q10,dsma,5,0)&amp;CHAR(10)&amp;VLOOKUP(MaGv!Q10,dsma,4,0)))</f>
        <v>td
Thu</v>
      </c>
      <c r="R10" s="77" t="str">
        <f>IF(MaGv!R10="","",IF(MaGv!R10="cn","cn"&amp;CHAR(10)&amp;VLOOKUP(MaGv!R9,dscn,3,0),VLOOKUP(MaGv!R10,dsma,5,0)&amp;CHAR(10)&amp;VLOOKUP(MaGv!R10,dsma,4,0)))</f>
        <v>CD
Thủy</v>
      </c>
      <c r="S10" s="77" t="str">
        <f>IF(MaGv!S10="","",IF(MaGv!S10="cn","cn"&amp;CHAR(10)&amp;VLOOKUP(MaGv!S9,dscn,3,0),VLOOKUP(MaGv!S10,dsma,5,0)&amp;CHAR(10)&amp;VLOOKUP(MaGv!S10,dsma,4,0)))</f>
        <v>AVăn
anh1</v>
      </c>
      <c r="T10" s="77" t="str">
        <f>IF(MaGv!T10="","",IF(MaGv!T10="cn","cn"&amp;CHAR(10)&amp;VLOOKUP(MaGv!T9,dscn,3,0),VLOOKUP(MaGv!T10,dsma,5,0)&amp;CHAR(10)&amp;VLOOKUP(MaGv!T10,dsma,4,0)))</f>
        <v>nghề
Toàn</v>
      </c>
      <c r="U10" s="77" t="str">
        <f>IF(MaGv!U10="","",IF(MaGv!U10="cn","cn"&amp;CHAR(10)&amp;VLOOKUP(MaGv!U9,dscn,3,0),VLOOKUP(MaGv!U10,dsma,5,0)&amp;CHAR(10)&amp;VLOOKUP(MaGv!U10,dsma,4,0)))</f>
        <v/>
      </c>
      <c r="V10" s="77" t="str">
        <f>IF(MaGv!V10="","",IF(MaGv!V10="cn","cn"&amp;CHAR(10)&amp;VLOOKUP(MaGv!V9,dscn,3,0),VLOOKUP(MaGv!V10,dsma,5,0)&amp;CHAR(10)&amp;VLOOKUP(MaGv!V10,dsma,4,0)))</f>
        <v>CD
Hương</v>
      </c>
      <c r="W10" s="77" t="str">
        <f>IF(MaGv!W10="","",IF(MaGv!W10="cn","cn"&amp;CHAR(10)&amp;VLOOKUP(MaGv!W9,dscn,3,0),VLOOKUP(MaGv!W10,dsma,5,0)&amp;CHAR(10)&amp;VLOOKUP(MaGv!W10,dsma,4,0)))</f>
        <v>cn
Lan</v>
      </c>
      <c r="X10" s="77" t="str">
        <f>IF(MaGv!X10="","",IF(MaGv!X10="cn","cn"&amp;CHAR(10)&amp;VLOOKUP(MaGv!X9,dscn,3,0),VLOOKUP(MaGv!X10,dsma,5,0)&amp;CHAR(10)&amp;VLOOKUP(MaGv!X10,dsma,4,0)))</f>
        <v>AVăn
Trang</v>
      </c>
      <c r="Y10" s="77" t="str">
        <f>IF(MaGv!Y10="","",IF(MaGv!Y10="cn","cn"&amp;CHAR(10)&amp;VLOOKUP(MaGv!Y9,dscn,3,0),VLOOKUP(MaGv!Y10,dsma,5,0)&amp;CHAR(10)&amp;VLOOKUP(MaGv!Y10,dsma,4,0)))</f>
        <v/>
      </c>
      <c r="Z10" s="77" t="str">
        <f>IF(MaGv!Z10="","",IF(MaGv!Z10="cn","cn"&amp;CHAR(10)&amp;VLOOKUP(MaGv!Z9,dscn,3,0),VLOOKUP(MaGv!Z10,dsma,5,0)&amp;CHAR(10)&amp;VLOOKUP(MaGv!Z10,dsma,4,0)))</f>
        <v/>
      </c>
      <c r="AA10" s="77" t="str">
        <f>IF(MaGv!AA10="","",IF(MaGv!AA10="cn","cn"&amp;CHAR(10)&amp;VLOOKUP(MaGv!AA9,dscn,3,0),VLOOKUP(MaGv!AA10,dsma,5,0)&amp;CHAR(10)&amp;VLOOKUP(MaGv!AA10,dsma,4,0)))</f>
        <v>Văn
Hồng</v>
      </c>
      <c r="AB10" s="77" t="str">
        <f>IF(MaGv!AB10="","",IF(MaGv!AB10="cn","cn"&amp;CHAR(10)&amp;VLOOKUP(MaGv!AB9,dscn,3,0),VLOOKUP(MaGv!AB10,dsma,5,0)&amp;CHAR(10)&amp;VLOOKUP(MaGv!AB10,dsma,4,0)))</f>
        <v>Đia
Hường</v>
      </c>
      <c r="AC10" s="77" t="str">
        <f>IF(MaGv!AC10="","",IF(MaGv!AC10="cn","cn"&amp;CHAR(10)&amp;VLOOKUP(MaGv!AC9,dscn,3,0),VLOOKUP(MaGv!AC10,dsma,5,0)&amp;CHAR(10)&amp;VLOOKUP(MaGv!AC10,dsma,4,0)))</f>
        <v>AVăn
Khanh</v>
      </c>
      <c r="AD10" s="77" t="str">
        <f>IF(MaGv!AD10="","",IF(MaGv!AD10="cn","cn"&amp;CHAR(10)&amp;VLOOKUP(MaGv!AD9,dscn,3,0),VLOOKUP(MaGv!AD10,dsma,5,0)&amp;CHAR(10)&amp;VLOOKUP(MaGv!AD10,dsma,4,0)))</f>
        <v/>
      </c>
      <c r="AE10" s="77" t="str">
        <f>IF(MaGv!AE10="","",IF(MaGv!AE10="cn","cn"&amp;CHAR(10)&amp;VLOOKUP(MaGv!AE9,dscn,3,0),VLOOKUP(MaGv!AE10,dsma,5,0)&amp;CHAR(10)&amp;VLOOKUP(MaGv!AE10,dsma,4,0)))</f>
        <v/>
      </c>
      <c r="AF10" s="77" t="str">
        <f>IF(MaGv!AF10="","",IF(MaGv!AF10="cn","cn"&amp;CHAR(10)&amp;VLOOKUP(MaGv!AF9,dscn,3,0),VLOOKUP(MaGv!AF10,dsma,5,0)&amp;CHAR(10)&amp;VLOOKUP(MaGv!AF10,dsma,4,0)))</f>
        <v/>
      </c>
      <c r="AG10" s="77" t="str">
        <f>IF(MaGv!AG10="","",IF(MaGv!AG10="cn","cn"&amp;CHAR(10)&amp;VLOOKUP(MaGv!AG9,dscn,3,0),VLOOKUP(MaGv!AG10,dsma,5,0)&amp;CHAR(10)&amp;VLOOKUP(MaGv!AG10,dsma,4,0)))</f>
        <v/>
      </c>
      <c r="AH10" s="205" t="str">
        <f>IF(MaGv!AH10="","",IF(MaGv!AH10="cn","cn"&amp;CHAR(10)&amp;VLOOKUP(MaGv!AH9,dscn,3,0),VLOOKUP(MaGv!AH10,dsma,5,0)&amp;CHAR(10)&amp;VLOOKUP(MaGv!AH10,dsma,4,0)))</f>
        <v>nn
Vân</v>
      </c>
      <c r="AI10" s="205" t="str">
        <f>IF(MaGv!AI10="","",IF(MaGv!AI10="cn","cn"&amp;CHAR(10)&amp;VLOOKUP(MaGv!AI9,dscn,3,0),VLOOKUP(MaGv!AI10,dsma,5,0)&amp;CHAR(10)&amp;VLOOKUP(MaGv!AI10,dsma,4,0)))</f>
        <v>AVăn
Nga</v>
      </c>
      <c r="AJ10" s="205" t="str">
        <f>IF(MaGv!AJ10="","",IF(MaGv!AJ10="cn","cn"&amp;CHAR(10)&amp;VLOOKUP(MaGv!AJ9,dscn,3,0),VLOOKUP(MaGv!AJ10,dsma,5,0)&amp;CHAR(10)&amp;VLOOKUP(MaGv!AJ10,dsma,4,0)))</f>
        <v>Hóa
Sa</v>
      </c>
      <c r="AK10" s="205" t="str">
        <f>IF(MaGv!AK10="","",IF(MaGv!AK10="cn","cn"&amp;CHAR(10)&amp;VLOOKUP(MaGv!AK9,dscn,3,0),VLOOKUP(MaGv!AK10,dsma,5,0)&amp;CHAR(10)&amp;VLOOKUP(MaGv!AK10,dsma,4,0)))</f>
        <v>AVăn
Màng</v>
      </c>
      <c r="AL10" s="205" t="str">
        <f>IF(MaGv!AL10="","",IF(MaGv!AL10="cn","cn"&amp;CHAR(10)&amp;VLOOKUP(MaGv!AL9,dscn,3,0),VLOOKUP(MaGv!AL10,dsma,5,0)&amp;CHAR(10)&amp;VLOOKUP(MaGv!AL10,dsma,4,0)))</f>
        <v>CD
Hồng</v>
      </c>
      <c r="AM10" s="205" t="str">
        <f>IF(MaGv!AM10="","",IF(MaGv!AM10="cn","cn"&amp;CHAR(10)&amp;VLOOKUP(MaGv!AM9,dscn,3,0),VLOOKUP(MaGv!AM10,dsma,5,0)&amp;CHAR(10)&amp;VLOOKUP(MaGv!AM10,dsma,4,0)))</f>
        <v>Hóa
Song</v>
      </c>
      <c r="AN10" s="205" t="str">
        <f>IF(MaGv!AN10="","",IF(MaGv!AN10="cn","cn"&amp;CHAR(10)&amp;VLOOKUP(MaGv!AN9,dscn,3,0),VLOOKUP(MaGv!AN10,dsma,5,0)&amp;CHAR(10)&amp;VLOOKUP(MaGv!AN10,dsma,4,0)))</f>
        <v>Hóa
Thiện</v>
      </c>
      <c r="AO10" s="205" t="str">
        <f>IF(MaGv!AO10="","",IF(MaGv!AO10="cn","cn"&amp;CHAR(10)&amp;VLOOKUP(MaGv!AO9,dscn,3,0),VLOOKUP(MaGv!AO10,dsma,5,0)&amp;CHAR(10)&amp;VLOOKUP(MaGv!AO10,dsma,4,0)))</f>
        <v/>
      </c>
      <c r="AP10" s="205" t="str">
        <f>IF(MaGv!AP10="","",IF(MaGv!AP10="cn","cn"&amp;CHAR(10)&amp;VLOOKUP(MaGv!AP9,dscn,3,0),VLOOKUP(MaGv!AP10,dsma,5,0)&amp;CHAR(10)&amp;VLOOKUP(MaGv!AP10,dsma,4,0)))</f>
        <v/>
      </c>
      <c r="AQ10" s="205" t="str">
        <f>IF(MaGv!AQ10="","",IF(MaGv!AQ10="cn","cn"&amp;CHAR(10)&amp;VLOOKUP(MaGv!AQ9,dscn,3,0),VLOOKUP(MaGv!AQ10,dsma,5,0)&amp;CHAR(10)&amp;VLOOKUP(MaGv!AQ10,dsma,4,0)))</f>
        <v/>
      </c>
      <c r="AR10" s="205" t="str">
        <f>IF(MaGv!AR10="","",IF(MaGv!AR10="cn","cn"&amp;CHAR(10)&amp;VLOOKUP(MaGv!AR9,dscn,3,0),VLOOKUP(MaGv!AR10,dsma,5,0)&amp;CHAR(10)&amp;VLOOKUP(MaGv!AR10,dsma,4,0)))</f>
        <v/>
      </c>
      <c r="AS10" s="205" t="str">
        <f>IF(MaGv!AS10="","",IF(MaGv!AS10="cn","cn"&amp;CHAR(10)&amp;VLOOKUP(MaGv!AS9,dscn,3,0),VLOOKUP(MaGv!AS10,dsma,5,0)&amp;CHAR(10)&amp;VLOOKUP(MaGv!AS10,dsma,4,0)))</f>
        <v>Lý
Minh</v>
      </c>
      <c r="AT10" s="202" t="str">
        <f>IF(MaGv!AT10="","",IF(MaGv!AT10="cn","cn"&amp;CHAR(10)&amp;VLOOKUP(MaGv!AT9,dscn,3,0),VLOOKUP(MaGv!AT10,dsma,5,0)&amp;CHAR(10)&amp;VLOOKUP(MaGv!AT10,dsma,4,0)))</f>
        <v>Hóa
Thái</v>
      </c>
      <c r="AU10" s="205" t="str">
        <f>IF(MaGv!AU10="","",IF(MaGv!AU10="cn","cn"&amp;CHAR(10)&amp;VLOOKUP(MaGv!AU9,dscn,3,0),VLOOKUP(MaGv!AU10,dsma,5,0)&amp;CHAR(10)&amp;VLOOKUP(MaGv!AU10,dsma,4,0)))</f>
        <v>QP
Châu</v>
      </c>
      <c r="AV10" s="205" t="str">
        <f>IF(MaGv!AV10="","",IF(MaGv!AV10="cn","cn"&amp;CHAR(10)&amp;VLOOKUP(MaGv!AV9,dscn,3,0),VLOOKUP(MaGv!AV10,dsma,5,0)&amp;CHAR(10)&amp;VLOOKUP(MaGv!AV10,dsma,4,0)))</f>
        <v>Lý
Dũng</v>
      </c>
      <c r="AW10" s="205" t="str">
        <f>IF(MaGv!AW10="","",IF(MaGv!AW10="cn","cn"&amp;CHAR(10)&amp;VLOOKUP(MaGv!AW9,dscn,3,0),VLOOKUP(MaGv!AW10,dsma,5,0)&amp;CHAR(10)&amp;VLOOKUP(MaGv!AW10,dsma,4,0)))</f>
        <v/>
      </c>
      <c r="AX10" s="205" t="str">
        <f>IF(MaGv!AX10="","",IF(MaGv!AX10="cn","cn"&amp;CHAR(10)&amp;VLOOKUP(MaGv!AX9,dscn,3,0),VLOOKUP(MaGv!AX10,dsma,5,0)&amp;CHAR(10)&amp;VLOOKUP(MaGv!AX10,dsma,4,0)))</f>
        <v/>
      </c>
      <c r="AY10" s="77" t="str">
        <f>IF(MaGv!AY10="","",IF(MaGv!AY10="cn","cn"&amp;CHAR(10)&amp;VLOOKUP(MaGv!AY9,dscn,3,0),VLOOKUP(MaGv!AY10,dsma,5,0)&amp;CHAR(10)&amp;VLOOKUP(MaGv!AY10,dsma,4,0)))</f>
        <v/>
      </c>
      <c r="AZ10" s="122" t="str">
        <f>IF(MaGv!AZ10="","",IF(MaGv!AZ10="cn","cn"&amp;CHAR(10)&amp;VLOOKUP(MaGv!AZ9,dscn,3,0),VLOOKUP(MaGv!AZ10,dsma,5,0)&amp;CHAR(10)&amp;VLOOKUP(MaGv!AZ10,dsma,4,0)))</f>
        <v/>
      </c>
      <c r="BA10" s="109"/>
      <c r="BB10" s="110"/>
    </row>
    <row r="11" spans="1:54" s="107" customFormat="1" ht="26.25" customHeight="1" x14ac:dyDescent="0.2">
      <c r="A11" s="470" t="s">
        <v>10</v>
      </c>
      <c r="B11" s="108">
        <v>3</v>
      </c>
      <c r="C11" s="77" t="str">
        <f>IF(MaGv!C11="","",IF(MaGv!C11="cn","cn"&amp;CHAR(10)&amp;VLOOKUP(MaGv!C10,dscn,3,0),VLOOKUP(MaGv!C11,dsma,5,0)&amp;CHAR(10)&amp;VLOOKUP(MaGv!C11,dsma,4,0)))</f>
        <v>Lý
Hà</v>
      </c>
      <c r="D11" s="77" t="str">
        <f>IF(MaGv!D11="","",IF(MaGv!D11="cn","cn"&amp;CHAR(10)&amp;VLOOKUP(MaGv!D10,dscn,3,0),VLOOKUP(MaGv!D11,dsma,5,0)&amp;CHAR(10)&amp;VLOOKUP(MaGv!D11,dsma,4,0)))</f>
        <v>Sinh
Phước</v>
      </c>
      <c r="E11" s="202" t="str">
        <f>IF(MaGv!E11="","",IF(MaGv!E11="cn","cn"&amp;CHAR(10)&amp;VLOOKUP(MaGv!E10,dscn,3,0),VLOOKUP(MaGv!E11,dsma,5,0)&amp;CHAR(10)&amp;VLOOKUP(MaGv!E11,dsma,4,0)))</f>
        <v>Lý
Miên</v>
      </c>
      <c r="F11" s="77" t="str">
        <f>IF(MaGv!F11="","",IF(MaGv!F11="cn","cn"&amp;CHAR(10)&amp;VLOOKUP(MaGv!F10,dscn,3,0),VLOOKUP(MaGv!F11,dsma,5,0)&amp;CHAR(10)&amp;VLOOKUP(MaGv!F11,dsma,4,0)))</f>
        <v>CD
Thủy</v>
      </c>
      <c r="G11" s="77" t="str">
        <f>IF(MaGv!G11="","",IF(MaGv!G11="cn","cn"&amp;CHAR(10)&amp;VLOOKUP(MaGv!G10,dscn,3,0),VLOOKUP(MaGv!G11,dsma,5,0)&amp;CHAR(10)&amp;VLOOKUP(MaGv!G11,dsma,4,0)))</f>
        <v>Lý
Hương</v>
      </c>
      <c r="H11" s="205" t="str">
        <f>IF(MaGv!H11="","",IF(MaGv!H11="cn","cn"&amp;CHAR(10)&amp;VLOOKUP(MaGv!H10,dscn,3,0),VLOOKUP(MaGv!H11,dsma,5,0)&amp;CHAR(10)&amp;VLOOKUP(MaGv!H11,dsma,4,0)))</f>
        <v>Văn 
Xuân</v>
      </c>
      <c r="I11" s="77" t="str">
        <f>IF(MaGv!I11="","",IF(MaGv!I11="cn","cn"&amp;CHAR(10)&amp;VLOOKUP(MaGv!I10,dscn,3,0),VLOOKUP(MaGv!I11,dsma,5,0)&amp;CHAR(10)&amp;VLOOKUP(MaGv!I11,dsma,4,0)))</f>
        <v>cn
Thông</v>
      </c>
      <c r="J11" s="77" t="str">
        <f>IF(MaGv!J11="","",IF(MaGv!J11="cn","cn"&amp;CHAR(10)&amp;VLOOKUP(MaGv!J10,dscn,3,0),VLOOKUP(MaGv!J11,dsma,5,0)&amp;CHAR(10)&amp;VLOOKUP(MaGv!J11,dsma,4,0)))</f>
        <v>AVăn
Nga</v>
      </c>
      <c r="K11" s="77" t="str">
        <f>IF(MaGv!K11="","",IF(MaGv!K11="cn","cn"&amp;CHAR(10)&amp;VLOOKUP(MaGv!K10,dscn,3,0),VLOOKUP(MaGv!K11,dsma,5,0)&amp;CHAR(10)&amp;VLOOKUP(MaGv!K11,dsma,4,0)))</f>
        <v>Hóa
Nga</v>
      </c>
      <c r="L11" s="77" t="str">
        <f>IF(MaGv!L11="","",IF(MaGv!L11="cn","cn"&amp;CHAR(10)&amp;VLOOKUP(MaGv!L10,dscn,3,0),VLOOKUP(MaGv!L11,dsma,5,0)&amp;CHAR(10)&amp;VLOOKUP(MaGv!L11,dsma,4,0)))</f>
        <v>CD
Hương</v>
      </c>
      <c r="M11" s="77" t="str">
        <f>IF(MaGv!M11="","",IF(MaGv!M11="cn","cn"&amp;CHAR(10)&amp;VLOOKUP(MaGv!M10,dscn,3,0),VLOOKUP(MaGv!M11,dsma,5,0)&amp;CHAR(10)&amp;VLOOKUP(MaGv!M11,dsma,4,0)))</f>
        <v>CD
Hồng</v>
      </c>
      <c r="N11" s="77" t="str">
        <f>IF(MaGv!N11="","",IF(MaGv!N11="cn","cn"&amp;CHAR(10)&amp;VLOOKUP(MaGv!N10,dscn,3,0),VLOOKUP(MaGv!N11,dsma,5,0)&amp;CHAR(10)&amp;VLOOKUP(MaGv!N11,dsma,4,0)))</f>
        <v>Văn
Hồng</v>
      </c>
      <c r="O11" s="77" t="str">
        <f>IF(MaGv!O11="","",IF(MaGv!O11="cn","cn"&amp;CHAR(10)&amp;VLOOKUP(MaGv!O10,dscn,3,0),VLOOKUP(MaGv!O11,dsma,5,0)&amp;CHAR(10)&amp;VLOOKUP(MaGv!O11,dsma,4,0)))</f>
        <v>Hóa
Thi</v>
      </c>
      <c r="P11" s="77" t="str">
        <f>IF(MaGv!P11="","",IF(MaGv!P11="cn","cn"&amp;CHAR(10)&amp;VLOOKUP(MaGv!P10,dscn,3,0),VLOOKUP(MaGv!P11,dsma,5,0)&amp;CHAR(10)&amp;VLOOKUP(MaGv!P11,dsma,4,0)))</f>
        <v>Sinh
Phượng</v>
      </c>
      <c r="Q11" s="205" t="str">
        <f>IF(MaGv!Q11="","",IF(MaGv!Q11="cn","cn"&amp;CHAR(10)&amp;VLOOKUP(MaGv!Q10,dscn,3,0),VLOOKUP(MaGv!Q11,dsma,5,0)&amp;CHAR(10)&amp;VLOOKUP(MaGv!Q11,dsma,4,0)))</f>
        <v>Hóa
Nghi</v>
      </c>
      <c r="R11" s="77" t="str">
        <f>IF(MaGv!R11="","",IF(MaGv!R11="cn","cn"&amp;CHAR(10)&amp;VLOOKUP(MaGv!R10,dscn,3,0),VLOOKUP(MaGv!R11,dsma,5,0)&amp;CHAR(10)&amp;VLOOKUP(MaGv!R11,dsma,4,0)))</f>
        <v>td
Thu</v>
      </c>
      <c r="S11" s="77" t="str">
        <f>IF(MaGv!S11="","",IF(MaGv!S11="cn","cn"&amp;CHAR(10)&amp;VLOOKUP(MaGv!S10,dscn,3,0),VLOOKUP(MaGv!S11,dsma,5,0)&amp;CHAR(10)&amp;VLOOKUP(MaGv!S11,dsma,4,0)))</f>
        <v>nghề
Toàn</v>
      </c>
      <c r="T11" s="77" t="str">
        <f>IF(MaGv!T11="","",IF(MaGv!T11="cn","cn"&amp;CHAR(10)&amp;VLOOKUP(MaGv!T10,dscn,3,0),VLOOKUP(MaGv!T11,dsma,5,0)&amp;CHAR(10)&amp;VLOOKUP(MaGv!T11,dsma,4,0)))</f>
        <v>AVăn
anh1</v>
      </c>
      <c r="U11" s="77" t="str">
        <f>IF(MaGv!U11="","",IF(MaGv!U11="cn","cn"&amp;CHAR(10)&amp;VLOOKUP(MaGv!U10,dscn,3,0),VLOOKUP(MaGv!U11,dsma,5,0)&amp;CHAR(10)&amp;VLOOKUP(MaGv!U11,dsma,4,0)))</f>
        <v/>
      </c>
      <c r="V11" s="77" t="str">
        <f>IF(MaGv!V11="","",IF(MaGv!V11="cn","cn"&amp;CHAR(10)&amp;VLOOKUP(MaGv!V10,dscn,3,0),VLOOKUP(MaGv!V11,dsma,5,0)&amp;CHAR(10)&amp;VLOOKUP(MaGv!V11,dsma,4,0)))</f>
        <v/>
      </c>
      <c r="W11" s="77" t="str">
        <f>IF(MaGv!W11="","",IF(MaGv!W11="cn","cn"&amp;CHAR(10)&amp;VLOOKUP(MaGv!W10,dscn,3,0),VLOOKUP(MaGv!W11,dsma,5,0)&amp;CHAR(10)&amp;VLOOKUP(MaGv!W11,dsma,4,0)))</f>
        <v>AVăn
Thủy</v>
      </c>
      <c r="X11" s="77" t="str">
        <f>IF(MaGv!X11="","",IF(MaGv!X11="cn","cn"&amp;CHAR(10)&amp;VLOOKUP(MaGv!X10,dscn,3,0),VLOOKUP(MaGv!X11,dsma,5,0)&amp;CHAR(10)&amp;VLOOKUP(MaGv!X11,dsma,4,0)))</f>
        <v>td
Tú</v>
      </c>
      <c r="Y11" s="77" t="str">
        <f>IF(MaGv!Y11="","",IF(MaGv!Y11="cn","cn"&amp;CHAR(10)&amp;VLOOKUP(MaGv!Y10,dscn,3,0),VLOOKUP(MaGv!Y11,dsma,5,0)&amp;CHAR(10)&amp;VLOOKUP(MaGv!Y11,dsma,4,0)))</f>
        <v>cn
Lan</v>
      </c>
      <c r="Z11" s="77" t="str">
        <f>IF(MaGv!Z11="","",IF(MaGv!Z11="cn","cn"&amp;CHAR(10)&amp;VLOOKUP(MaGv!Z10,dscn,3,0),VLOOKUP(MaGv!Z11,dsma,5,0)&amp;CHAR(10)&amp;VLOOKUP(MaGv!Z11,dsma,4,0)))</f>
        <v/>
      </c>
      <c r="AA11" s="77" t="str">
        <f>IF(MaGv!AA11="","",IF(MaGv!AA11="cn","cn"&amp;CHAR(10)&amp;VLOOKUP(MaGv!AA10,dscn,3,0),VLOOKUP(MaGv!AA11,dsma,5,0)&amp;CHAR(10)&amp;VLOOKUP(MaGv!AA11,dsma,4,0)))</f>
        <v>AVăn
Trang</v>
      </c>
      <c r="AB11" s="77" t="str">
        <f>IF(MaGv!AB11="","",IF(MaGv!AB11="cn","cn"&amp;CHAR(10)&amp;VLOOKUP(MaGv!AB10,dscn,3,0),VLOOKUP(MaGv!AB11,dsma,5,0)&amp;CHAR(10)&amp;VLOOKUP(MaGv!AB11,dsma,4,0)))</f>
        <v/>
      </c>
      <c r="AC11" s="77" t="str">
        <f>IF(MaGv!AC11="","",IF(MaGv!AC11="cn","cn"&amp;CHAR(10)&amp;VLOOKUP(MaGv!AC10,dscn,3,0),VLOOKUP(MaGv!AC11,dsma,5,0)&amp;CHAR(10)&amp;VLOOKUP(MaGv!AC11,dsma,4,0)))</f>
        <v>Lý
Dũng</v>
      </c>
      <c r="AD11" s="77" t="str">
        <f>IF(MaGv!AD11="","",IF(MaGv!AD11="cn","cn"&amp;CHAR(10)&amp;VLOOKUP(MaGv!AD10,dscn,3,0),VLOOKUP(MaGv!AD11,dsma,5,0)&amp;CHAR(10)&amp;VLOOKUP(MaGv!AD11,dsma,4,0)))</f>
        <v/>
      </c>
      <c r="AE11" s="77" t="str">
        <f>IF(MaGv!AE11="","",IF(MaGv!AE11="cn","cn"&amp;CHAR(10)&amp;VLOOKUP(MaGv!AE10,dscn,3,0),VLOOKUP(MaGv!AE11,dsma,5,0)&amp;CHAR(10)&amp;VLOOKUP(MaGv!AE11,dsma,4,0)))</f>
        <v/>
      </c>
      <c r="AF11" s="77" t="str">
        <f>IF(MaGv!AF11="","",IF(MaGv!AF11="cn","cn"&amp;CHAR(10)&amp;VLOOKUP(MaGv!AF10,dscn,3,0),VLOOKUP(MaGv!AF11,dsma,5,0)&amp;CHAR(10)&amp;VLOOKUP(MaGv!AF11,dsma,4,0)))</f>
        <v/>
      </c>
      <c r="AG11" s="77" t="str">
        <f>IF(MaGv!AG11="","",IF(MaGv!AG11="cn","cn"&amp;CHAR(10)&amp;VLOOKUP(MaGv!AG10,dscn,3,0),VLOOKUP(MaGv!AG11,dsma,5,0)&amp;CHAR(10)&amp;VLOOKUP(MaGv!AG11,dsma,4,0)))</f>
        <v/>
      </c>
      <c r="AH11" s="205" t="str">
        <f>IF(MaGv!AH11="","",IF(MaGv!AH11="cn","cn"&amp;CHAR(10)&amp;VLOOKUP(MaGv!AH10,dscn,3,0),VLOOKUP(MaGv!AH11,dsma,5,0)&amp;CHAR(10)&amp;VLOOKUP(MaGv!AH11,dsma,4,0)))</f>
        <v>Hóa
Thiện</v>
      </c>
      <c r="AI11" s="205" t="str">
        <f>IF(MaGv!AI11="","",IF(MaGv!AI11="cn","cn"&amp;CHAR(10)&amp;VLOOKUP(MaGv!AI10,dscn,3,0),VLOOKUP(MaGv!AI11,dsma,5,0)&amp;CHAR(10)&amp;VLOOKUP(MaGv!AI11,dsma,4,0)))</f>
        <v>nn
Vân</v>
      </c>
      <c r="AJ11" s="205" t="str">
        <f>IF(MaGv!AJ11="","",IF(MaGv!AJ11="cn","cn"&amp;CHAR(10)&amp;VLOOKUP(MaGv!AJ10,dscn,3,0),VLOOKUP(MaGv!AJ11,dsma,5,0)&amp;CHAR(10)&amp;VLOOKUP(MaGv!AJ11,dsma,4,0)))</f>
        <v>QP
Châu</v>
      </c>
      <c r="AK11" s="205" t="str">
        <f>IF(MaGv!AK11="","",IF(MaGv!AK11="cn","cn"&amp;CHAR(10)&amp;VLOOKUP(MaGv!AK10,dscn,3,0),VLOOKUP(MaGv!AK11,dsma,5,0)&amp;CHAR(10)&amp;VLOOKUP(MaGv!AK11,dsma,4,0)))</f>
        <v>Hóa
Thái</v>
      </c>
      <c r="AL11" s="205" t="str">
        <f>IF(MaGv!AL11="","",IF(MaGv!AL11="cn","cn"&amp;CHAR(10)&amp;VLOOKUP(MaGv!AL10,dscn,3,0),VLOOKUP(MaGv!AL11,dsma,5,0)&amp;CHAR(10)&amp;VLOOKUP(MaGv!AL11,dsma,4,0)))</f>
        <v>Hóa
Sa</v>
      </c>
      <c r="AM11" s="205" t="str">
        <f>IF(MaGv!AM11="","",IF(MaGv!AM11="cn","cn"&amp;CHAR(10)&amp;VLOOKUP(MaGv!AM10,dscn,3,0),VLOOKUP(MaGv!AM11,dsma,5,0)&amp;CHAR(10)&amp;VLOOKUP(MaGv!AM11,dsma,4,0)))</f>
        <v>Hóa
Song</v>
      </c>
      <c r="AN11" s="205" t="str">
        <f>IF(MaGv!AN11="","",IF(MaGv!AN11="cn","cn"&amp;CHAR(10)&amp;VLOOKUP(MaGv!AN10,dscn,3,0),VLOOKUP(MaGv!AN11,dsma,5,0)&amp;CHAR(10)&amp;VLOOKUP(MaGv!AN11,dsma,4,0)))</f>
        <v>AVăn
Ngọc</v>
      </c>
      <c r="AO11" s="205" t="str">
        <f>IF(MaGv!AO11="","",IF(MaGv!AO11="cn","cn"&amp;CHAR(10)&amp;VLOOKUP(MaGv!AO10,dscn,3,0),VLOOKUP(MaGv!AO11,dsma,5,0)&amp;CHAR(10)&amp;VLOOKUP(MaGv!AO11,dsma,4,0)))</f>
        <v/>
      </c>
      <c r="AP11" s="205" t="str">
        <f>IF(MaGv!AP11="","",IF(MaGv!AP11="cn","cn"&amp;CHAR(10)&amp;VLOOKUP(MaGv!AP10,dscn,3,0),VLOOKUP(MaGv!AP11,dsma,5,0)&amp;CHAR(10)&amp;VLOOKUP(MaGv!AP11,dsma,4,0)))</f>
        <v/>
      </c>
      <c r="AQ11" s="205" t="str">
        <f>IF(MaGv!AQ11="","",IF(MaGv!AQ11="cn","cn"&amp;CHAR(10)&amp;VLOOKUP(MaGv!AQ10,dscn,3,0),VLOOKUP(MaGv!AQ11,dsma,5,0)&amp;CHAR(10)&amp;VLOOKUP(MaGv!AQ11,dsma,4,0)))</f>
        <v/>
      </c>
      <c r="AR11" s="205" t="str">
        <f>IF(MaGv!AR11="","",IF(MaGv!AR11="cn","cn"&amp;CHAR(10)&amp;VLOOKUP(MaGv!AR10,dscn,3,0),VLOOKUP(MaGv!AR11,dsma,5,0)&amp;CHAR(10)&amp;VLOOKUP(MaGv!AR11,dsma,4,0)))</f>
        <v/>
      </c>
      <c r="AS11" s="205" t="str">
        <f>IF(MaGv!AS11="","",IF(MaGv!AS11="cn","cn"&amp;CHAR(10)&amp;VLOOKUP(MaGv!AS10,dscn,3,0),VLOOKUP(MaGv!AS11,dsma,5,0)&amp;CHAR(10)&amp;VLOOKUP(MaGv!AS11,dsma,4,0)))</f>
        <v>AVăn
Khanh</v>
      </c>
      <c r="AT11" s="202" t="str">
        <f>IF(MaGv!AT11="","",IF(MaGv!AT11="cn","cn"&amp;CHAR(10)&amp;VLOOKUP(MaGv!AT10,dscn,3,0),VLOOKUP(MaGv!AT11,dsma,5,0)&amp;CHAR(10)&amp;VLOOKUP(MaGv!AT11,dsma,4,0)))</f>
        <v>AVăn
Màng</v>
      </c>
      <c r="AU11" s="205" t="str">
        <f>IF(MaGv!AU11="","",IF(MaGv!AU11="cn","cn"&amp;CHAR(10)&amp;VLOOKUP(MaGv!AU10,dscn,3,0),VLOOKUP(MaGv!AU11,dsma,5,0)&amp;CHAR(10)&amp;VLOOKUP(MaGv!AU11,dsma,4,0)))</f>
        <v>AVăn
HÀ</v>
      </c>
      <c r="AV11" s="205" t="str">
        <f>IF(MaGv!AV11="","",IF(MaGv!AV11="cn","cn"&amp;CHAR(10)&amp;VLOOKUP(MaGv!AV10,dscn,3,0),VLOOKUP(MaGv!AV11,dsma,5,0)&amp;CHAR(10)&amp;VLOOKUP(MaGv!AV11,dsma,4,0)))</f>
        <v>Văn 
Trang</v>
      </c>
      <c r="AW11" s="205" t="str">
        <f>IF(MaGv!AW11="","",IF(MaGv!AW11="cn","cn"&amp;CHAR(10)&amp;VLOOKUP(MaGv!AW10,dscn,3,0),VLOOKUP(MaGv!AW11,dsma,5,0)&amp;CHAR(10)&amp;VLOOKUP(MaGv!AW11,dsma,4,0)))</f>
        <v/>
      </c>
      <c r="AX11" s="205" t="str">
        <f>IF(MaGv!AX11="","",IF(MaGv!AX11="cn","cn"&amp;CHAR(10)&amp;VLOOKUP(MaGv!AX10,dscn,3,0),VLOOKUP(MaGv!AX11,dsma,5,0)&amp;CHAR(10)&amp;VLOOKUP(MaGv!AX11,dsma,4,0)))</f>
        <v/>
      </c>
      <c r="AY11" s="77" t="str">
        <f>IF(MaGv!AY11="","",IF(MaGv!AY11="cn","cn"&amp;CHAR(10)&amp;VLOOKUP(MaGv!AY10,dscn,3,0),VLOOKUP(MaGv!AY11,dsma,5,0)&amp;CHAR(10)&amp;VLOOKUP(MaGv!AY11,dsma,4,0)))</f>
        <v/>
      </c>
      <c r="AZ11" s="122" t="str">
        <f>IF(MaGv!AZ11="","",IF(MaGv!AZ11="cn","cn"&amp;CHAR(10)&amp;VLOOKUP(MaGv!AZ10,dscn,3,0),VLOOKUP(MaGv!AZ11,dsma,5,0)&amp;CHAR(10)&amp;VLOOKUP(MaGv!AZ11,dsma,4,0)))</f>
        <v/>
      </c>
      <c r="BA11" s="109"/>
      <c r="BB11" s="110"/>
    </row>
    <row r="12" spans="1:54" s="107" customFormat="1" ht="26.25" customHeight="1" x14ac:dyDescent="0.2">
      <c r="A12" s="470"/>
      <c r="B12" s="108">
        <v>4</v>
      </c>
      <c r="C12" s="77" t="str">
        <f>IF(MaGv!C12="","",IF(MaGv!C12="cn","cn"&amp;CHAR(10)&amp;VLOOKUP(MaGv!C11,dscn,3,0),VLOOKUP(MaGv!C12,dsma,5,0)&amp;CHAR(10)&amp;VLOOKUP(MaGv!C12,dsma,4,0)))</f>
        <v>CD
Hương</v>
      </c>
      <c r="D12" s="77" t="str">
        <f>IF(MaGv!D12="","",IF(MaGv!D12="cn","cn"&amp;CHAR(10)&amp;VLOOKUP(MaGv!D11,dscn,3,0),VLOOKUP(MaGv!D12,dsma,5,0)&amp;CHAR(10)&amp;VLOOKUP(MaGv!D12,dsma,4,0)))</f>
        <v>QP
Châu</v>
      </c>
      <c r="E12" s="202" t="str">
        <f>IF(MaGv!E12="","",IF(MaGv!E12="cn","cn"&amp;CHAR(10)&amp;VLOOKUP(MaGv!E11,dscn,3,0),VLOOKUP(MaGv!E12,dsma,5,0)&amp;CHAR(10)&amp;VLOOKUP(MaGv!E12,dsma,4,0)))</f>
        <v>Hóa
Thi</v>
      </c>
      <c r="F12" s="77" t="str">
        <f>IF(MaGv!F12="","",IF(MaGv!F12="cn","cn"&amp;CHAR(10)&amp;VLOOKUP(MaGv!F11,dscn,3,0),VLOOKUP(MaGv!F12,dsma,5,0)&amp;CHAR(10)&amp;VLOOKUP(MaGv!F12,dsma,4,0)))</f>
        <v>Sinh
Phượng</v>
      </c>
      <c r="G12" s="77" t="str">
        <f>IF(MaGv!G12="","",IF(MaGv!G12="cn","cn"&amp;CHAR(10)&amp;VLOOKUP(MaGv!G11,dscn,3,0),VLOOKUP(MaGv!G12,dsma,5,0)&amp;CHAR(10)&amp;VLOOKUP(MaGv!G12,dsma,4,0)))</f>
        <v>Văn
Xuyến</v>
      </c>
      <c r="H12" s="205" t="str">
        <f>IF(MaGv!H12="","",IF(MaGv!H12="cn","cn"&amp;CHAR(10)&amp;VLOOKUP(MaGv!H11,dscn,3,0),VLOOKUP(MaGv!H12,dsma,5,0)&amp;CHAR(10)&amp;VLOOKUP(MaGv!H12,dsma,4,0)))</f>
        <v>Lý
Hà</v>
      </c>
      <c r="I12" s="77" t="str">
        <f>IF(MaGv!I12="","",IF(MaGv!I12="cn","cn"&amp;CHAR(10)&amp;VLOOKUP(MaGv!I11,dscn,3,0),VLOOKUP(MaGv!I12,dsma,5,0)&amp;CHAR(10)&amp;VLOOKUP(MaGv!I12,dsma,4,0)))</f>
        <v>Lý
Thông</v>
      </c>
      <c r="J12" s="77" t="str">
        <f>IF(MaGv!J12="","",IF(MaGv!J12="cn","cn"&amp;CHAR(10)&amp;VLOOKUP(MaGv!J11,dscn,3,0),VLOOKUP(MaGv!J12,dsma,5,0)&amp;CHAR(10)&amp;VLOOKUP(MaGv!J12,dsma,4,0)))</f>
        <v>AVăn
Nga</v>
      </c>
      <c r="K12" s="77" t="str">
        <f>IF(MaGv!K12="","",IF(MaGv!K12="cn","cn"&amp;CHAR(10)&amp;VLOOKUP(MaGv!K11,dscn,3,0),VLOOKUP(MaGv!K12,dsma,5,0)&amp;CHAR(10)&amp;VLOOKUP(MaGv!K12,dsma,4,0)))</f>
        <v>Hóa
Nga</v>
      </c>
      <c r="L12" s="77" t="str">
        <f>IF(MaGv!L12="","",IF(MaGv!L12="cn","cn"&amp;CHAR(10)&amp;VLOOKUP(MaGv!L11,dscn,3,0),VLOOKUP(MaGv!L12,dsma,5,0)&amp;CHAR(10)&amp;VLOOKUP(MaGv!L12,dsma,4,0)))</f>
        <v>Lý
Hương</v>
      </c>
      <c r="M12" s="77" t="str">
        <f>IF(MaGv!M12="","",IF(MaGv!M12="cn","cn"&amp;CHAR(10)&amp;VLOOKUP(MaGv!M11,dscn,3,0),VLOOKUP(MaGv!M12,dsma,5,0)&amp;CHAR(10)&amp;VLOOKUP(MaGv!M12,dsma,4,0)))</f>
        <v>Hóa
Song</v>
      </c>
      <c r="N12" s="77" t="str">
        <f>IF(MaGv!N12="","",IF(MaGv!N12="cn","cn"&amp;CHAR(10)&amp;VLOOKUP(MaGv!N11,dscn,3,0),VLOOKUP(MaGv!N12,dsma,5,0)&amp;CHAR(10)&amp;VLOOKUP(MaGv!N12,dsma,4,0)))</f>
        <v>Lý
Miên</v>
      </c>
      <c r="O12" s="77" t="str">
        <f>IF(MaGv!O12="","",IF(MaGv!O12="cn","cn"&amp;CHAR(10)&amp;VLOOKUP(MaGv!O11,dscn,3,0),VLOOKUP(MaGv!O12,dsma,5,0)&amp;CHAR(10)&amp;VLOOKUP(MaGv!O12,dsma,4,0)))</f>
        <v>Văn
Hồng</v>
      </c>
      <c r="P12" s="77" t="str">
        <f>IF(MaGv!P12="","",IF(MaGv!P12="cn","cn"&amp;CHAR(10)&amp;VLOOKUP(MaGv!P11,dscn,3,0),VLOOKUP(MaGv!P12,dsma,5,0)&amp;CHAR(10)&amp;VLOOKUP(MaGv!P12,dsma,4,0)))</f>
        <v>Văn 
Khôi</v>
      </c>
      <c r="Q12" s="205" t="str">
        <f>IF(MaGv!Q12="","",IF(MaGv!Q12="cn","cn"&amp;CHAR(10)&amp;VLOOKUP(MaGv!Q11,dscn,3,0),VLOOKUP(MaGv!Q12,dsma,5,0)&amp;CHAR(10)&amp;VLOOKUP(MaGv!Q12,dsma,4,0)))</f>
        <v>Hóa
Nghi</v>
      </c>
      <c r="R12" s="77" t="str">
        <f>IF(MaGv!R12="","",IF(MaGv!R12="cn","cn"&amp;CHAR(10)&amp;VLOOKUP(MaGv!R11,dscn,3,0),VLOOKUP(MaGv!R12,dsma,5,0)&amp;CHAR(10)&amp;VLOOKUP(MaGv!R12,dsma,4,0)))</f>
        <v>td
Thu</v>
      </c>
      <c r="S12" s="77" t="str">
        <f>IF(MaGv!S12="","",IF(MaGv!S12="cn","cn"&amp;CHAR(10)&amp;VLOOKUP(MaGv!S11,dscn,3,0),VLOOKUP(MaGv!S12,dsma,5,0)&amp;CHAR(10)&amp;VLOOKUP(MaGv!S12,dsma,4,0)))</f>
        <v>nghề
Toàn</v>
      </c>
      <c r="T12" s="77" t="str">
        <f>IF(MaGv!T12="","",IF(MaGv!T12="cn","cn"&amp;CHAR(10)&amp;VLOOKUP(MaGv!T11,dscn,3,0),VLOOKUP(MaGv!T12,dsma,5,0)&amp;CHAR(10)&amp;VLOOKUP(MaGv!T12,dsma,4,0)))</f>
        <v>AVăn
anh1</v>
      </c>
      <c r="U12" s="77" t="str">
        <f>IF(MaGv!U12="","",IF(MaGv!U12="cn","cn"&amp;CHAR(10)&amp;VLOOKUP(MaGv!U11,dscn,3,0),VLOOKUP(MaGv!U12,dsma,5,0)&amp;CHAR(10)&amp;VLOOKUP(MaGv!U12,dsma,4,0)))</f>
        <v/>
      </c>
      <c r="V12" s="77" t="str">
        <f>IF(MaGv!V12="","",IF(MaGv!V12="cn","cn"&amp;CHAR(10)&amp;VLOOKUP(MaGv!V11,dscn,3,0),VLOOKUP(MaGv!V12,dsma,5,0)&amp;CHAR(10)&amp;VLOOKUP(MaGv!V12,dsma,4,0)))</f>
        <v/>
      </c>
      <c r="W12" s="77" t="str">
        <f>IF(MaGv!W12="","",IF(MaGv!W12="cn","cn"&amp;CHAR(10)&amp;VLOOKUP(MaGv!W11,dscn,3,0),VLOOKUP(MaGv!W12,dsma,5,0)&amp;CHAR(10)&amp;VLOOKUP(MaGv!W12,dsma,4,0)))</f>
        <v>AVăn
Thủy</v>
      </c>
      <c r="X12" s="77" t="str">
        <f>IF(MaGv!X12="","",IF(MaGv!X12="cn","cn"&amp;CHAR(10)&amp;VLOOKUP(MaGv!X11,dscn,3,0),VLOOKUP(MaGv!X12,dsma,5,0)&amp;CHAR(10)&amp;VLOOKUP(MaGv!X12,dsma,4,0)))</f>
        <v>td
Tú</v>
      </c>
      <c r="Y12" s="77" t="str">
        <f>IF(MaGv!Y12="","",IF(MaGv!Y12="cn","cn"&amp;CHAR(10)&amp;VLOOKUP(MaGv!Y11,dscn,3,0),VLOOKUP(MaGv!Y12,dsma,5,0)&amp;CHAR(10)&amp;VLOOKUP(MaGv!Y12,dsma,4,0)))</f>
        <v>cn
Lan</v>
      </c>
      <c r="Z12" s="77" t="str">
        <f>IF(MaGv!Z12="","",IF(MaGv!Z12="cn","cn"&amp;CHAR(10)&amp;VLOOKUP(MaGv!Z11,dscn,3,0),VLOOKUP(MaGv!Z12,dsma,5,0)&amp;CHAR(10)&amp;VLOOKUP(MaGv!Z12,dsma,4,0)))</f>
        <v/>
      </c>
      <c r="AA12" s="77" t="str">
        <f>IF(MaGv!AA12="","",IF(MaGv!AA12="cn","cn"&amp;CHAR(10)&amp;VLOOKUP(MaGv!AA11,dscn,3,0),VLOOKUP(MaGv!AA12,dsma,5,0)&amp;CHAR(10)&amp;VLOOKUP(MaGv!AA12,dsma,4,0)))</f>
        <v>AVăn
Trang</v>
      </c>
      <c r="AB12" s="77" t="str">
        <f>IF(MaGv!AB12="","",IF(MaGv!AB12="cn","cn"&amp;CHAR(10)&amp;VLOOKUP(MaGv!AB11,dscn,3,0),VLOOKUP(MaGv!AB12,dsma,5,0)&amp;CHAR(10)&amp;VLOOKUP(MaGv!AB12,dsma,4,0)))</f>
        <v/>
      </c>
      <c r="AC12" s="77" t="str">
        <f>IF(MaGv!AC12="","",IF(MaGv!AC12="cn","cn"&amp;CHAR(10)&amp;VLOOKUP(MaGv!AC11,dscn,3,0),VLOOKUP(MaGv!AC12,dsma,5,0)&amp;CHAR(10)&amp;VLOOKUP(MaGv!AC12,dsma,4,0)))</f>
        <v>Lý
Dũng</v>
      </c>
      <c r="AD12" s="77" t="str">
        <f>IF(MaGv!AD12="","",IF(MaGv!AD12="cn","cn"&amp;CHAR(10)&amp;VLOOKUP(MaGv!AD11,dscn,3,0),VLOOKUP(MaGv!AD12,dsma,5,0)&amp;CHAR(10)&amp;VLOOKUP(MaGv!AD12,dsma,4,0)))</f>
        <v/>
      </c>
      <c r="AE12" s="77" t="str">
        <f>IF(MaGv!AE12="","",IF(MaGv!AE12="cn","cn"&amp;CHAR(10)&amp;VLOOKUP(MaGv!AE11,dscn,3,0),VLOOKUP(MaGv!AE12,dsma,5,0)&amp;CHAR(10)&amp;VLOOKUP(MaGv!AE12,dsma,4,0)))</f>
        <v/>
      </c>
      <c r="AF12" s="77" t="str">
        <f>IF(MaGv!AF12="","",IF(MaGv!AF12="cn","cn"&amp;CHAR(10)&amp;VLOOKUP(MaGv!AF11,dscn,3,0),VLOOKUP(MaGv!AF12,dsma,5,0)&amp;CHAR(10)&amp;VLOOKUP(MaGv!AF12,dsma,4,0)))</f>
        <v/>
      </c>
      <c r="AG12" s="77" t="str">
        <f>IF(MaGv!AG12="","",IF(MaGv!AG12="cn","cn"&amp;CHAR(10)&amp;VLOOKUP(MaGv!AG11,dscn,3,0),VLOOKUP(MaGv!AG12,dsma,5,0)&amp;CHAR(10)&amp;VLOOKUP(MaGv!AG12,dsma,4,0)))</f>
        <v/>
      </c>
      <c r="AH12" s="205" t="str">
        <f>IF(MaGv!AH12="","",IF(MaGv!AH12="cn","cn"&amp;CHAR(10)&amp;VLOOKUP(MaGv!AH11,dscn,3,0),VLOOKUP(MaGv!AH12,dsma,5,0)&amp;CHAR(10)&amp;VLOOKUP(MaGv!AH12,dsma,4,0)))</f>
        <v>Hóa
Thiện</v>
      </c>
      <c r="AI12" s="205" t="str">
        <f>IF(MaGv!AI12="","",IF(MaGv!AI12="cn","cn"&amp;CHAR(10)&amp;VLOOKUP(MaGv!AI11,dscn,3,0),VLOOKUP(MaGv!AI12,dsma,5,0)&amp;CHAR(10)&amp;VLOOKUP(MaGv!AI12,dsma,4,0)))</f>
        <v>QP
Linh</v>
      </c>
      <c r="AJ12" s="205" t="str">
        <f>IF(MaGv!AJ12="","",IF(MaGv!AJ12="cn","cn"&amp;CHAR(10)&amp;VLOOKUP(MaGv!AJ11,dscn,3,0),VLOOKUP(MaGv!AJ12,dsma,5,0)&amp;CHAR(10)&amp;VLOOKUP(MaGv!AJ12,dsma,4,0)))</f>
        <v>AVăn
Ngọc</v>
      </c>
      <c r="AK12" s="205" t="str">
        <f>IF(MaGv!AK12="","",IF(MaGv!AK12="cn","cn"&amp;CHAR(10)&amp;VLOOKUP(MaGv!AK11,dscn,3,0),VLOOKUP(MaGv!AK12,dsma,5,0)&amp;CHAR(10)&amp;VLOOKUP(MaGv!AK12,dsma,4,0)))</f>
        <v>Hóa
Thái</v>
      </c>
      <c r="AL12" s="205" t="str">
        <f>IF(MaGv!AL12="","",IF(MaGv!AL12="cn","cn"&amp;CHAR(10)&amp;VLOOKUP(MaGv!AL11,dscn,3,0),VLOOKUP(MaGv!AL12,dsma,5,0)&amp;CHAR(10)&amp;VLOOKUP(MaGv!AL12,dsma,4,0)))</f>
        <v>Văn
Lý</v>
      </c>
      <c r="AM12" s="205" t="str">
        <f>IF(MaGv!AM12="","",IF(MaGv!AM12="cn","cn"&amp;CHAR(10)&amp;VLOOKUP(MaGv!AM11,dscn,3,0),VLOOKUP(MaGv!AM12,dsma,5,0)&amp;CHAR(10)&amp;VLOOKUP(MaGv!AM12,dsma,4,0)))</f>
        <v>CD
Hồng</v>
      </c>
      <c r="AN12" s="205" t="str">
        <f>IF(MaGv!AN12="","",IF(MaGv!AN12="cn","cn"&amp;CHAR(10)&amp;VLOOKUP(MaGv!AN11,dscn,3,0),VLOOKUP(MaGv!AN12,dsma,5,0)&amp;CHAR(10)&amp;VLOOKUP(MaGv!AN12,dsma,4,0)))</f>
        <v>CD
Thủy</v>
      </c>
      <c r="AO12" s="205" t="str">
        <f>IF(MaGv!AO12="","",IF(MaGv!AO12="cn","cn"&amp;CHAR(10)&amp;VLOOKUP(MaGv!AO11,dscn,3,0),VLOOKUP(MaGv!AO12,dsma,5,0)&amp;CHAR(10)&amp;VLOOKUP(MaGv!AO12,dsma,4,0)))</f>
        <v/>
      </c>
      <c r="AP12" s="205" t="str">
        <f>IF(MaGv!AP12="","",IF(MaGv!AP12="cn","cn"&amp;CHAR(10)&amp;VLOOKUP(MaGv!AP11,dscn,3,0),VLOOKUP(MaGv!AP12,dsma,5,0)&amp;CHAR(10)&amp;VLOOKUP(MaGv!AP12,dsma,4,0)))</f>
        <v/>
      </c>
      <c r="AQ12" s="205" t="str">
        <f>IF(MaGv!AQ12="","",IF(MaGv!AQ12="cn","cn"&amp;CHAR(10)&amp;VLOOKUP(MaGv!AQ11,dscn,3,0),VLOOKUP(MaGv!AQ12,dsma,5,0)&amp;CHAR(10)&amp;VLOOKUP(MaGv!AQ12,dsma,4,0)))</f>
        <v/>
      </c>
      <c r="AR12" s="205" t="str">
        <f>IF(MaGv!AR12="","",IF(MaGv!AR12="cn","cn"&amp;CHAR(10)&amp;VLOOKUP(MaGv!AR11,dscn,3,0),VLOOKUP(MaGv!AR12,dsma,5,0)&amp;CHAR(10)&amp;VLOOKUP(MaGv!AR12,dsma,4,0)))</f>
        <v/>
      </c>
      <c r="AS12" s="205" t="str">
        <f>IF(MaGv!AS12="","",IF(MaGv!AS12="cn","cn"&amp;CHAR(10)&amp;VLOOKUP(MaGv!AS11,dscn,3,0),VLOOKUP(MaGv!AS12,dsma,5,0)&amp;CHAR(10)&amp;VLOOKUP(MaGv!AS12,dsma,4,0)))</f>
        <v>AVăn
Khanh</v>
      </c>
      <c r="AT12" s="202" t="str">
        <f>IF(MaGv!AT12="","",IF(MaGv!AT12="cn","cn"&amp;CHAR(10)&amp;VLOOKUP(MaGv!AT11,dscn,3,0),VLOOKUP(MaGv!AT12,dsma,5,0)&amp;CHAR(10)&amp;VLOOKUP(MaGv!AT12,dsma,4,0)))</f>
        <v>Đia
Hường</v>
      </c>
      <c r="AU12" s="205" t="str">
        <f>IF(MaGv!AU12="","",IF(MaGv!AU12="cn","cn"&amp;CHAR(10)&amp;VLOOKUP(MaGv!AU11,dscn,3,0),VLOOKUP(MaGv!AU12,dsma,5,0)&amp;CHAR(10)&amp;VLOOKUP(MaGv!AU12,dsma,4,0)))</f>
        <v>AVăn
HÀ</v>
      </c>
      <c r="AV12" s="205" t="str">
        <f>IF(MaGv!AV12="","",IF(MaGv!AV12="cn","cn"&amp;CHAR(10)&amp;VLOOKUP(MaGv!AV11,dscn,3,0),VLOOKUP(MaGv!AV12,dsma,5,0)&amp;CHAR(10)&amp;VLOOKUP(MaGv!AV12,dsma,4,0)))</f>
        <v>Văn 
Trang</v>
      </c>
      <c r="AW12" s="205" t="str">
        <f>IF(MaGv!AW12="","",IF(MaGv!AW12="cn","cn"&amp;CHAR(10)&amp;VLOOKUP(MaGv!AW11,dscn,3,0),VLOOKUP(MaGv!AW12,dsma,5,0)&amp;CHAR(10)&amp;VLOOKUP(MaGv!AW12,dsma,4,0)))</f>
        <v/>
      </c>
      <c r="AX12" s="205" t="str">
        <f>IF(MaGv!AX12="","",IF(MaGv!AX12="cn","cn"&amp;CHAR(10)&amp;VLOOKUP(MaGv!AX11,dscn,3,0),VLOOKUP(MaGv!AX12,dsma,5,0)&amp;CHAR(10)&amp;VLOOKUP(MaGv!AX12,dsma,4,0)))</f>
        <v/>
      </c>
      <c r="AY12" s="77" t="str">
        <f>IF(MaGv!AY12="","",IF(MaGv!AY12="cn","cn"&amp;CHAR(10)&amp;VLOOKUP(MaGv!AY11,dscn,3,0),VLOOKUP(MaGv!AY12,dsma,5,0)&amp;CHAR(10)&amp;VLOOKUP(MaGv!AY12,dsma,4,0)))</f>
        <v/>
      </c>
      <c r="AZ12" s="122" t="str">
        <f>IF(MaGv!AZ12="","",IF(MaGv!AZ12="cn","cn"&amp;CHAR(10)&amp;VLOOKUP(MaGv!AZ11,dscn,3,0),VLOOKUP(MaGv!AZ12,dsma,5,0)&amp;CHAR(10)&amp;VLOOKUP(MaGv!AZ12,dsma,4,0)))</f>
        <v/>
      </c>
      <c r="BA12" s="109"/>
      <c r="BB12" s="110"/>
    </row>
    <row r="13" spans="1:54" s="107" customFormat="1" ht="26.25" customHeight="1" thickBot="1" x14ac:dyDescent="0.25">
      <c r="A13" s="470"/>
      <c r="B13" s="111">
        <v>5</v>
      </c>
      <c r="C13" s="120" t="str">
        <f>IF(MaGv!C13="","",IF(MaGv!C13="cn","cn"&amp;CHAR(10)&amp;VLOOKUP(MaGv!C12,dscn,3,0),VLOOKUP(MaGv!C13,dsma,5,0)&amp;CHAR(10)&amp;VLOOKUP(MaGv!C13,dsma,4,0)))</f>
        <v>Sinh
Phượng</v>
      </c>
      <c r="D13" s="120" t="str">
        <f>IF(MaGv!D13="","",IF(MaGv!D13="cn","cn"&amp;CHAR(10)&amp;VLOOKUP(MaGv!D12,dscn,3,0),VLOOKUP(MaGv!D13,dsma,5,0)&amp;CHAR(10)&amp;VLOOKUP(MaGv!D13,dsma,4,0)))</f>
        <v>Hóa
Nghi</v>
      </c>
      <c r="E13" s="120" t="str">
        <f>IF(MaGv!E13="","",IF(MaGv!E13="cn","cn"&amp;CHAR(10)&amp;VLOOKUP(MaGv!E12,dscn,3,0),VLOOKUP(MaGv!E13,dsma,5,0)&amp;CHAR(10)&amp;VLOOKUP(MaGv!E13,dsma,4,0)))</f>
        <v>Hóa
Thi</v>
      </c>
      <c r="F13" s="120" t="str">
        <f>IF(MaGv!F13="","",IF(MaGv!F13="cn","cn"&amp;CHAR(10)&amp;VLOOKUP(MaGv!F12,dscn,3,0),VLOOKUP(MaGv!F13,dsma,5,0)&amp;CHAR(10)&amp;VLOOKUP(MaGv!F13,dsma,4,0)))</f>
        <v>Văn 
Trang</v>
      </c>
      <c r="G13" s="203" t="str">
        <f>IF(MaGv!G13="","",IF(MaGv!G13="cn","cn"&amp;CHAR(10)&amp;VLOOKUP(MaGv!G12,dscn,3,0),VLOOKUP(MaGv!G13,dsma,5,0)&amp;CHAR(10)&amp;VLOOKUP(MaGv!G13,dsma,4,0)))</f>
        <v>QP
Châu</v>
      </c>
      <c r="H13" s="206" t="str">
        <f>IF(MaGv!H13="","",IF(MaGv!H13="cn","cn"&amp;CHAR(10)&amp;VLOOKUP(MaGv!H12,dscn,3,0),VLOOKUP(MaGv!H13,dsma,5,0)&amp;CHAR(10)&amp;VLOOKUP(MaGv!H13,dsma,4,0)))</f>
        <v>Lý
Hà</v>
      </c>
      <c r="I13" s="120" t="str">
        <f>IF(MaGv!I13="","",IF(MaGv!I13="cn","cn"&amp;CHAR(10)&amp;VLOOKUP(MaGv!I12,dscn,3,0),VLOOKUP(MaGv!I13,dsma,5,0)&amp;CHAR(10)&amp;VLOOKUP(MaGv!I13,dsma,4,0)))</f>
        <v>Sinh
Phước</v>
      </c>
      <c r="J13" s="120" t="str">
        <f>IF(MaGv!J13="","",IF(MaGv!J13="cn","cn"&amp;CHAR(10)&amp;VLOOKUP(MaGv!J12,dscn,3,0),VLOOKUP(MaGv!J13,dsma,5,0)&amp;CHAR(10)&amp;VLOOKUP(MaGv!J13,dsma,4,0)))</f>
        <v>Hóa
Nga</v>
      </c>
      <c r="K13" s="120" t="str">
        <f>IF(MaGv!K13="","",IF(MaGv!K13="cn","cn"&amp;CHAR(10)&amp;VLOOKUP(MaGv!K12,dscn,3,0),VLOOKUP(MaGv!K13,dsma,5,0)&amp;CHAR(10)&amp;VLOOKUP(MaGv!K13,dsma,4,0)))</f>
        <v>Lý
Thông</v>
      </c>
      <c r="L13" s="120" t="str">
        <f>IF(MaGv!L13="","",IF(MaGv!L13="cn","cn"&amp;CHAR(10)&amp;VLOOKUP(MaGv!L12,dscn,3,0),VLOOKUP(MaGv!L13,dsma,5,0)&amp;CHAR(10)&amp;VLOOKUP(MaGv!L13,dsma,4,0)))</f>
        <v>cn
Hương</v>
      </c>
      <c r="M13" s="120" t="str">
        <f>IF(MaGv!M13="","",IF(MaGv!M13="cn","cn"&amp;CHAR(10)&amp;VLOOKUP(MaGv!M12,dscn,3,0),VLOOKUP(MaGv!M13,dsma,5,0)&amp;CHAR(10)&amp;VLOOKUP(MaGv!M13,dsma,4,0)))</f>
        <v>Hóa
Song</v>
      </c>
      <c r="N13" s="120" t="str">
        <f>IF(MaGv!N13="","",IF(MaGv!N13="cn","cn"&amp;CHAR(10)&amp;VLOOKUP(MaGv!N12,dscn,3,0),VLOOKUP(MaGv!N13,dsma,5,0)&amp;CHAR(10)&amp;VLOOKUP(MaGv!N13,dsma,4,0)))</f>
        <v>Lý
Miên</v>
      </c>
      <c r="O13" s="120" t="str">
        <f>IF(MaGv!O13="","",IF(MaGv!O13="cn","cn"&amp;CHAR(10)&amp;VLOOKUP(MaGv!O12,dscn,3,0),VLOOKUP(MaGv!O13,dsma,5,0)&amp;CHAR(10)&amp;VLOOKUP(MaGv!O13,dsma,4,0)))</f>
        <v>Văn
Hồng</v>
      </c>
      <c r="P13" s="120" t="str">
        <f>IF(MaGv!P13="","",IF(MaGv!P13="cn","cn"&amp;CHAR(10)&amp;VLOOKUP(MaGv!P12,dscn,3,0),VLOOKUP(MaGv!P13,dsma,5,0)&amp;CHAR(10)&amp;VLOOKUP(MaGv!P13,dsma,4,0)))</f>
        <v>Văn 
Khôi</v>
      </c>
      <c r="Q13" s="206" t="str">
        <f>IF(MaGv!Q13="","",IF(MaGv!Q13="cn","cn"&amp;CHAR(10)&amp;VLOOKUP(MaGv!Q12,dscn,3,0),VLOOKUP(MaGv!Q13,dsma,5,0)&amp;CHAR(10)&amp;VLOOKUP(MaGv!Q13,dsma,4,0)))</f>
        <v/>
      </c>
      <c r="R13" s="120" t="str">
        <f>IF(MaGv!R13="","",IF(MaGv!R13="cn","cn"&amp;CHAR(10)&amp;VLOOKUP(MaGv!R12,dscn,3,0),VLOOKUP(MaGv!R13,dsma,5,0)&amp;CHAR(10)&amp;VLOOKUP(MaGv!R13,dsma,4,0)))</f>
        <v/>
      </c>
      <c r="S13" s="120" t="str">
        <f>IF(MaGv!S13="","",IF(MaGv!S13="cn","cn"&amp;CHAR(10)&amp;VLOOKUP(MaGv!S12,dscn,3,0),VLOOKUP(MaGv!S13,dsma,5,0)&amp;CHAR(10)&amp;VLOOKUP(MaGv!S13,dsma,4,0)))</f>
        <v/>
      </c>
      <c r="T13" s="120" t="str">
        <f>IF(MaGv!T13="","",IF(MaGv!T13="cn","cn"&amp;CHAR(10)&amp;VLOOKUP(MaGv!T12,dscn,3,0),VLOOKUP(MaGv!T13,dsma,5,0)&amp;CHAR(10)&amp;VLOOKUP(MaGv!T13,dsma,4,0)))</f>
        <v/>
      </c>
      <c r="U13" s="120" t="str">
        <f>IF(MaGv!U13="","",IF(MaGv!U13="cn","cn"&amp;CHAR(10)&amp;VLOOKUP(MaGv!U12,dscn,3,0),VLOOKUP(MaGv!U13,dsma,5,0)&amp;CHAR(10)&amp;VLOOKUP(MaGv!U13,dsma,4,0)))</f>
        <v/>
      </c>
      <c r="V13" s="120" t="str">
        <f>IF(MaGv!V13="","",IF(MaGv!V13="cn","cn"&amp;CHAR(10)&amp;VLOOKUP(MaGv!V12,dscn,3,0),VLOOKUP(MaGv!V13,dsma,5,0)&amp;CHAR(10)&amp;VLOOKUP(MaGv!V13,dsma,4,0)))</f>
        <v/>
      </c>
      <c r="W13" s="120" t="str">
        <f>IF(MaGv!W13="","",IF(MaGv!W13="cn","cn"&amp;CHAR(10)&amp;VLOOKUP(MaGv!W12,dscn,3,0),VLOOKUP(MaGv!W13,dsma,5,0)&amp;CHAR(10)&amp;VLOOKUP(MaGv!W13,dsma,4,0)))</f>
        <v/>
      </c>
      <c r="X13" s="120" t="str">
        <f>IF(MaGv!X13="","",IF(MaGv!X13="cn","cn"&amp;CHAR(10)&amp;VLOOKUP(MaGv!X12,dscn,3,0),VLOOKUP(MaGv!X13,dsma,5,0)&amp;CHAR(10)&amp;VLOOKUP(MaGv!X13,dsma,4,0)))</f>
        <v/>
      </c>
      <c r="Y13" s="120" t="str">
        <f>IF(MaGv!Y13="","",IF(MaGv!Y13="cn","cn"&amp;CHAR(10)&amp;VLOOKUP(MaGv!Y12,dscn,3,0),VLOOKUP(MaGv!Y13,dsma,5,0)&amp;CHAR(10)&amp;VLOOKUP(MaGv!Y13,dsma,4,0)))</f>
        <v/>
      </c>
      <c r="Z13" s="120" t="str">
        <f>IF(MaGv!Z13="","",IF(MaGv!Z13="cn","cn"&amp;CHAR(10)&amp;VLOOKUP(MaGv!Z12,dscn,3,0),VLOOKUP(MaGv!Z13,dsma,5,0)&amp;CHAR(10)&amp;VLOOKUP(MaGv!Z13,dsma,4,0)))</f>
        <v/>
      </c>
      <c r="AA13" s="120" t="str">
        <f>IF(MaGv!AA13="","",IF(MaGv!AA13="cn","cn"&amp;CHAR(10)&amp;VLOOKUP(MaGv!AA12,dscn,3,0),VLOOKUP(MaGv!AA13,dsma,5,0)&amp;CHAR(10)&amp;VLOOKUP(MaGv!AA13,dsma,4,0)))</f>
        <v/>
      </c>
      <c r="AB13" s="120" t="str">
        <f>IF(MaGv!AB13="","",IF(MaGv!AB13="cn","cn"&amp;CHAR(10)&amp;VLOOKUP(MaGv!AB12,dscn,3,0),VLOOKUP(MaGv!AB13,dsma,5,0)&amp;CHAR(10)&amp;VLOOKUP(MaGv!AB13,dsma,4,0)))</f>
        <v/>
      </c>
      <c r="AC13" s="120" t="str">
        <f>IF(MaGv!AC13="","",IF(MaGv!AC13="cn","cn"&amp;CHAR(10)&amp;VLOOKUP(MaGv!AC12,dscn,3,0),VLOOKUP(MaGv!AC13,dsma,5,0)&amp;CHAR(10)&amp;VLOOKUP(MaGv!AC13,dsma,4,0)))</f>
        <v/>
      </c>
      <c r="AD13" s="120" t="str">
        <f>IF(MaGv!AD13="","",IF(MaGv!AD13="cn","cn"&amp;CHAR(10)&amp;VLOOKUP(MaGv!AD12,dscn,3,0),VLOOKUP(MaGv!AD13,dsma,5,0)&amp;CHAR(10)&amp;VLOOKUP(MaGv!AD13,dsma,4,0)))</f>
        <v/>
      </c>
      <c r="AE13" s="120" t="str">
        <f>IF(MaGv!AE13="","",IF(MaGv!AE13="cn","cn"&amp;CHAR(10)&amp;VLOOKUP(MaGv!AE12,dscn,3,0),VLOOKUP(MaGv!AE13,dsma,5,0)&amp;CHAR(10)&amp;VLOOKUP(MaGv!AE13,dsma,4,0)))</f>
        <v/>
      </c>
      <c r="AF13" s="120" t="str">
        <f>IF(MaGv!AF13="","",IF(MaGv!AF13="cn","cn"&amp;CHAR(10)&amp;VLOOKUP(MaGv!AF12,dscn,3,0),VLOOKUP(MaGv!AF13,dsma,5,0)&amp;CHAR(10)&amp;VLOOKUP(MaGv!AF13,dsma,4,0)))</f>
        <v/>
      </c>
      <c r="AG13" s="120" t="str">
        <f>IF(MaGv!AG13="","",IF(MaGv!AG13="cn","cn"&amp;CHAR(10)&amp;VLOOKUP(MaGv!AG12,dscn,3,0),VLOOKUP(MaGv!AG13,dsma,5,0)&amp;CHAR(10)&amp;VLOOKUP(MaGv!AG13,dsma,4,0)))</f>
        <v/>
      </c>
      <c r="AH13" s="206" t="str">
        <f>IF(MaGv!AH13="","",IF(MaGv!AH13="cn","cn"&amp;CHAR(10)&amp;VLOOKUP(MaGv!AH12,dscn,3,0),VLOOKUP(MaGv!AH13,dsma,5,0)&amp;CHAR(10)&amp;VLOOKUP(MaGv!AH13,dsma,4,0)))</f>
        <v>AVăn
Khanh</v>
      </c>
      <c r="AI13" s="206" t="str">
        <f>IF(MaGv!AI13="","",IF(MaGv!AI13="cn","cn"&amp;CHAR(10)&amp;VLOOKUP(MaGv!AI12,dscn,3,0),VLOOKUP(MaGv!AI13,dsma,5,0)&amp;CHAR(10)&amp;VLOOKUP(MaGv!AI13,dsma,4,0)))</f>
        <v>CD
Hồng</v>
      </c>
      <c r="AJ13" s="206" t="str">
        <f>IF(MaGv!AJ13="","",IF(MaGv!AJ13="cn","cn"&amp;CHAR(10)&amp;VLOOKUP(MaGv!AJ12,dscn,3,0),VLOOKUP(MaGv!AJ13,dsma,5,0)&amp;CHAR(10)&amp;VLOOKUP(MaGv!AJ13,dsma,4,0)))</f>
        <v>AVăn
Ngọc</v>
      </c>
      <c r="AK13" s="206" t="str">
        <f>IF(MaGv!AK13="","",IF(MaGv!AK13="cn","cn"&amp;CHAR(10)&amp;VLOOKUP(MaGv!AK12,dscn,3,0),VLOOKUP(MaGv!AK13,dsma,5,0)&amp;CHAR(10)&amp;VLOOKUP(MaGv!AK13,dsma,4,0)))</f>
        <v>CD
Thủy</v>
      </c>
      <c r="AL13" s="206" t="str">
        <f>IF(MaGv!AL13="","",IF(MaGv!AL13="cn","cn"&amp;CHAR(10)&amp;VLOOKUP(MaGv!AL12,dscn,3,0),VLOOKUP(MaGv!AL13,dsma,5,0)&amp;CHAR(10)&amp;VLOOKUP(MaGv!AL13,dsma,4,0)))</f>
        <v>Văn
Lý</v>
      </c>
      <c r="AM13" s="206" t="str">
        <f>IF(MaGv!AM13="","",IF(MaGv!AM13="cn","cn"&amp;CHAR(10)&amp;VLOOKUP(MaGv!AM12,dscn,3,0),VLOOKUP(MaGv!AM13,dsma,5,0)&amp;CHAR(10)&amp;VLOOKUP(MaGv!AM13,dsma,4,0)))</f>
        <v>Lý
Toàn</v>
      </c>
      <c r="AN13" s="206" t="str">
        <f>IF(MaGv!AN13="","",IF(MaGv!AN13="cn","cn"&amp;CHAR(10)&amp;VLOOKUP(MaGv!AN12,dscn,3,0),VLOOKUP(MaGv!AN13,dsma,5,0)&amp;CHAR(10)&amp;VLOOKUP(MaGv!AN13,dsma,4,0)))</f>
        <v>QP
Linh</v>
      </c>
      <c r="AO13" s="206" t="str">
        <f>IF(MaGv!AO13="","",IF(MaGv!AO13="cn","cn"&amp;CHAR(10)&amp;VLOOKUP(MaGv!AO12,dscn,3,0),VLOOKUP(MaGv!AO13,dsma,5,0)&amp;CHAR(10)&amp;VLOOKUP(MaGv!AO13,dsma,4,0)))</f>
        <v/>
      </c>
      <c r="AP13" s="206" t="str">
        <f>IF(MaGv!AP13="","",IF(MaGv!AP13="cn","cn"&amp;CHAR(10)&amp;VLOOKUP(MaGv!AP12,dscn,3,0),VLOOKUP(MaGv!AP13,dsma,5,0)&amp;CHAR(10)&amp;VLOOKUP(MaGv!AP13,dsma,4,0)))</f>
        <v/>
      </c>
      <c r="AQ13" s="206" t="str">
        <f>IF(MaGv!AQ13="","",IF(MaGv!AQ13="cn","cn"&amp;CHAR(10)&amp;VLOOKUP(MaGv!AQ12,dscn,3,0),VLOOKUP(MaGv!AQ13,dsma,5,0)&amp;CHAR(10)&amp;VLOOKUP(MaGv!AQ13,dsma,4,0)))</f>
        <v/>
      </c>
      <c r="AR13" s="206" t="str">
        <f>IF(MaGv!AR13="","",IF(MaGv!AR13="cn","cn"&amp;CHAR(10)&amp;VLOOKUP(MaGv!AR12,dscn,3,0),VLOOKUP(MaGv!AR13,dsma,5,0)&amp;CHAR(10)&amp;VLOOKUP(MaGv!AR13,dsma,4,0)))</f>
        <v/>
      </c>
      <c r="AS13" s="206" t="str">
        <f>IF(MaGv!AS13="","",IF(MaGv!AS13="cn","cn"&amp;CHAR(10)&amp;VLOOKUP(MaGv!AS12,dscn,3,0),VLOOKUP(MaGv!AS13,dsma,5,0)&amp;CHAR(10)&amp;VLOOKUP(MaGv!AS13,dsma,4,0)))</f>
        <v/>
      </c>
      <c r="AT13" s="203" t="str">
        <f>IF(MaGv!AT13="","",IF(MaGv!AT13="cn","cn"&amp;CHAR(10)&amp;VLOOKUP(MaGv!AT12,dscn,3,0),VLOOKUP(MaGv!AT13,dsma,5,0)&amp;CHAR(10)&amp;VLOOKUP(MaGv!AT13,dsma,4,0)))</f>
        <v/>
      </c>
      <c r="AU13" s="206" t="str">
        <f>IF(MaGv!AU13="","",IF(MaGv!AU13="cn","cn"&amp;CHAR(10)&amp;VLOOKUP(MaGv!AU12,dscn,3,0),VLOOKUP(MaGv!AU13,dsma,5,0)&amp;CHAR(10)&amp;VLOOKUP(MaGv!AU13,dsma,4,0)))</f>
        <v/>
      </c>
      <c r="AV13" s="206" t="str">
        <f>IF(MaGv!AV13="","",IF(MaGv!AV13="cn","cn"&amp;CHAR(10)&amp;VLOOKUP(MaGv!AV12,dscn,3,0),VLOOKUP(MaGv!AV13,dsma,5,0)&amp;CHAR(10)&amp;VLOOKUP(MaGv!AV13,dsma,4,0)))</f>
        <v/>
      </c>
      <c r="AW13" s="206" t="str">
        <f>IF(MaGv!AW13="","",IF(MaGv!AW13="cn","cn"&amp;CHAR(10)&amp;VLOOKUP(MaGv!AW12,dscn,3,0),VLOOKUP(MaGv!AW13,dsma,5,0)&amp;CHAR(10)&amp;VLOOKUP(MaGv!AW13,dsma,4,0)))</f>
        <v/>
      </c>
      <c r="AX13" s="206" t="str">
        <f>IF(MaGv!AX13="","",IF(MaGv!AX13="cn","cn"&amp;CHAR(10)&amp;VLOOKUP(MaGv!AX12,dscn,3,0),VLOOKUP(MaGv!AX13,dsma,5,0)&amp;CHAR(10)&amp;VLOOKUP(MaGv!AX13,dsma,4,0)))</f>
        <v/>
      </c>
      <c r="AY13" s="120" t="str">
        <f>IF(MaGv!AY13="","",IF(MaGv!AY13="cn","cn"&amp;CHAR(10)&amp;VLOOKUP(MaGv!AY12,dscn,3,0),VLOOKUP(MaGv!AY13,dsma,5,0)&amp;CHAR(10)&amp;VLOOKUP(MaGv!AY13,dsma,4,0)))</f>
        <v/>
      </c>
      <c r="AZ13" s="123" t="str">
        <f>IF(MaGv!AZ13="","",IF(MaGv!AZ13="cn","cn"&amp;CHAR(10)&amp;VLOOKUP(MaGv!AZ12,dscn,3,0),VLOOKUP(MaGv!AZ13,dsma,5,0)&amp;CHAR(10)&amp;VLOOKUP(MaGv!AZ13,dsma,4,0)))</f>
        <v/>
      </c>
      <c r="BA13" s="112"/>
      <c r="BB13" s="113"/>
    </row>
    <row r="14" spans="1:54" s="107" customFormat="1" ht="26.25" customHeight="1" thickTop="1" x14ac:dyDescent="0.2">
      <c r="A14" s="470" t="s">
        <v>20</v>
      </c>
      <c r="B14" s="104">
        <v>1</v>
      </c>
      <c r="C14" s="119" t="str">
        <f>IF(MaGv!C14="","",IF(MaGv!C14="cn","cn"&amp;CHAR(10)&amp;VLOOKUP(MaGv!C13,dscn,3,0),VLOOKUP(MaGv!C14,dsma,5,0)&amp;CHAR(10)&amp;VLOOKUP(MaGv!C14,dsma,4,0)))</f>
        <v>Sử
Thúy</v>
      </c>
      <c r="D14" s="119" t="str">
        <f>IF(MaGv!D14="","",IF(MaGv!D14="cn","cn"&amp;CHAR(10)&amp;VLOOKUP(MaGv!D13,dscn,3,0),VLOOKUP(MaGv!D14,dsma,5,0)&amp;CHAR(10)&amp;VLOOKUP(MaGv!D14,dsma,4,0)))</f>
        <v>Đia
Nhung</v>
      </c>
      <c r="E14" s="119" t="str">
        <f>IF(MaGv!E14="","",IF(MaGv!E14="cn","cn"&amp;CHAR(10)&amp;VLOOKUP(MaGv!E13,dscn,3,0),VLOOKUP(MaGv!E14,dsma,5,0)&amp;CHAR(10)&amp;VLOOKUP(MaGv!E14,dsma,4,0)))</f>
        <v>Sinh
Phượng</v>
      </c>
      <c r="F14" s="119" t="str">
        <f>IF(MaGv!F14="","",IF(MaGv!F14="cn","cn"&amp;CHAR(10)&amp;VLOOKUP(MaGv!F13,dscn,3,0),VLOOKUP(MaGv!F14,dsma,5,0)&amp;CHAR(10)&amp;VLOOKUP(MaGv!F14,dsma,4,0)))</f>
        <v>AVăn
Minh</v>
      </c>
      <c r="G14" s="124" t="str">
        <f>IF(MaGv!G14="","",IF(MaGv!G14="cn","cn"&amp;CHAR(10)&amp;VLOOKUP(MaGv!G13,dscn,3,0),VLOOKUP(MaGv!G14,dsma,5,0)&amp;CHAR(10)&amp;VLOOKUP(MaGv!G14,dsma,4,0)))</f>
        <v>AVăn
Nga</v>
      </c>
      <c r="H14" s="204" t="str">
        <f>IF(MaGv!H14="","",IF(MaGv!H14="cn","cn"&amp;CHAR(10)&amp;VLOOKUP(MaGv!H13,dscn,3,0),VLOOKUP(MaGv!H14,dsma,5,0)&amp;CHAR(10)&amp;VLOOKUP(MaGv!H14,dsma,4,0)))</f>
        <v>Toán
T.Mai</v>
      </c>
      <c r="I14" s="119" t="str">
        <f>IF(MaGv!I14="","",IF(MaGv!I14="cn","cn"&amp;CHAR(10)&amp;VLOOKUP(MaGv!I13,dscn,3,0),VLOOKUP(MaGv!I14,dsma,5,0)&amp;CHAR(10)&amp;VLOOKUP(MaGv!I14,dsma,4,0)))</f>
        <v>Đia
L.Hường</v>
      </c>
      <c r="J14" s="119" t="str">
        <f>IF(MaGv!J14="","",IF(MaGv!J14="cn","cn"&amp;CHAR(10)&amp;VLOOKUP(MaGv!J13,dscn,3,0),VLOOKUP(MaGv!J14,dsma,5,0)&amp;CHAR(10)&amp;VLOOKUP(MaGv!J14,dsma,4,0)))</f>
        <v>Toán
Minh</v>
      </c>
      <c r="K14" s="119" t="str">
        <f>IF(MaGv!K14="","",IF(MaGv!K14="cn","cn"&amp;CHAR(10)&amp;VLOOKUP(MaGv!K13,dscn,3,0),VLOOKUP(MaGv!K14,dsma,5,0)&amp;CHAR(10)&amp;VLOOKUP(MaGv!K14,dsma,4,0)))</f>
        <v>Toán
Phượng</v>
      </c>
      <c r="L14" s="119" t="str">
        <f>IF(MaGv!L14="","",IF(MaGv!L14="cn","cn"&amp;CHAR(10)&amp;VLOOKUP(MaGv!L13,dscn,3,0),VLOOKUP(MaGv!L14,dsma,5,0)&amp;CHAR(10)&amp;VLOOKUP(MaGv!L14,dsma,4,0)))</f>
        <v>Toán
Hương</v>
      </c>
      <c r="M14" s="119" t="str">
        <f>IF(MaGv!M14="","",IF(MaGv!M14="cn","cn"&amp;CHAR(10)&amp;VLOOKUP(MaGv!M13,dscn,3,0),VLOOKUP(MaGv!M14,dsma,5,0)&amp;CHAR(10)&amp;VLOOKUP(MaGv!M14,dsma,4,0)))</f>
        <v>QP
Ngân</v>
      </c>
      <c r="N14" s="119" t="str">
        <f>IF(MaGv!N14="","",IF(MaGv!N14="cn","cn"&amp;CHAR(10)&amp;VLOOKUP(MaGv!N13,dscn,3,0),VLOOKUP(MaGv!N14,dsma,5,0)&amp;CHAR(10)&amp;VLOOKUP(MaGv!N14,dsma,4,0)))</f>
        <v>Sinh
Phước</v>
      </c>
      <c r="O14" s="119" t="str">
        <f>IF(MaGv!O14="","",IF(MaGv!O14="cn","cn"&amp;CHAR(10)&amp;VLOOKUP(MaGv!O13,dscn,3,0),VLOOKUP(MaGv!O14,dsma,5,0)&amp;CHAR(10)&amp;VLOOKUP(MaGv!O14,dsma,4,0)))</f>
        <v>Toán
Thanh</v>
      </c>
      <c r="P14" s="119" t="str">
        <f>IF(MaGv!P14="","",IF(MaGv!P14="cn","cn"&amp;CHAR(10)&amp;VLOOKUP(MaGv!P13,dscn,3,0),VLOOKUP(MaGv!P14,dsma,5,0)&amp;CHAR(10)&amp;VLOOKUP(MaGv!P14,dsma,4,0)))</f>
        <v>CD
Hương</v>
      </c>
      <c r="Q14" s="204" t="str">
        <f>IF(MaGv!Q14="","",IF(MaGv!Q14="cn","cn"&amp;CHAR(10)&amp;VLOOKUP(MaGv!Q13,dscn,3,0),VLOOKUP(MaGv!Q14,dsma,5,0)&amp;CHAR(10)&amp;VLOOKUP(MaGv!Q14,dsma,4,0)))</f>
        <v>AVăn
Vinh</v>
      </c>
      <c r="R14" s="201" t="str">
        <f>IF(MaGv!R14="","",IF(MaGv!R14="cn","cn"&amp;CHAR(10)&amp;VLOOKUP(MaGv!R13,dscn,3,0),VLOOKUP(MaGv!R14,dsma,5,0)&amp;CHAR(10)&amp;VLOOKUP(MaGv!R14,dsma,4,0)))</f>
        <v>Toán
Yến</v>
      </c>
      <c r="S14" s="119" t="str">
        <f>IF(MaGv!S14="","",IF(MaGv!S14="cn","cn"&amp;CHAR(10)&amp;VLOOKUP(MaGv!S13,dscn,3,0),VLOOKUP(MaGv!S14,dsma,5,0)&amp;CHAR(10)&amp;VLOOKUP(MaGv!S14,dsma,4,0)))</f>
        <v>AVăn
Màng</v>
      </c>
      <c r="T14" s="119" t="str">
        <f>IF(MaGv!T14="","",IF(MaGv!T14="cn","cn"&amp;CHAR(10)&amp;VLOOKUP(MaGv!T13,dscn,3,0),VLOOKUP(MaGv!T14,dsma,5,0)&amp;CHAR(10)&amp;VLOOKUP(MaGv!T14,dsma,4,0)))</f>
        <v>tin
Cường</v>
      </c>
      <c r="U14" s="119" t="str">
        <f>IF(MaGv!U14="","",IF(MaGv!U14="cn","cn"&amp;CHAR(10)&amp;VLOOKUP(MaGv!U13,dscn,3,0),VLOOKUP(MaGv!U14,dsma,5,0)&amp;CHAR(10)&amp;VLOOKUP(MaGv!U14,dsma,4,0)))</f>
        <v>AVăn
anh1</v>
      </c>
      <c r="V14" s="119" t="str">
        <f>IF(MaGv!V14="","",IF(MaGv!V14="cn","cn"&amp;CHAR(10)&amp;VLOOKUP(MaGv!V13,dscn,3,0),VLOOKUP(MaGv!V14,dsma,5,0)&amp;CHAR(10)&amp;VLOOKUP(MaGv!V14,dsma,4,0)))</f>
        <v>td
Hân</v>
      </c>
      <c r="W14" s="119" t="str">
        <f>IF(MaGv!W14="","",IF(MaGv!W14="cn","cn"&amp;CHAR(10)&amp;VLOOKUP(MaGv!W13,dscn,3,0),VLOOKUP(MaGv!W14,dsma,5,0)&amp;CHAR(10)&amp;VLOOKUP(MaGv!W14,dsma,4,0)))</f>
        <v>td
Tú</v>
      </c>
      <c r="X14" s="119" t="str">
        <f>IF(MaGv!X14="","",IF(MaGv!X14="cn","cn"&amp;CHAR(10)&amp;VLOOKUP(MaGv!X13,dscn,3,0),VLOOKUP(MaGv!X14,dsma,5,0)&amp;CHAR(10)&amp;VLOOKUP(MaGv!X14,dsma,4,0)))</f>
        <v/>
      </c>
      <c r="Y14" s="119" t="str">
        <f>IF(MaGv!Y14="","",IF(MaGv!Y14="cn","cn"&amp;CHAR(10)&amp;VLOOKUP(MaGv!Y13,dscn,3,0),VLOOKUP(MaGv!Y14,dsma,5,0)&amp;CHAR(10)&amp;VLOOKUP(MaGv!Y14,dsma,4,0)))</f>
        <v/>
      </c>
      <c r="Z14" s="119" t="str">
        <f>IF(MaGv!Z14="","",IF(MaGv!Z14="cn","cn"&amp;CHAR(10)&amp;VLOOKUP(MaGv!Z13,dscn,3,0),VLOOKUP(MaGv!Z14,dsma,5,0)&amp;CHAR(10)&amp;VLOOKUP(MaGv!Z14,dsma,4,0)))</f>
        <v>Toán
Việt</v>
      </c>
      <c r="AA14" s="119" t="str">
        <f>IF(MaGv!AA14="","",IF(MaGv!AA14="cn","cn"&amp;CHAR(10)&amp;VLOOKUP(MaGv!AA13,dscn,3,0),VLOOKUP(MaGv!AA14,dsma,5,0)&amp;CHAR(10)&amp;VLOOKUP(MaGv!AA14,dsma,4,0)))</f>
        <v/>
      </c>
      <c r="AB14" s="119" t="str">
        <f>IF(MaGv!AB14="","",IF(MaGv!AB14="cn","cn"&amp;CHAR(10)&amp;VLOOKUP(MaGv!AB13,dscn,3,0),VLOOKUP(MaGv!AB14,dsma,5,0)&amp;CHAR(10)&amp;VLOOKUP(MaGv!AB14,dsma,4,0)))</f>
        <v>tin
Ngọc</v>
      </c>
      <c r="AC14" s="119" t="str">
        <f>IF(MaGv!AC14="","",IF(MaGv!AC14="cn","cn"&amp;CHAR(10)&amp;VLOOKUP(MaGv!AC13,dscn,3,0),VLOOKUP(MaGv!AC14,dsma,5,0)&amp;CHAR(10)&amp;VLOOKUP(MaGv!AC14,dsma,4,0)))</f>
        <v>Toán
Thế</v>
      </c>
      <c r="AD14" s="119" t="str">
        <f>IF(MaGv!AD14="","",IF(MaGv!AD14="cn","cn"&amp;CHAR(10)&amp;VLOOKUP(MaGv!AD13,dscn,3,0),VLOOKUP(MaGv!AD14,dsma,5,0)&amp;CHAR(10)&amp;VLOOKUP(MaGv!AD14,dsma,4,0)))</f>
        <v/>
      </c>
      <c r="AE14" s="119" t="str">
        <f>IF(MaGv!AE14="","",IF(MaGv!AE14="cn","cn"&amp;CHAR(10)&amp;VLOOKUP(MaGv!AE13,dscn,3,0),VLOOKUP(MaGv!AE14,dsma,5,0)&amp;CHAR(10)&amp;VLOOKUP(MaGv!AE14,dsma,4,0)))</f>
        <v/>
      </c>
      <c r="AF14" s="119" t="str">
        <f>IF(MaGv!AF14="","",IF(MaGv!AF14="cn","cn"&amp;CHAR(10)&amp;VLOOKUP(MaGv!AF13,dscn,3,0),VLOOKUP(MaGv!AF14,dsma,5,0)&amp;CHAR(10)&amp;VLOOKUP(MaGv!AF14,dsma,4,0)))</f>
        <v/>
      </c>
      <c r="AG14" s="119" t="str">
        <f>IF(MaGv!AG14="","",IF(MaGv!AG14="cn","cn"&amp;CHAR(10)&amp;VLOOKUP(MaGv!AG13,dscn,3,0),VLOOKUP(MaGv!AG14,dsma,5,0)&amp;CHAR(10)&amp;VLOOKUP(MaGv!AG14,dsma,4,0)))</f>
        <v/>
      </c>
      <c r="AH14" s="204" t="str">
        <f>IF(MaGv!AH14="","",IF(MaGv!AH14="cn","cn"&amp;CHAR(10)&amp;VLOOKUP(MaGv!AH13,dscn,3,0),VLOOKUP(MaGv!AH14,dsma,5,0)&amp;CHAR(10)&amp;VLOOKUP(MaGv!AH14,dsma,4,0)))</f>
        <v>CD
Hồng</v>
      </c>
      <c r="AI14" s="204" t="str">
        <f>IF(MaGv!AI14="","",IF(MaGv!AI14="cn","cn"&amp;CHAR(10)&amp;VLOOKUP(MaGv!AI13,dscn,3,0),VLOOKUP(MaGv!AI14,dsma,5,0)&amp;CHAR(10)&amp;VLOOKUP(MaGv!AI14,dsma,4,0)))</f>
        <v>tin
Nguồn</v>
      </c>
      <c r="AJ14" s="204" t="str">
        <f>IF(MaGv!AJ14="","",IF(MaGv!AJ14="cn","cn"&amp;CHAR(10)&amp;VLOOKUP(MaGv!AJ13,dscn,3,0),VLOOKUP(MaGv!AJ14,dsma,5,0)&amp;CHAR(10)&amp;VLOOKUP(MaGv!AJ14,dsma,4,0)))</f>
        <v>nn
Vân</v>
      </c>
      <c r="AK14" s="204" t="str">
        <f>IF(MaGv!AK14="","",IF(MaGv!AK14="cn","cn"&amp;CHAR(10)&amp;VLOOKUP(MaGv!AK13,dscn,3,0),VLOOKUP(MaGv!AK14,dsma,5,0)&amp;CHAR(10)&amp;VLOOKUP(MaGv!AK14,dsma,4,0)))</f>
        <v>Sử
Phương</v>
      </c>
      <c r="AL14" s="204" t="str">
        <f>IF(MaGv!AL14="","",IF(MaGv!AL14="cn","cn"&amp;CHAR(10)&amp;VLOOKUP(MaGv!AL13,dscn,3,0),VLOOKUP(MaGv!AL14,dsma,5,0)&amp;CHAR(10)&amp;VLOOKUP(MaGv!AL14,dsma,4,0)))</f>
        <v>Toán
Hoa</v>
      </c>
      <c r="AM14" s="204" t="str">
        <f>IF(MaGv!AM14="","",IF(MaGv!AM14="cn","cn"&amp;CHAR(10)&amp;VLOOKUP(MaGv!AM13,dscn,3,0),VLOOKUP(MaGv!AM14,dsma,5,0)&amp;CHAR(10)&amp;VLOOKUP(MaGv!AM14,dsma,4,0)))</f>
        <v>AVăn
HÀ</v>
      </c>
      <c r="AN14" s="204" t="str">
        <f>IF(MaGv!AN14="","",IF(MaGv!AN14="cn","cn"&amp;CHAR(10)&amp;VLOOKUP(MaGv!AN13,dscn,3,0),VLOOKUP(MaGv!AN14,dsma,5,0)&amp;CHAR(10)&amp;VLOOKUP(MaGv!AN14,dsma,4,0)))</f>
        <v>Toán
Phong</v>
      </c>
      <c r="AO14" s="204" t="str">
        <f>IF(MaGv!AO14="","",IF(MaGv!AO14="cn","cn"&amp;CHAR(10)&amp;VLOOKUP(MaGv!AO13,dscn,3,0),VLOOKUP(MaGv!AO14,dsma,5,0)&amp;CHAR(10)&amp;VLOOKUP(MaGv!AO14,dsma,4,0)))</f>
        <v>tin
Minh</v>
      </c>
      <c r="AP14" s="204" t="str">
        <f>IF(MaGv!AP14="","",IF(MaGv!AP14="cn","cn"&amp;CHAR(10)&amp;VLOOKUP(MaGv!AP13,dscn,3,0),VLOOKUP(MaGv!AP14,dsma,5,0)&amp;CHAR(10)&amp;VLOOKUP(MaGv!AP14,dsma,4,0)))</f>
        <v>AVăn
anh2</v>
      </c>
      <c r="AQ14" s="204" t="str">
        <f>IF(MaGv!AQ14="","",IF(MaGv!AQ14="cn","cn"&amp;CHAR(10)&amp;VLOOKUP(MaGv!AQ13,dscn,3,0),VLOOKUP(MaGv!AQ14,dsma,5,0)&amp;CHAR(10)&amp;VLOOKUP(MaGv!AQ14,dsma,4,0)))</f>
        <v>Toán
Đệp</v>
      </c>
      <c r="AR14" s="204" t="str">
        <f>IF(MaGv!AR14="","",IF(MaGv!AR14="cn","cn"&amp;CHAR(10)&amp;VLOOKUP(MaGv!AR13,dscn,3,0),VLOOKUP(MaGv!AR14,dsma,5,0)&amp;CHAR(10)&amp;VLOOKUP(MaGv!AR14,dsma,4,0)))</f>
        <v>AVăn
Phương</v>
      </c>
      <c r="AS14" s="204" t="str">
        <f>IF(MaGv!AS14="","",IF(MaGv!AS14="cn","cn"&amp;CHAR(10)&amp;VLOOKUP(MaGv!AS13,dscn,3,0),VLOOKUP(MaGv!AS14,dsma,5,0)&amp;CHAR(10)&amp;VLOOKUP(MaGv!AS14,dsma,4,0)))</f>
        <v>AVăn
anh2</v>
      </c>
      <c r="AT14" s="201" t="str">
        <f>IF(MaGv!AT14="","",IF(MaGv!AT14="cn","cn"&amp;CHAR(10)&amp;VLOOKUP(MaGv!AT13,dscn,3,0),VLOOKUP(MaGv!AT14,dsma,5,0)&amp;CHAR(10)&amp;VLOOKUP(MaGv!AT14,dsma,4,0)))</f>
        <v/>
      </c>
      <c r="AU14" s="204" t="str">
        <f>IF(MaGv!AU14="","",IF(MaGv!AU14="cn","cn"&amp;CHAR(10)&amp;VLOOKUP(MaGv!AU13,dscn,3,0),VLOOKUP(MaGv!AU14,dsma,5,0)&amp;CHAR(10)&amp;VLOOKUP(MaGv!AU14,dsma,4,0)))</f>
        <v>td
Thu</v>
      </c>
      <c r="AV14" s="204" t="str">
        <f>IF(MaGv!AV14="","",IF(MaGv!AV14="cn","cn"&amp;CHAR(10)&amp;VLOOKUP(MaGv!AV13,dscn,3,0),VLOOKUP(MaGv!AV14,dsma,5,0)&amp;CHAR(10)&amp;VLOOKUP(MaGv!AV14,dsma,4,0)))</f>
        <v/>
      </c>
      <c r="AW14" s="204" t="str">
        <f>IF(MaGv!AW14="","",IF(MaGv!AW14="cn","cn"&amp;CHAR(10)&amp;VLOOKUP(MaGv!AW13,dscn,3,0),VLOOKUP(MaGv!AW14,dsma,5,0)&amp;CHAR(10)&amp;VLOOKUP(MaGv!AW14,dsma,4,0)))</f>
        <v/>
      </c>
      <c r="AX14" s="204" t="str">
        <f>IF(MaGv!AX14="","",IF(MaGv!AX14="cn","cn"&amp;CHAR(10)&amp;VLOOKUP(MaGv!AX13,dscn,3,0),VLOOKUP(MaGv!AX14,dsma,5,0)&amp;CHAR(10)&amp;VLOOKUP(MaGv!AX14,dsma,4,0)))</f>
        <v/>
      </c>
      <c r="AY14" s="119" t="str">
        <f>IF(MaGv!AY14="","",IF(MaGv!AY14="cn","cn"&amp;CHAR(10)&amp;VLOOKUP(MaGv!AY13,dscn,3,0),VLOOKUP(MaGv!AY14,dsma,5,0)&amp;CHAR(10)&amp;VLOOKUP(MaGv!AY14,dsma,4,0)))</f>
        <v/>
      </c>
      <c r="AZ14" s="121" t="str">
        <f>IF(MaGv!AZ14="","",IF(MaGv!AZ14="cn","cn"&amp;CHAR(10)&amp;VLOOKUP(MaGv!AZ13,dscn,3,0),VLOOKUP(MaGv!AZ14,dsma,5,0)&amp;CHAR(10)&amp;VLOOKUP(MaGv!AZ14,dsma,4,0)))</f>
        <v/>
      </c>
      <c r="BA14" s="105"/>
      <c r="BB14" s="106"/>
    </row>
    <row r="15" spans="1:54" s="107" customFormat="1" ht="26.25" customHeight="1" x14ac:dyDescent="0.2">
      <c r="A15" s="470" t="s">
        <v>8</v>
      </c>
      <c r="B15" s="108">
        <v>2</v>
      </c>
      <c r="C15" s="77" t="str">
        <f>IF(MaGv!C15="","",IF(MaGv!C15="cn","cn"&amp;CHAR(10)&amp;VLOOKUP(MaGv!C14,dscn,3,0),VLOOKUP(MaGv!C15,dsma,5,0)&amp;CHAR(10)&amp;VLOOKUP(MaGv!C15,dsma,4,0)))</f>
        <v>AVăn
Phương</v>
      </c>
      <c r="D15" s="77" t="str">
        <f>IF(MaGv!D15="","",IF(MaGv!D15="cn","cn"&amp;CHAR(10)&amp;VLOOKUP(MaGv!D14,dscn,3,0),VLOOKUP(MaGv!D15,dsma,5,0)&amp;CHAR(10)&amp;VLOOKUP(MaGv!D15,dsma,4,0)))</f>
        <v>CD
Hương</v>
      </c>
      <c r="E15" s="77" t="str">
        <f>IF(MaGv!E15="","",IF(MaGv!E15="cn","cn"&amp;CHAR(10)&amp;VLOOKUP(MaGv!E14,dscn,3,0),VLOOKUP(MaGv!E15,dsma,5,0)&amp;CHAR(10)&amp;VLOOKUP(MaGv!E15,dsma,4,0)))</f>
        <v>QP
Ngân</v>
      </c>
      <c r="F15" s="77" t="str">
        <f>IF(MaGv!F15="","",IF(MaGv!F15="cn","cn"&amp;CHAR(10)&amp;VLOOKUP(MaGv!F14,dscn,3,0),VLOOKUP(MaGv!F15,dsma,5,0)&amp;CHAR(10)&amp;VLOOKUP(MaGv!F15,dsma,4,0)))</f>
        <v>AVăn
Minh</v>
      </c>
      <c r="G15" s="77" t="str">
        <f>IF(MaGv!G15="","",IF(MaGv!G15="cn","cn"&amp;CHAR(10)&amp;VLOOKUP(MaGv!G14,dscn,3,0),VLOOKUP(MaGv!G15,dsma,5,0)&amp;CHAR(10)&amp;VLOOKUP(MaGv!G15,dsma,4,0)))</f>
        <v>CD
Hồng</v>
      </c>
      <c r="H15" s="205" t="str">
        <f>IF(MaGv!H15="","",IF(MaGv!H15="cn","cn"&amp;CHAR(10)&amp;VLOOKUP(MaGv!H14,dscn,3,0),VLOOKUP(MaGv!H15,dsma,5,0)&amp;CHAR(10)&amp;VLOOKUP(MaGv!H15,dsma,4,0)))</f>
        <v>Toán
T.Mai</v>
      </c>
      <c r="I15" s="77" t="str">
        <f>IF(MaGv!I15="","",IF(MaGv!I15="cn","cn"&amp;CHAR(10)&amp;VLOOKUP(MaGv!I14,dscn,3,0),VLOOKUP(MaGv!I15,dsma,5,0)&amp;CHAR(10)&amp;VLOOKUP(MaGv!I15,dsma,4,0)))</f>
        <v>Sinh
Phước</v>
      </c>
      <c r="J15" s="77" t="str">
        <f>IF(MaGv!J15="","",IF(MaGv!J15="cn","cn"&amp;CHAR(10)&amp;VLOOKUP(MaGv!J14,dscn,3,0),VLOOKUP(MaGv!J15,dsma,5,0)&amp;CHAR(10)&amp;VLOOKUP(MaGv!J15,dsma,4,0)))</f>
        <v>Toán
Minh</v>
      </c>
      <c r="K15" s="77" t="str">
        <f>IF(MaGv!K15="","",IF(MaGv!K15="cn","cn"&amp;CHAR(10)&amp;VLOOKUP(MaGv!K14,dscn,3,0),VLOOKUP(MaGv!K15,dsma,5,0)&amp;CHAR(10)&amp;VLOOKUP(MaGv!K15,dsma,4,0)))</f>
        <v>Toán
Phượng</v>
      </c>
      <c r="L15" s="77" t="str">
        <f>IF(MaGv!L15="","",IF(MaGv!L15="cn","cn"&amp;CHAR(10)&amp;VLOOKUP(MaGv!L14,dscn,3,0),VLOOKUP(MaGv!L15,dsma,5,0)&amp;CHAR(10)&amp;VLOOKUP(MaGv!L15,dsma,4,0)))</f>
        <v>Toán
Hương</v>
      </c>
      <c r="M15" s="77" t="str">
        <f>IF(MaGv!M15="","",IF(MaGv!M15="cn","cn"&amp;CHAR(10)&amp;VLOOKUP(MaGv!M14,dscn,3,0),VLOOKUP(MaGv!M15,dsma,5,0)&amp;CHAR(10)&amp;VLOOKUP(MaGv!M15,dsma,4,0)))</f>
        <v>Đia
L.Hường</v>
      </c>
      <c r="N15" s="77" t="str">
        <f>IF(MaGv!N15="","",IF(MaGv!N15="cn","cn"&amp;CHAR(10)&amp;VLOOKUP(MaGv!N14,dscn,3,0),VLOOKUP(MaGv!N15,dsma,5,0)&amp;CHAR(10)&amp;VLOOKUP(MaGv!N15,dsma,4,0)))</f>
        <v>Đia
Nhung</v>
      </c>
      <c r="O15" s="77" t="str">
        <f>IF(MaGv!O15="","",IF(MaGv!O15="cn","cn"&amp;CHAR(10)&amp;VLOOKUP(MaGv!O14,dscn,3,0),VLOOKUP(MaGv!O15,dsma,5,0)&amp;CHAR(10)&amp;VLOOKUP(MaGv!O15,dsma,4,0)))</f>
        <v>Toán
Thanh</v>
      </c>
      <c r="P15" s="77" t="str">
        <f>IF(MaGv!P15="","",IF(MaGv!P15="cn","cn"&amp;CHAR(10)&amp;VLOOKUP(MaGv!P14,dscn,3,0),VLOOKUP(MaGv!P15,dsma,5,0)&amp;CHAR(10)&amp;VLOOKUP(MaGv!P15,dsma,4,0)))</f>
        <v>Sử
Thúy</v>
      </c>
      <c r="Q15" s="205" t="str">
        <f>IF(MaGv!Q15="","",IF(MaGv!Q15="cn","cn"&amp;CHAR(10)&amp;VLOOKUP(MaGv!Q14,dscn,3,0),VLOOKUP(MaGv!Q15,dsma,5,0)&amp;CHAR(10)&amp;VLOOKUP(MaGv!Q15,dsma,4,0)))</f>
        <v>AVăn
Vinh</v>
      </c>
      <c r="R15" s="77" t="str">
        <f>IF(MaGv!R15="","",IF(MaGv!R15="cn","cn"&amp;CHAR(10)&amp;VLOOKUP(MaGv!R14,dscn,3,0),VLOOKUP(MaGv!R15,dsma,5,0)&amp;CHAR(10)&amp;VLOOKUP(MaGv!R15,dsma,4,0)))</f>
        <v>Toán
Yến</v>
      </c>
      <c r="S15" s="77" t="str">
        <f>IF(MaGv!S15="","",IF(MaGv!S15="cn","cn"&amp;CHAR(10)&amp;VLOOKUP(MaGv!S14,dscn,3,0),VLOOKUP(MaGv!S15,dsma,5,0)&amp;CHAR(10)&amp;VLOOKUP(MaGv!S15,dsma,4,0)))</f>
        <v>AVăn
Màng</v>
      </c>
      <c r="T15" s="77" t="str">
        <f>IF(MaGv!T15="","",IF(MaGv!T15="cn","cn"&amp;CHAR(10)&amp;VLOOKUP(MaGv!T14,dscn,3,0),VLOOKUP(MaGv!T15,dsma,5,0)&amp;CHAR(10)&amp;VLOOKUP(MaGv!T15,dsma,4,0)))</f>
        <v>Sinh
Phượng</v>
      </c>
      <c r="U15" s="77" t="str">
        <f>IF(MaGv!U15="","",IF(MaGv!U15="cn","cn"&amp;CHAR(10)&amp;VLOOKUP(MaGv!U14,dscn,3,0),VLOOKUP(MaGv!U15,dsma,5,0)&amp;CHAR(10)&amp;VLOOKUP(MaGv!U15,dsma,4,0)))</f>
        <v>AVăn
anh1</v>
      </c>
      <c r="V15" s="77" t="str">
        <f>IF(MaGv!V15="","",IF(MaGv!V15="cn","cn"&amp;CHAR(10)&amp;VLOOKUP(MaGv!V14,dscn,3,0),VLOOKUP(MaGv!V15,dsma,5,0)&amp;CHAR(10)&amp;VLOOKUP(MaGv!V15,dsma,4,0)))</f>
        <v>td
Hân</v>
      </c>
      <c r="W15" s="77" t="str">
        <f>IF(MaGv!W15="","",IF(MaGv!W15="cn","cn"&amp;CHAR(10)&amp;VLOOKUP(MaGv!W14,dscn,3,0),VLOOKUP(MaGv!W15,dsma,5,0)&amp;CHAR(10)&amp;VLOOKUP(MaGv!W15,dsma,4,0)))</f>
        <v>td
Tú</v>
      </c>
      <c r="X15" s="77" t="str">
        <f>IF(MaGv!X15="","",IF(MaGv!X15="cn","cn"&amp;CHAR(10)&amp;VLOOKUP(MaGv!X14,dscn,3,0),VLOOKUP(MaGv!X15,dsma,5,0)&amp;CHAR(10)&amp;VLOOKUP(MaGv!X15,dsma,4,0)))</f>
        <v/>
      </c>
      <c r="Y15" s="77" t="str">
        <f>IF(MaGv!Y15="","",IF(MaGv!Y15="cn","cn"&amp;CHAR(10)&amp;VLOOKUP(MaGv!Y14,dscn,3,0),VLOOKUP(MaGv!Y15,dsma,5,0)&amp;CHAR(10)&amp;VLOOKUP(MaGv!Y15,dsma,4,0)))</f>
        <v/>
      </c>
      <c r="Z15" s="77" t="str">
        <f>IF(MaGv!Z15="","",IF(MaGv!Z15="cn","cn"&amp;CHAR(10)&amp;VLOOKUP(MaGv!Z14,dscn,3,0),VLOOKUP(MaGv!Z15,dsma,5,0)&amp;CHAR(10)&amp;VLOOKUP(MaGv!Z15,dsma,4,0)))</f>
        <v>Toán
Việt</v>
      </c>
      <c r="AA15" s="77" t="str">
        <f>IF(MaGv!AA15="","",IF(MaGv!AA15="cn","cn"&amp;CHAR(10)&amp;VLOOKUP(MaGv!AA14,dscn,3,0),VLOOKUP(MaGv!AA15,dsma,5,0)&amp;CHAR(10)&amp;VLOOKUP(MaGv!AA15,dsma,4,0)))</f>
        <v/>
      </c>
      <c r="AB15" s="77" t="str">
        <f>IF(MaGv!AB15="","",IF(MaGv!AB15="cn","cn"&amp;CHAR(10)&amp;VLOOKUP(MaGv!AB14,dscn,3,0),VLOOKUP(MaGv!AB15,dsma,5,0)&amp;CHAR(10)&amp;VLOOKUP(MaGv!AB15,dsma,4,0)))</f>
        <v>tin
Ngọc</v>
      </c>
      <c r="AC15" s="77" t="str">
        <f>IF(MaGv!AC15="","",IF(MaGv!AC15="cn","cn"&amp;CHAR(10)&amp;VLOOKUP(MaGv!AC14,dscn,3,0),VLOOKUP(MaGv!AC15,dsma,5,0)&amp;CHAR(10)&amp;VLOOKUP(MaGv!AC15,dsma,4,0)))</f>
        <v>Toán
Thế</v>
      </c>
      <c r="AD15" s="77" t="str">
        <f>IF(MaGv!AD15="","",IF(MaGv!AD15="cn","cn"&amp;CHAR(10)&amp;VLOOKUP(MaGv!AD14,dscn,3,0),VLOOKUP(MaGv!AD15,dsma,5,0)&amp;CHAR(10)&amp;VLOOKUP(MaGv!AD15,dsma,4,0)))</f>
        <v/>
      </c>
      <c r="AE15" s="77" t="str">
        <f>IF(MaGv!AE15="","",IF(MaGv!AE15="cn","cn"&amp;CHAR(10)&amp;VLOOKUP(MaGv!AE14,dscn,3,0),VLOOKUP(MaGv!AE15,dsma,5,0)&amp;CHAR(10)&amp;VLOOKUP(MaGv!AE15,dsma,4,0)))</f>
        <v/>
      </c>
      <c r="AF15" s="77" t="str">
        <f>IF(MaGv!AF15="","",IF(MaGv!AF15="cn","cn"&amp;CHAR(10)&amp;VLOOKUP(MaGv!AF14,dscn,3,0),VLOOKUP(MaGv!AF15,dsma,5,0)&amp;CHAR(10)&amp;VLOOKUP(MaGv!AF15,dsma,4,0)))</f>
        <v/>
      </c>
      <c r="AG15" s="77" t="str">
        <f>IF(MaGv!AG15="","",IF(MaGv!AG15="cn","cn"&amp;CHAR(10)&amp;VLOOKUP(MaGv!AG14,dscn,3,0),VLOOKUP(MaGv!AG15,dsma,5,0)&amp;CHAR(10)&amp;VLOOKUP(MaGv!AG15,dsma,4,0)))</f>
        <v/>
      </c>
      <c r="AH15" s="205" t="str">
        <f>IF(MaGv!AH15="","",IF(MaGv!AH15="cn","cn"&amp;CHAR(10)&amp;VLOOKUP(MaGv!AH14,dscn,3,0),VLOOKUP(MaGv!AH15,dsma,5,0)&amp;CHAR(10)&amp;VLOOKUP(MaGv!AH15,dsma,4,0)))</f>
        <v>tin
Nguồn</v>
      </c>
      <c r="AI15" s="205" t="str">
        <f>IF(MaGv!AI15="","",IF(MaGv!AI15="cn","cn"&amp;CHAR(10)&amp;VLOOKUP(MaGv!AI14,dscn,3,0),VLOOKUP(MaGv!AI15,dsma,5,0)&amp;CHAR(10)&amp;VLOOKUP(MaGv!AI15,dsma,4,0)))</f>
        <v>AVăn
Nga</v>
      </c>
      <c r="AJ15" s="205" t="str">
        <f>IF(MaGv!AJ15="","",IF(MaGv!AJ15="cn","cn"&amp;CHAR(10)&amp;VLOOKUP(MaGv!AJ14,dscn,3,0),VLOOKUP(MaGv!AJ15,dsma,5,0)&amp;CHAR(10)&amp;VLOOKUP(MaGv!AJ15,dsma,4,0)))</f>
        <v>nn
Vân</v>
      </c>
      <c r="AK15" s="205" t="str">
        <f>IF(MaGv!AK15="","",IF(MaGv!AK15="cn","cn"&amp;CHAR(10)&amp;VLOOKUP(MaGv!AK14,dscn,3,0),VLOOKUP(MaGv!AK15,dsma,5,0)&amp;CHAR(10)&amp;VLOOKUP(MaGv!AK15,dsma,4,0)))</f>
        <v>nn
Yến</v>
      </c>
      <c r="AL15" s="205" t="str">
        <f>IF(MaGv!AL15="","",IF(MaGv!AL15="cn","cn"&amp;CHAR(10)&amp;VLOOKUP(MaGv!AL14,dscn,3,0),VLOOKUP(MaGv!AL15,dsma,5,0)&amp;CHAR(10)&amp;VLOOKUP(MaGv!AL15,dsma,4,0)))</f>
        <v>Toán
Hoa</v>
      </c>
      <c r="AM15" s="205" t="str">
        <f>IF(MaGv!AM15="","",IF(MaGv!AM15="cn","cn"&amp;CHAR(10)&amp;VLOOKUP(MaGv!AM14,dscn,3,0),VLOOKUP(MaGv!AM15,dsma,5,0)&amp;CHAR(10)&amp;VLOOKUP(MaGv!AM15,dsma,4,0)))</f>
        <v>AVăn
HÀ</v>
      </c>
      <c r="AN15" s="205" t="str">
        <f>IF(MaGv!AN15="","",IF(MaGv!AN15="cn","cn"&amp;CHAR(10)&amp;VLOOKUP(MaGv!AN14,dscn,3,0),VLOOKUP(MaGv!AN15,dsma,5,0)&amp;CHAR(10)&amp;VLOOKUP(MaGv!AN15,dsma,4,0)))</f>
        <v>Toán
Phong</v>
      </c>
      <c r="AO15" s="205" t="str">
        <f>IF(MaGv!AO15="","",IF(MaGv!AO15="cn","cn"&amp;CHAR(10)&amp;VLOOKUP(MaGv!AO14,dscn,3,0),VLOOKUP(MaGv!AO15,dsma,5,0)&amp;CHAR(10)&amp;VLOOKUP(MaGv!AO15,dsma,4,0)))</f>
        <v>tin
Minh</v>
      </c>
      <c r="AP15" s="205" t="str">
        <f>IF(MaGv!AP15="","",IF(MaGv!AP15="cn","cn"&amp;CHAR(10)&amp;VLOOKUP(MaGv!AP14,dscn,3,0),VLOOKUP(MaGv!AP15,dsma,5,0)&amp;CHAR(10)&amp;VLOOKUP(MaGv!AP15,dsma,4,0)))</f>
        <v>AVăn
anh2</v>
      </c>
      <c r="AQ15" s="205" t="str">
        <f>IF(MaGv!AQ15="","",IF(MaGv!AQ15="cn","cn"&amp;CHAR(10)&amp;VLOOKUP(MaGv!AQ14,dscn,3,0),VLOOKUP(MaGv!AQ15,dsma,5,0)&amp;CHAR(10)&amp;VLOOKUP(MaGv!AQ15,dsma,4,0)))</f>
        <v>Toán
Đệp</v>
      </c>
      <c r="AR15" s="205" t="str">
        <f>IF(MaGv!AR15="","",IF(MaGv!AR15="cn","cn"&amp;CHAR(10)&amp;VLOOKUP(MaGv!AR14,dscn,3,0),VLOOKUP(MaGv!AR15,dsma,5,0)&amp;CHAR(10)&amp;VLOOKUP(MaGv!AR15,dsma,4,0)))</f>
        <v>QP
Linh</v>
      </c>
      <c r="AS15" s="205" t="str">
        <f>IF(MaGv!AS15="","",IF(MaGv!AS15="cn","cn"&amp;CHAR(10)&amp;VLOOKUP(MaGv!AS14,dscn,3,0),VLOOKUP(MaGv!AS15,dsma,5,0)&amp;CHAR(10)&amp;VLOOKUP(MaGv!AS15,dsma,4,0)))</f>
        <v>AVăn
anh2</v>
      </c>
      <c r="AT15" s="202" t="str">
        <f>IF(MaGv!AT15="","",IF(MaGv!AT15="cn","cn"&amp;CHAR(10)&amp;VLOOKUP(MaGv!AT14,dscn,3,0),VLOOKUP(MaGv!AT15,dsma,5,0)&amp;CHAR(10)&amp;VLOOKUP(MaGv!AT15,dsma,4,0)))</f>
        <v/>
      </c>
      <c r="AU15" s="205" t="str">
        <f>IF(MaGv!AU15="","",IF(MaGv!AU15="cn","cn"&amp;CHAR(10)&amp;VLOOKUP(MaGv!AU14,dscn,3,0),VLOOKUP(MaGv!AU15,dsma,5,0)&amp;CHAR(10)&amp;VLOOKUP(MaGv!AU15,dsma,4,0)))</f>
        <v>td
Thu</v>
      </c>
      <c r="AV15" s="205" t="str">
        <f>IF(MaGv!AV15="","",IF(MaGv!AV15="cn","cn"&amp;CHAR(10)&amp;VLOOKUP(MaGv!AV14,dscn,3,0),VLOOKUP(MaGv!AV15,dsma,5,0)&amp;CHAR(10)&amp;VLOOKUP(MaGv!AV15,dsma,4,0)))</f>
        <v/>
      </c>
      <c r="AW15" s="205" t="str">
        <f>IF(MaGv!AW15="","",IF(MaGv!AW15="cn","cn"&amp;CHAR(10)&amp;VLOOKUP(MaGv!AW14,dscn,3,0),VLOOKUP(MaGv!AW15,dsma,5,0)&amp;CHAR(10)&amp;VLOOKUP(MaGv!AW15,dsma,4,0)))</f>
        <v/>
      </c>
      <c r="AX15" s="205" t="str">
        <f>IF(MaGv!AX15="","",IF(MaGv!AX15="cn","cn"&amp;CHAR(10)&amp;VLOOKUP(MaGv!AX14,dscn,3,0),VLOOKUP(MaGv!AX15,dsma,5,0)&amp;CHAR(10)&amp;VLOOKUP(MaGv!AX15,dsma,4,0)))</f>
        <v/>
      </c>
      <c r="AY15" s="77" t="str">
        <f>IF(MaGv!AY15="","",IF(MaGv!AY15="cn","cn"&amp;CHAR(10)&amp;VLOOKUP(MaGv!AY14,dscn,3,0),VLOOKUP(MaGv!AY15,dsma,5,0)&amp;CHAR(10)&amp;VLOOKUP(MaGv!AY15,dsma,4,0)))</f>
        <v/>
      </c>
      <c r="AZ15" s="122" t="str">
        <f>IF(MaGv!AZ15="","",IF(MaGv!AZ15="cn","cn"&amp;CHAR(10)&amp;VLOOKUP(MaGv!AZ14,dscn,3,0),VLOOKUP(MaGv!AZ15,dsma,5,0)&amp;CHAR(10)&amp;VLOOKUP(MaGv!AZ15,dsma,4,0)))</f>
        <v/>
      </c>
      <c r="BA15" s="109"/>
      <c r="BB15" s="110"/>
    </row>
    <row r="16" spans="1:54" s="107" customFormat="1" ht="26.25" customHeight="1" x14ac:dyDescent="0.2">
      <c r="A16" s="470" t="s">
        <v>11</v>
      </c>
      <c r="B16" s="108">
        <v>3</v>
      </c>
      <c r="C16" s="77" t="str">
        <f>IF(MaGv!C16="","",IF(MaGv!C16="cn","cn"&amp;CHAR(10)&amp;VLOOKUP(MaGv!C15,dscn,3,0),VLOOKUP(MaGv!C16,dsma,5,0)&amp;CHAR(10)&amp;VLOOKUP(MaGv!C16,dsma,4,0)))</f>
        <v>AVăn
Phương</v>
      </c>
      <c r="D16" s="77" t="str">
        <f>IF(MaGv!D16="","",IF(MaGv!D16="cn","cn"&amp;CHAR(10)&amp;VLOOKUP(MaGv!D15,dscn,3,0),VLOOKUP(MaGv!D16,dsma,5,0)&amp;CHAR(10)&amp;VLOOKUP(MaGv!D16,dsma,4,0)))</f>
        <v>Toán
Hương</v>
      </c>
      <c r="E16" s="77" t="str">
        <f>IF(MaGv!E16="","",IF(MaGv!E16="cn","cn"&amp;CHAR(10)&amp;VLOOKUP(MaGv!E15,dscn,3,0),VLOOKUP(MaGv!E16,dsma,5,0)&amp;CHAR(10)&amp;VLOOKUP(MaGv!E16,dsma,4,0)))</f>
        <v>Đia
L.Hường</v>
      </c>
      <c r="F16" s="77" t="str">
        <f>IF(MaGv!F16="","",IF(MaGv!F16="cn","cn"&amp;CHAR(10)&amp;VLOOKUP(MaGv!F15,dscn,3,0),VLOOKUP(MaGv!F16,dsma,5,0)&amp;CHAR(10)&amp;VLOOKUP(MaGv!F16,dsma,4,0)))</f>
        <v>Toán
Hoa</v>
      </c>
      <c r="G16" s="77" t="str">
        <f>IF(MaGv!G16="","",IF(MaGv!G16="cn","cn"&amp;CHAR(10)&amp;VLOOKUP(MaGv!G15,dscn,3,0),VLOOKUP(MaGv!G16,dsma,5,0)&amp;CHAR(10)&amp;VLOOKUP(MaGv!G16,dsma,4,0)))</f>
        <v>Đia
Nhung</v>
      </c>
      <c r="H16" s="205" t="str">
        <f>IF(MaGv!H16="","",IF(MaGv!H16="cn","cn"&amp;CHAR(10)&amp;VLOOKUP(MaGv!H15,dscn,3,0),VLOOKUP(MaGv!H16,dsma,5,0)&amp;CHAR(10)&amp;VLOOKUP(MaGv!H16,dsma,4,0)))</f>
        <v>tin
Ngọc</v>
      </c>
      <c r="I16" s="77" t="str">
        <f>IF(MaGv!I16="","",IF(MaGv!I16="cn","cn"&amp;CHAR(10)&amp;VLOOKUP(MaGv!I15,dscn,3,0),VLOOKUP(MaGv!I16,dsma,5,0)&amp;CHAR(10)&amp;VLOOKUP(MaGv!I16,dsma,4,0)))</f>
        <v>AVăn
Minh</v>
      </c>
      <c r="J16" s="77" t="str">
        <f>IF(MaGv!J16="","",IF(MaGv!J16="cn","cn"&amp;CHAR(10)&amp;VLOOKUP(MaGv!J15,dscn,3,0),VLOOKUP(MaGv!J16,dsma,5,0)&amp;CHAR(10)&amp;VLOOKUP(MaGv!J16,dsma,4,0)))</f>
        <v>AVăn
Nga</v>
      </c>
      <c r="K16" s="77" t="str">
        <f>IF(MaGv!K16="","",IF(MaGv!K16="cn","cn"&amp;CHAR(10)&amp;VLOOKUP(MaGv!K15,dscn,3,0),VLOOKUP(MaGv!K16,dsma,5,0)&amp;CHAR(10)&amp;VLOOKUP(MaGv!K16,dsma,4,0)))</f>
        <v>AVăn
Thủy</v>
      </c>
      <c r="L16" s="77" t="str">
        <f>IF(MaGv!L16="","",IF(MaGv!L16="cn","cn"&amp;CHAR(10)&amp;VLOOKUP(MaGv!L15,dscn,3,0),VLOOKUP(MaGv!L16,dsma,5,0)&amp;CHAR(10)&amp;VLOOKUP(MaGv!L16,dsma,4,0)))</f>
        <v>Sử
Phương</v>
      </c>
      <c r="M16" s="77" t="str">
        <f>IF(MaGv!M16="","",IF(MaGv!M16="cn","cn"&amp;CHAR(10)&amp;VLOOKUP(MaGv!M15,dscn,3,0),VLOOKUP(MaGv!M16,dsma,5,0)&amp;CHAR(10)&amp;VLOOKUP(MaGv!M16,dsma,4,0)))</f>
        <v>tin
Cường</v>
      </c>
      <c r="N16" s="77" t="str">
        <f>IF(MaGv!N16="","",IF(MaGv!N16="cn","cn"&amp;CHAR(10)&amp;VLOOKUP(MaGv!N15,dscn,3,0),VLOOKUP(MaGv!N16,dsma,5,0)&amp;CHAR(10)&amp;VLOOKUP(MaGv!N16,dsma,4,0)))</f>
        <v>Toán
Trang</v>
      </c>
      <c r="O16" s="77" t="str">
        <f>IF(MaGv!O16="","",IF(MaGv!O16="cn","cn"&amp;CHAR(10)&amp;VLOOKUP(MaGv!O15,dscn,3,0),VLOOKUP(MaGv!O16,dsma,5,0)&amp;CHAR(10)&amp;VLOOKUP(MaGv!O16,dsma,4,0)))</f>
        <v>Sinh
Phước</v>
      </c>
      <c r="P16" s="77" t="str">
        <f>IF(MaGv!P16="","",IF(MaGv!P16="cn","cn"&amp;CHAR(10)&amp;VLOOKUP(MaGv!P15,dscn,3,0),VLOOKUP(MaGv!P16,dsma,5,0)&amp;CHAR(10)&amp;VLOOKUP(MaGv!P16,dsma,4,0)))</f>
        <v>Toán
Phượng</v>
      </c>
      <c r="Q16" s="205" t="str">
        <f>IF(MaGv!Q16="","",IF(MaGv!Q16="cn","cn"&amp;CHAR(10)&amp;VLOOKUP(MaGv!Q15,dscn,3,0),VLOOKUP(MaGv!Q16,dsma,5,0)&amp;CHAR(10)&amp;VLOOKUP(MaGv!Q16,dsma,4,0)))</f>
        <v>Toán
Yến</v>
      </c>
      <c r="R16" s="77" t="str">
        <f>IF(MaGv!R16="","",IF(MaGv!R16="cn","cn"&amp;CHAR(10)&amp;VLOOKUP(MaGv!R15,dscn,3,0),VLOOKUP(MaGv!R16,dsma,5,0)&amp;CHAR(10)&amp;VLOOKUP(MaGv!R16,dsma,4,0)))</f>
        <v>AVăn
Ngọc</v>
      </c>
      <c r="S16" s="77" t="str">
        <f>IF(MaGv!S16="","",IF(MaGv!S16="cn","cn"&amp;CHAR(10)&amp;VLOOKUP(MaGv!S15,dscn,3,0),VLOOKUP(MaGv!S16,dsma,5,0)&amp;CHAR(10)&amp;VLOOKUP(MaGv!S16,dsma,4,0)))</f>
        <v>CD
Hương</v>
      </c>
      <c r="T16" s="77" t="str">
        <f>IF(MaGv!T16="","",IF(MaGv!T16="cn","cn"&amp;CHAR(10)&amp;VLOOKUP(MaGv!T15,dscn,3,0),VLOOKUP(MaGv!T16,dsma,5,0)&amp;CHAR(10)&amp;VLOOKUP(MaGv!T16,dsma,4,0)))</f>
        <v>AVăn
Khanh</v>
      </c>
      <c r="U16" s="77" t="str">
        <f>IF(MaGv!U16="","",IF(MaGv!U16="cn","cn"&amp;CHAR(10)&amp;VLOOKUP(MaGv!U15,dscn,3,0),VLOOKUP(MaGv!U16,dsma,5,0)&amp;CHAR(10)&amp;VLOOKUP(MaGv!U16,dsma,4,0)))</f>
        <v>td
Hân</v>
      </c>
      <c r="V16" s="77" t="str">
        <f>IF(MaGv!V16="","",IF(MaGv!V16="cn","cn"&amp;CHAR(10)&amp;VLOOKUP(MaGv!V15,dscn,3,0),VLOOKUP(MaGv!V16,dsma,5,0)&amp;CHAR(10)&amp;VLOOKUP(MaGv!V16,dsma,4,0)))</f>
        <v>QP
Ngân</v>
      </c>
      <c r="W16" s="77" t="str">
        <f>IF(MaGv!W16="","",IF(MaGv!W16="cn","cn"&amp;CHAR(10)&amp;VLOOKUP(MaGv!W15,dscn,3,0),VLOOKUP(MaGv!W16,dsma,5,0)&amp;CHAR(10)&amp;VLOOKUP(MaGv!W16,dsma,4,0)))</f>
        <v>Toán
Việt</v>
      </c>
      <c r="X16" s="77" t="str">
        <f>IF(MaGv!X16="","",IF(MaGv!X16="cn","cn"&amp;CHAR(10)&amp;VLOOKUP(MaGv!X15,dscn,3,0),VLOOKUP(MaGv!X16,dsma,5,0)&amp;CHAR(10)&amp;VLOOKUP(MaGv!X16,dsma,4,0)))</f>
        <v/>
      </c>
      <c r="Y16" s="77" t="str">
        <f>IF(MaGv!Y16="","",IF(MaGv!Y16="cn","cn"&amp;CHAR(10)&amp;VLOOKUP(MaGv!Y15,dscn,3,0),VLOOKUP(MaGv!Y16,dsma,5,0)&amp;CHAR(10)&amp;VLOOKUP(MaGv!Y16,dsma,4,0)))</f>
        <v/>
      </c>
      <c r="Z16" s="77" t="str">
        <f>IF(MaGv!Z16="","",IF(MaGv!Z16="cn","cn"&amp;CHAR(10)&amp;VLOOKUP(MaGv!Z15,dscn,3,0),VLOOKUP(MaGv!Z16,dsma,5,0)&amp;CHAR(10)&amp;VLOOKUP(MaGv!Z16,dsma,4,0)))</f>
        <v>AVăn
Vinh</v>
      </c>
      <c r="AA16" s="77" t="str">
        <f>IF(MaGv!AA16="","",IF(MaGv!AA16="cn","cn"&amp;CHAR(10)&amp;VLOOKUP(MaGv!AA15,dscn,3,0),VLOOKUP(MaGv!AA16,dsma,5,0)&amp;CHAR(10)&amp;VLOOKUP(MaGv!AA16,dsma,4,0)))</f>
        <v/>
      </c>
      <c r="AB16" s="77" t="str">
        <f>IF(MaGv!AB16="","",IF(MaGv!AB16="cn","cn"&amp;CHAR(10)&amp;VLOOKUP(MaGv!AB15,dscn,3,0),VLOOKUP(MaGv!AB16,dsma,5,0)&amp;CHAR(10)&amp;VLOOKUP(MaGv!AB16,dsma,4,0)))</f>
        <v>AVăn
Màng</v>
      </c>
      <c r="AC16" s="77" t="str">
        <f>IF(MaGv!AC16="","",IF(MaGv!AC16="cn","cn"&amp;CHAR(10)&amp;VLOOKUP(MaGv!AC15,dscn,3,0),VLOOKUP(MaGv!AC16,dsma,5,0)&amp;CHAR(10)&amp;VLOOKUP(MaGv!AC16,dsma,4,0)))</f>
        <v>td
Tú</v>
      </c>
      <c r="AD16" s="77" t="str">
        <f>IF(MaGv!AD16="","",IF(MaGv!AD16="cn","cn"&amp;CHAR(10)&amp;VLOOKUP(MaGv!AD15,dscn,3,0),VLOOKUP(MaGv!AD16,dsma,5,0)&amp;CHAR(10)&amp;VLOOKUP(MaGv!AD16,dsma,4,0)))</f>
        <v/>
      </c>
      <c r="AE16" s="77" t="str">
        <f>IF(MaGv!AE16="","",IF(MaGv!AE16="cn","cn"&amp;CHAR(10)&amp;VLOOKUP(MaGv!AE15,dscn,3,0),VLOOKUP(MaGv!AE16,dsma,5,0)&amp;CHAR(10)&amp;VLOOKUP(MaGv!AE16,dsma,4,0)))</f>
        <v/>
      </c>
      <c r="AF16" s="77" t="str">
        <f>IF(MaGv!AF16="","",IF(MaGv!AF16="cn","cn"&amp;CHAR(10)&amp;VLOOKUP(MaGv!AF15,dscn,3,0),VLOOKUP(MaGv!AF16,dsma,5,0)&amp;CHAR(10)&amp;VLOOKUP(MaGv!AF16,dsma,4,0)))</f>
        <v/>
      </c>
      <c r="AG16" s="77" t="str">
        <f>IF(MaGv!AG16="","",IF(MaGv!AG16="cn","cn"&amp;CHAR(10)&amp;VLOOKUP(MaGv!AG15,dscn,3,0),VLOOKUP(MaGv!AG16,dsma,5,0)&amp;CHAR(10)&amp;VLOOKUP(MaGv!AG16,dsma,4,0)))</f>
        <v/>
      </c>
      <c r="AH16" s="205" t="str">
        <f>IF(MaGv!AH16="","",IF(MaGv!AH16="cn","cn"&amp;CHAR(10)&amp;VLOOKUP(MaGv!AH15,dscn,3,0),VLOOKUP(MaGv!AH16,dsma,5,0)&amp;CHAR(10)&amp;VLOOKUP(MaGv!AH16,dsma,4,0)))</f>
        <v>Toán
Minh</v>
      </c>
      <c r="AI16" s="205" t="str">
        <f>IF(MaGv!AI16="","",IF(MaGv!AI16="cn","cn"&amp;CHAR(10)&amp;VLOOKUP(MaGv!AI15,dscn,3,0),VLOOKUP(MaGv!AI16,dsma,5,0)&amp;CHAR(10)&amp;VLOOKUP(MaGv!AI16,dsma,4,0)))</f>
        <v>Toán
Thế</v>
      </c>
      <c r="AJ16" s="205" t="str">
        <f>IF(MaGv!AJ16="","",IF(MaGv!AJ16="cn","cn"&amp;CHAR(10)&amp;VLOOKUP(MaGv!AJ15,dscn,3,0),VLOOKUP(MaGv!AJ16,dsma,5,0)&amp;CHAR(10)&amp;VLOOKUP(MaGv!AJ16,dsma,4,0)))</f>
        <v>tin
Minh</v>
      </c>
      <c r="AK16" s="205" t="str">
        <f>IF(MaGv!AK16="","",IF(MaGv!AK16="cn","cn"&amp;CHAR(10)&amp;VLOOKUP(MaGv!AK15,dscn,3,0),VLOOKUP(MaGv!AK16,dsma,5,0)&amp;CHAR(10)&amp;VLOOKUP(MaGv!AK16,dsma,4,0)))</f>
        <v>Toán
Thanh</v>
      </c>
      <c r="AL16" s="205" t="str">
        <f>IF(MaGv!AL16="","",IF(MaGv!AL16="cn","cn"&amp;CHAR(10)&amp;VLOOKUP(MaGv!AL15,dscn,3,0),VLOOKUP(MaGv!AL16,dsma,5,0)&amp;CHAR(10)&amp;VLOOKUP(MaGv!AL16,dsma,4,0)))</f>
        <v>QP
Linh</v>
      </c>
      <c r="AM16" s="205" t="str">
        <f>IF(MaGv!AM16="","",IF(MaGv!AM16="cn","cn"&amp;CHAR(10)&amp;VLOOKUP(MaGv!AM15,dscn,3,0),VLOOKUP(MaGv!AM16,dsma,5,0)&amp;CHAR(10)&amp;VLOOKUP(MaGv!AM16,dsma,4,0)))</f>
        <v>nn
B. Ngọc</v>
      </c>
      <c r="AN16" s="205" t="str">
        <f>IF(MaGv!AN16="","",IF(MaGv!AN16="cn","cn"&amp;CHAR(10)&amp;VLOOKUP(MaGv!AN15,dscn,3,0),VLOOKUP(MaGv!AN16,dsma,5,0)&amp;CHAR(10)&amp;VLOOKUP(MaGv!AN16,dsma,4,0)))</f>
        <v>Sử
Thúy</v>
      </c>
      <c r="AO16" s="205" t="str">
        <f>IF(MaGv!AO16="","",IF(MaGv!AO16="cn","cn"&amp;CHAR(10)&amp;VLOOKUP(MaGv!AO15,dscn,3,0),VLOOKUP(MaGv!AO16,dsma,5,0)&amp;CHAR(10)&amp;VLOOKUP(MaGv!AO16,dsma,4,0)))</f>
        <v>AVăn
anh2</v>
      </c>
      <c r="AP16" s="205" t="str">
        <f>IF(MaGv!AP16="","",IF(MaGv!AP16="cn","cn"&amp;CHAR(10)&amp;VLOOKUP(MaGv!AP15,dscn,3,0),VLOOKUP(MaGv!AP16,dsma,5,0)&amp;CHAR(10)&amp;VLOOKUP(MaGv!AP16,dsma,4,0)))</f>
        <v>tin
Nguồn</v>
      </c>
      <c r="AQ16" s="205" t="str">
        <f>IF(MaGv!AQ16="","",IF(MaGv!AQ16="cn","cn"&amp;CHAR(10)&amp;VLOOKUP(MaGv!AQ15,dscn,3,0),VLOOKUP(MaGv!AQ16,dsma,5,0)&amp;CHAR(10)&amp;VLOOKUP(MaGv!AQ16,dsma,4,0)))</f>
        <v>AVăn
anh2</v>
      </c>
      <c r="AR16" s="205" t="str">
        <f>IF(MaGv!AR16="","",IF(MaGv!AR16="cn","cn"&amp;CHAR(10)&amp;VLOOKUP(MaGv!AR15,dscn,3,0),VLOOKUP(MaGv!AR16,dsma,5,0)&amp;CHAR(10)&amp;VLOOKUP(MaGv!AR16,dsma,4,0)))</f>
        <v>nn
Yến</v>
      </c>
      <c r="AS16" s="205" t="str">
        <f>IF(MaGv!AS16="","",IF(MaGv!AS16="cn","cn"&amp;CHAR(10)&amp;VLOOKUP(MaGv!AS15,dscn,3,0),VLOOKUP(MaGv!AS16,dsma,5,0)&amp;CHAR(10)&amp;VLOOKUP(MaGv!AS16,dsma,4,0)))</f>
        <v>td
Thu</v>
      </c>
      <c r="AT16" s="202" t="str">
        <f>IF(MaGv!AT16="","",IF(MaGv!AT16="cn","cn"&amp;CHAR(10)&amp;VLOOKUP(MaGv!AT15,dscn,3,0),VLOOKUP(MaGv!AT16,dsma,5,0)&amp;CHAR(10)&amp;VLOOKUP(MaGv!AT16,dsma,4,0)))</f>
        <v/>
      </c>
      <c r="AU16" s="205" t="str">
        <f>IF(MaGv!AU16="","",IF(MaGv!AU16="cn","cn"&amp;CHAR(10)&amp;VLOOKUP(MaGv!AU15,dscn,3,0),VLOOKUP(MaGv!AU16,dsma,5,0)&amp;CHAR(10)&amp;VLOOKUP(MaGv!AU16,dsma,4,0)))</f>
        <v>AVăn
anh1</v>
      </c>
      <c r="AV16" s="205" t="str">
        <f>IF(MaGv!AV16="","",IF(MaGv!AV16="cn","cn"&amp;CHAR(10)&amp;VLOOKUP(MaGv!AV15,dscn,3,0),VLOOKUP(MaGv!AV16,dsma,5,0)&amp;CHAR(10)&amp;VLOOKUP(MaGv!AV16,dsma,4,0)))</f>
        <v>nn
Vân</v>
      </c>
      <c r="AW16" s="205" t="str">
        <f>IF(MaGv!AW16="","",IF(MaGv!AW16="cn","cn"&amp;CHAR(10)&amp;VLOOKUP(MaGv!AW15,dscn,3,0),VLOOKUP(MaGv!AW16,dsma,5,0)&amp;CHAR(10)&amp;VLOOKUP(MaGv!AW16,dsma,4,0)))</f>
        <v/>
      </c>
      <c r="AX16" s="205" t="str">
        <f>IF(MaGv!AX16="","",IF(MaGv!AX16="cn","cn"&amp;CHAR(10)&amp;VLOOKUP(MaGv!AX15,dscn,3,0),VLOOKUP(MaGv!AX16,dsma,5,0)&amp;CHAR(10)&amp;VLOOKUP(MaGv!AX16,dsma,4,0)))</f>
        <v/>
      </c>
      <c r="AY16" s="77" t="str">
        <f>IF(MaGv!AY16="","",IF(MaGv!AY16="cn","cn"&amp;CHAR(10)&amp;VLOOKUP(MaGv!AY15,dscn,3,0),VLOOKUP(MaGv!AY16,dsma,5,0)&amp;CHAR(10)&amp;VLOOKUP(MaGv!AY16,dsma,4,0)))</f>
        <v/>
      </c>
      <c r="AZ16" s="122" t="str">
        <f>IF(MaGv!AZ16="","",IF(MaGv!AZ16="cn","cn"&amp;CHAR(10)&amp;VLOOKUP(MaGv!AZ15,dscn,3,0),VLOOKUP(MaGv!AZ16,dsma,5,0)&amp;CHAR(10)&amp;VLOOKUP(MaGv!AZ16,dsma,4,0)))</f>
        <v/>
      </c>
      <c r="BA16" s="109"/>
      <c r="BB16" s="110"/>
    </row>
    <row r="17" spans="1:54" s="107" customFormat="1" ht="26.25" customHeight="1" x14ac:dyDescent="0.2">
      <c r="A17" s="470"/>
      <c r="B17" s="108">
        <v>4</v>
      </c>
      <c r="C17" s="77" t="str">
        <f>IF(MaGv!C17="","",IF(MaGv!C17="cn","cn"&amp;CHAR(10)&amp;VLOOKUP(MaGv!C16,dscn,3,0),VLOOKUP(MaGv!C17,dsma,5,0)&amp;CHAR(10)&amp;VLOOKUP(MaGv!C17,dsma,4,0)))</f>
        <v>Toán
Thanh</v>
      </c>
      <c r="D17" s="77" t="str">
        <f>IF(MaGv!D17="","",IF(MaGv!D17="cn","cn"&amp;CHAR(10)&amp;VLOOKUP(MaGv!D16,dscn,3,0),VLOOKUP(MaGv!D17,dsma,5,0)&amp;CHAR(10)&amp;VLOOKUP(MaGv!D17,dsma,4,0)))</f>
        <v>Toán
Hương</v>
      </c>
      <c r="E17" s="77" t="str">
        <f>IF(MaGv!E17="","",IF(MaGv!E17="cn","cn"&amp;CHAR(10)&amp;VLOOKUP(MaGv!E16,dscn,3,0),VLOOKUP(MaGv!E17,dsma,5,0)&amp;CHAR(10)&amp;VLOOKUP(MaGv!E17,dsma,4,0)))</f>
        <v>AVăn
Thủy</v>
      </c>
      <c r="F17" s="77" t="str">
        <f>IF(MaGv!F17="","",IF(MaGv!F17="cn","cn"&amp;CHAR(10)&amp;VLOOKUP(MaGv!F16,dscn,3,0),VLOOKUP(MaGv!F17,dsma,5,0)&amp;CHAR(10)&amp;VLOOKUP(MaGv!F17,dsma,4,0)))</f>
        <v>tin
Cường</v>
      </c>
      <c r="G17" s="202" t="str">
        <f>IF(MaGv!G17="","",IF(MaGv!G17="cn","cn"&amp;CHAR(10)&amp;VLOOKUP(MaGv!G16,dscn,3,0),VLOOKUP(MaGv!G17,dsma,5,0)&amp;CHAR(10)&amp;VLOOKUP(MaGv!G17,dsma,4,0)))</f>
        <v>Toán
Hoa</v>
      </c>
      <c r="H17" s="205" t="str">
        <f>IF(MaGv!H17="","",IF(MaGv!H17="cn","cn"&amp;CHAR(10)&amp;VLOOKUP(MaGv!H16,dscn,3,0),VLOOKUP(MaGv!H17,dsma,5,0)&amp;CHAR(10)&amp;VLOOKUP(MaGv!H17,dsma,4,0)))</f>
        <v>AVăn
Phương</v>
      </c>
      <c r="I17" s="77" t="str">
        <f>IF(MaGv!I17="","",IF(MaGv!I17="cn","cn"&amp;CHAR(10)&amp;VLOOKUP(MaGv!I16,dscn,3,0),VLOOKUP(MaGv!I17,dsma,5,0)&amp;CHAR(10)&amp;VLOOKUP(MaGv!I17,dsma,4,0)))</f>
        <v>Toán
Trang</v>
      </c>
      <c r="J17" s="77" t="str">
        <f>IF(MaGv!J17="","",IF(MaGv!J17="cn","cn"&amp;CHAR(10)&amp;VLOOKUP(MaGv!J16,dscn,3,0),VLOOKUP(MaGv!J17,dsma,5,0)&amp;CHAR(10)&amp;VLOOKUP(MaGv!J17,dsma,4,0)))</f>
        <v>AVăn
Nga</v>
      </c>
      <c r="K17" s="77" t="str">
        <f>IF(MaGv!K17="","",IF(MaGv!K17="cn","cn"&amp;CHAR(10)&amp;VLOOKUP(MaGv!K16,dscn,3,0),VLOOKUP(MaGv!K17,dsma,5,0)&amp;CHAR(10)&amp;VLOOKUP(MaGv!K17,dsma,4,0)))</f>
        <v>Đia
Nhung</v>
      </c>
      <c r="L17" s="77" t="str">
        <f>IF(MaGv!L17="","",IF(MaGv!L17="cn","cn"&amp;CHAR(10)&amp;VLOOKUP(MaGv!L16,dscn,3,0),VLOOKUP(MaGv!L17,dsma,5,0)&amp;CHAR(10)&amp;VLOOKUP(MaGv!L17,dsma,4,0)))</f>
        <v>Sinh
Phước</v>
      </c>
      <c r="M17" s="77" t="str">
        <f>IF(MaGv!M17="","",IF(MaGv!M17="cn","cn"&amp;CHAR(10)&amp;VLOOKUP(MaGv!M16,dscn,3,0),VLOOKUP(MaGv!M17,dsma,5,0)&amp;CHAR(10)&amp;VLOOKUP(MaGv!M17,dsma,4,0)))</f>
        <v>Toán
T.Mai</v>
      </c>
      <c r="N17" s="77" t="str">
        <f>IF(MaGv!N17="","",IF(MaGv!N17="cn","cn"&amp;CHAR(10)&amp;VLOOKUP(MaGv!N16,dscn,3,0),VLOOKUP(MaGv!N17,dsma,5,0)&amp;CHAR(10)&amp;VLOOKUP(MaGv!N17,dsma,4,0)))</f>
        <v>CD
Hồng</v>
      </c>
      <c r="O17" s="77" t="str">
        <f>IF(MaGv!O17="","",IF(MaGv!O17="cn","cn"&amp;CHAR(10)&amp;VLOOKUP(MaGv!O16,dscn,3,0),VLOOKUP(MaGv!O17,dsma,5,0)&amp;CHAR(10)&amp;VLOOKUP(MaGv!O17,dsma,4,0)))</f>
        <v>AVăn
Minh</v>
      </c>
      <c r="P17" s="77" t="str">
        <f>IF(MaGv!P17="","",IF(MaGv!P17="cn","cn"&amp;CHAR(10)&amp;VLOOKUP(MaGv!P16,dscn,3,0),VLOOKUP(MaGv!P17,dsma,5,0)&amp;CHAR(10)&amp;VLOOKUP(MaGv!P17,dsma,4,0)))</f>
        <v>Toán
Phượng</v>
      </c>
      <c r="Q17" s="205" t="str">
        <f>IF(MaGv!Q17="","",IF(MaGv!Q17="cn","cn"&amp;CHAR(10)&amp;VLOOKUP(MaGv!Q16,dscn,3,0),VLOOKUP(MaGv!Q17,dsma,5,0)&amp;CHAR(10)&amp;VLOOKUP(MaGv!Q17,dsma,4,0)))</f>
        <v>Toán
Yến</v>
      </c>
      <c r="R17" s="77" t="str">
        <f>IF(MaGv!R17="","",IF(MaGv!R17="cn","cn"&amp;CHAR(10)&amp;VLOOKUP(MaGv!R16,dscn,3,0),VLOOKUP(MaGv!R17,dsma,5,0)&amp;CHAR(10)&amp;VLOOKUP(MaGv!R17,dsma,4,0)))</f>
        <v>QP
Ngân</v>
      </c>
      <c r="S17" s="77" t="str">
        <f>IF(MaGv!S17="","",IF(MaGv!S17="cn","cn"&amp;CHAR(10)&amp;VLOOKUP(MaGv!S16,dscn,3,0),VLOOKUP(MaGv!S17,dsma,5,0)&amp;CHAR(10)&amp;VLOOKUP(MaGv!S17,dsma,4,0)))</f>
        <v>Toán
Thế</v>
      </c>
      <c r="T17" s="77" t="str">
        <f>IF(MaGv!T17="","",IF(MaGv!T17="cn","cn"&amp;CHAR(10)&amp;VLOOKUP(MaGv!T16,dscn,3,0),VLOOKUP(MaGv!T17,dsma,5,0)&amp;CHAR(10)&amp;VLOOKUP(MaGv!T17,dsma,4,0)))</f>
        <v>AVăn
Khanh</v>
      </c>
      <c r="U17" s="77" t="str">
        <f>IF(MaGv!U17="","",IF(MaGv!U17="cn","cn"&amp;CHAR(10)&amp;VLOOKUP(MaGv!U16,dscn,3,0),VLOOKUP(MaGv!U17,dsma,5,0)&amp;CHAR(10)&amp;VLOOKUP(MaGv!U17,dsma,4,0)))</f>
        <v>td
Hân</v>
      </c>
      <c r="V17" s="77" t="str">
        <f>IF(MaGv!V17="","",IF(MaGv!V17="cn","cn"&amp;CHAR(10)&amp;VLOOKUP(MaGv!V16,dscn,3,0),VLOOKUP(MaGv!V17,dsma,5,0)&amp;CHAR(10)&amp;VLOOKUP(MaGv!V17,dsma,4,0)))</f>
        <v>tin
Ngọc</v>
      </c>
      <c r="W17" s="77" t="str">
        <f>IF(MaGv!W17="","",IF(MaGv!W17="cn","cn"&amp;CHAR(10)&amp;VLOOKUP(MaGv!W16,dscn,3,0),VLOOKUP(MaGv!W17,dsma,5,0)&amp;CHAR(10)&amp;VLOOKUP(MaGv!W17,dsma,4,0)))</f>
        <v>Toán
Việt</v>
      </c>
      <c r="X17" s="77" t="str">
        <f>IF(MaGv!X17="","",IF(MaGv!X17="cn","cn"&amp;CHAR(10)&amp;VLOOKUP(MaGv!X16,dscn,3,0),VLOOKUP(MaGv!X17,dsma,5,0)&amp;CHAR(10)&amp;VLOOKUP(MaGv!X17,dsma,4,0)))</f>
        <v/>
      </c>
      <c r="Y17" s="77" t="str">
        <f>IF(MaGv!Y17="","",IF(MaGv!Y17="cn","cn"&amp;CHAR(10)&amp;VLOOKUP(MaGv!Y16,dscn,3,0),VLOOKUP(MaGv!Y17,dsma,5,0)&amp;CHAR(10)&amp;VLOOKUP(MaGv!Y17,dsma,4,0)))</f>
        <v/>
      </c>
      <c r="Z17" s="77" t="str">
        <f>IF(MaGv!Z17="","",IF(MaGv!Z17="cn","cn"&amp;CHAR(10)&amp;VLOOKUP(MaGv!Z16,dscn,3,0),VLOOKUP(MaGv!Z17,dsma,5,0)&amp;CHAR(10)&amp;VLOOKUP(MaGv!Z17,dsma,4,0)))</f>
        <v>AVăn
Vinh</v>
      </c>
      <c r="AA17" s="77" t="str">
        <f>IF(MaGv!AA17="","",IF(MaGv!AA17="cn","cn"&amp;CHAR(10)&amp;VLOOKUP(MaGv!AA16,dscn,3,0),VLOOKUP(MaGv!AA17,dsma,5,0)&amp;CHAR(10)&amp;VLOOKUP(MaGv!AA17,dsma,4,0)))</f>
        <v/>
      </c>
      <c r="AB17" s="77" t="str">
        <f>IF(MaGv!AB17="","",IF(MaGv!AB17="cn","cn"&amp;CHAR(10)&amp;VLOOKUP(MaGv!AB16,dscn,3,0),VLOOKUP(MaGv!AB17,dsma,5,0)&amp;CHAR(10)&amp;VLOOKUP(MaGv!AB17,dsma,4,0)))</f>
        <v>AVăn
Màng</v>
      </c>
      <c r="AC17" s="77" t="str">
        <f>IF(MaGv!AC17="","",IF(MaGv!AC17="cn","cn"&amp;CHAR(10)&amp;VLOOKUP(MaGv!AC16,dscn,3,0),VLOOKUP(MaGv!AC17,dsma,5,0)&amp;CHAR(10)&amp;VLOOKUP(MaGv!AC17,dsma,4,0)))</f>
        <v>td
Tú</v>
      </c>
      <c r="AD17" s="77" t="str">
        <f>IF(MaGv!AD17="","",IF(MaGv!AD17="cn","cn"&amp;CHAR(10)&amp;VLOOKUP(MaGv!AD16,dscn,3,0),VLOOKUP(MaGv!AD17,dsma,5,0)&amp;CHAR(10)&amp;VLOOKUP(MaGv!AD17,dsma,4,0)))</f>
        <v/>
      </c>
      <c r="AE17" s="77" t="str">
        <f>IF(MaGv!AE17="","",IF(MaGv!AE17="cn","cn"&amp;CHAR(10)&amp;VLOOKUP(MaGv!AE16,dscn,3,0),VLOOKUP(MaGv!AE17,dsma,5,0)&amp;CHAR(10)&amp;VLOOKUP(MaGv!AE17,dsma,4,0)))</f>
        <v/>
      </c>
      <c r="AF17" s="77" t="str">
        <f>IF(MaGv!AF17="","",IF(MaGv!AF17="cn","cn"&amp;CHAR(10)&amp;VLOOKUP(MaGv!AF16,dscn,3,0),VLOOKUP(MaGv!AF17,dsma,5,0)&amp;CHAR(10)&amp;VLOOKUP(MaGv!AF17,dsma,4,0)))</f>
        <v/>
      </c>
      <c r="AG17" s="77" t="str">
        <f>IF(MaGv!AG17="","",IF(MaGv!AG17="cn","cn"&amp;CHAR(10)&amp;VLOOKUP(MaGv!AG16,dscn,3,0),VLOOKUP(MaGv!AG17,dsma,5,0)&amp;CHAR(10)&amp;VLOOKUP(MaGv!AG17,dsma,4,0)))</f>
        <v/>
      </c>
      <c r="AH17" s="205" t="str">
        <f>IF(MaGv!AH17="","",IF(MaGv!AH17="cn","cn"&amp;CHAR(10)&amp;VLOOKUP(MaGv!AH16,dscn,3,0),VLOOKUP(MaGv!AH17,dsma,5,0)&amp;CHAR(10)&amp;VLOOKUP(MaGv!AH17,dsma,4,0)))</f>
        <v>Toán
Minh</v>
      </c>
      <c r="AI17" s="205" t="str">
        <f>IF(MaGv!AI17="","",IF(MaGv!AI17="cn","cn"&amp;CHAR(10)&amp;VLOOKUP(MaGv!AI16,dscn,3,0),VLOOKUP(MaGv!AI17,dsma,5,0)&amp;CHAR(10)&amp;VLOOKUP(MaGv!AI17,dsma,4,0)))</f>
        <v>Sử
Thúy</v>
      </c>
      <c r="AJ17" s="205" t="str">
        <f>IF(MaGv!AJ17="","",IF(MaGv!AJ17="cn","cn"&amp;CHAR(10)&amp;VLOOKUP(MaGv!AJ16,dscn,3,0),VLOOKUP(MaGv!AJ17,dsma,5,0)&amp;CHAR(10)&amp;VLOOKUP(MaGv!AJ17,dsma,4,0)))</f>
        <v>AVăn
Ngọc</v>
      </c>
      <c r="AK17" s="205" t="str">
        <f>IF(MaGv!AK17="","",IF(MaGv!AK17="cn","cn"&amp;CHAR(10)&amp;VLOOKUP(MaGv!AK16,dscn,3,0),VLOOKUP(MaGv!AK17,dsma,5,0)&amp;CHAR(10)&amp;VLOOKUP(MaGv!AK17,dsma,4,0)))</f>
        <v>tin
Minh</v>
      </c>
      <c r="AL17" s="205" t="str">
        <f>IF(MaGv!AL17="","",IF(MaGv!AL17="cn","cn"&amp;CHAR(10)&amp;VLOOKUP(MaGv!AL16,dscn,3,0),VLOOKUP(MaGv!AL17,dsma,5,0)&amp;CHAR(10)&amp;VLOOKUP(MaGv!AL17,dsma,4,0)))</f>
        <v>tin
Nguồn</v>
      </c>
      <c r="AM17" s="205" t="str">
        <f>IF(MaGv!AM17="","",IF(MaGv!AM17="cn","cn"&amp;CHAR(10)&amp;VLOOKUP(MaGv!AM16,dscn,3,0),VLOOKUP(MaGv!AM17,dsma,5,0)&amp;CHAR(10)&amp;VLOOKUP(MaGv!AM17,dsma,4,0)))</f>
        <v>QP
Linh</v>
      </c>
      <c r="AN17" s="205" t="str">
        <f>IF(MaGv!AN17="","",IF(MaGv!AN17="cn","cn"&amp;CHAR(10)&amp;VLOOKUP(MaGv!AN16,dscn,3,0),VLOOKUP(MaGv!AN17,dsma,5,0)&amp;CHAR(10)&amp;VLOOKUP(MaGv!AN17,dsma,4,0)))</f>
        <v>nn
B. Ngọc</v>
      </c>
      <c r="AO17" s="205" t="str">
        <f>IF(MaGv!AO17="","",IF(MaGv!AO17="cn","cn"&amp;CHAR(10)&amp;VLOOKUP(MaGv!AO16,dscn,3,0),VLOOKUP(MaGv!AO17,dsma,5,0)&amp;CHAR(10)&amp;VLOOKUP(MaGv!AO17,dsma,4,0)))</f>
        <v>AVăn
anh2</v>
      </c>
      <c r="AP17" s="205" t="str">
        <f>IF(MaGv!AP17="","",IF(MaGv!AP17="cn","cn"&amp;CHAR(10)&amp;VLOOKUP(MaGv!AP16,dscn,3,0),VLOOKUP(MaGv!AP17,dsma,5,0)&amp;CHAR(10)&amp;VLOOKUP(MaGv!AP17,dsma,4,0)))</f>
        <v>Sử
Phương</v>
      </c>
      <c r="AQ17" s="205" t="str">
        <f>IF(MaGv!AQ17="","",IF(MaGv!AQ17="cn","cn"&amp;CHAR(10)&amp;VLOOKUP(MaGv!AQ16,dscn,3,0),VLOOKUP(MaGv!AQ17,dsma,5,0)&amp;CHAR(10)&amp;VLOOKUP(MaGv!AQ17,dsma,4,0)))</f>
        <v>AVăn
anh2</v>
      </c>
      <c r="AR17" s="205" t="str">
        <f>IF(MaGv!AR17="","",IF(MaGv!AR17="cn","cn"&amp;CHAR(10)&amp;VLOOKUP(MaGv!AR16,dscn,3,0),VLOOKUP(MaGv!AR17,dsma,5,0)&amp;CHAR(10)&amp;VLOOKUP(MaGv!AR17,dsma,4,0)))</f>
        <v>Sinh
Yến</v>
      </c>
      <c r="AS17" s="205" t="str">
        <f>IF(MaGv!AS17="","",IF(MaGv!AS17="cn","cn"&amp;CHAR(10)&amp;VLOOKUP(MaGv!AS16,dscn,3,0),VLOOKUP(MaGv!AS17,dsma,5,0)&amp;CHAR(10)&amp;VLOOKUP(MaGv!AS17,dsma,4,0)))</f>
        <v>td
Thu</v>
      </c>
      <c r="AT17" s="202" t="str">
        <f>IF(MaGv!AT17="","",IF(MaGv!AT17="cn","cn"&amp;CHAR(10)&amp;VLOOKUP(MaGv!AT16,dscn,3,0),VLOOKUP(MaGv!AT17,dsma,5,0)&amp;CHAR(10)&amp;VLOOKUP(MaGv!AT17,dsma,4,0)))</f>
        <v/>
      </c>
      <c r="AU17" s="205" t="str">
        <f>IF(MaGv!AU17="","",IF(MaGv!AU17="cn","cn"&amp;CHAR(10)&amp;VLOOKUP(MaGv!AU16,dscn,3,0),VLOOKUP(MaGv!AU17,dsma,5,0)&amp;CHAR(10)&amp;VLOOKUP(MaGv!AU17,dsma,4,0)))</f>
        <v>AVăn
anh1</v>
      </c>
      <c r="AV17" s="205" t="str">
        <f>IF(MaGv!AV17="","",IF(MaGv!AV17="cn","cn"&amp;CHAR(10)&amp;VLOOKUP(MaGv!AV16,dscn,3,0),VLOOKUP(MaGv!AV17,dsma,5,0)&amp;CHAR(10)&amp;VLOOKUP(MaGv!AV17,dsma,4,0)))</f>
        <v>nn
Vân</v>
      </c>
      <c r="AW17" s="205" t="str">
        <f>IF(MaGv!AW17="","",IF(MaGv!AW17="cn","cn"&amp;CHAR(10)&amp;VLOOKUP(MaGv!AW16,dscn,3,0),VLOOKUP(MaGv!AW17,dsma,5,0)&amp;CHAR(10)&amp;VLOOKUP(MaGv!AW17,dsma,4,0)))</f>
        <v/>
      </c>
      <c r="AX17" s="205" t="str">
        <f>IF(MaGv!AX17="","",IF(MaGv!AX17="cn","cn"&amp;CHAR(10)&amp;VLOOKUP(MaGv!AX16,dscn,3,0),VLOOKUP(MaGv!AX17,dsma,5,0)&amp;CHAR(10)&amp;VLOOKUP(MaGv!AX17,dsma,4,0)))</f>
        <v/>
      </c>
      <c r="AY17" s="77" t="str">
        <f>IF(MaGv!AY17="","",IF(MaGv!AY17="cn","cn"&amp;CHAR(10)&amp;VLOOKUP(MaGv!AY16,dscn,3,0),VLOOKUP(MaGv!AY17,dsma,5,0)&amp;CHAR(10)&amp;VLOOKUP(MaGv!AY17,dsma,4,0)))</f>
        <v/>
      </c>
      <c r="AZ17" s="122" t="str">
        <f>IF(MaGv!AZ17="","",IF(MaGv!AZ17="cn","cn"&amp;CHAR(10)&amp;VLOOKUP(MaGv!AZ16,dscn,3,0),VLOOKUP(MaGv!AZ17,dsma,5,0)&amp;CHAR(10)&amp;VLOOKUP(MaGv!AZ17,dsma,4,0)))</f>
        <v/>
      </c>
      <c r="BA17" s="109"/>
      <c r="BB17" s="110"/>
    </row>
    <row r="18" spans="1:54" s="107" customFormat="1" ht="26.25" customHeight="1" thickBot="1" x14ac:dyDescent="0.25">
      <c r="A18" s="470"/>
      <c r="B18" s="111">
        <v>5</v>
      </c>
      <c r="C18" s="120" t="str">
        <f>IF(MaGv!C18="","",IF(MaGv!C18="cn","cn"&amp;CHAR(10)&amp;VLOOKUP(MaGv!C17,dscn,3,0),VLOOKUP(MaGv!C18,dsma,5,0)&amp;CHAR(10)&amp;VLOOKUP(MaGv!C18,dsma,4,0)))</f>
        <v>tin
Ngọc</v>
      </c>
      <c r="D18" s="120" t="str">
        <f>IF(MaGv!D18="","",IF(MaGv!D18="cn","cn"&amp;CHAR(10)&amp;VLOOKUP(MaGv!D17,dscn,3,0),VLOOKUP(MaGv!D18,dsma,5,0)&amp;CHAR(10)&amp;VLOOKUP(MaGv!D18,dsma,4,0)))</f>
        <v>Sinh
Phước</v>
      </c>
      <c r="E18" s="120" t="str">
        <f>IF(MaGv!E18="","",IF(MaGv!E18="cn","cn"&amp;CHAR(10)&amp;VLOOKUP(MaGv!E17,dscn,3,0),VLOOKUP(MaGv!E18,dsma,5,0)&amp;CHAR(10)&amp;VLOOKUP(MaGv!E18,dsma,4,0)))</f>
        <v>AVăn
Thủy</v>
      </c>
      <c r="F18" s="120" t="str">
        <f>IF(MaGv!F18="","",IF(MaGv!F18="cn","cn"&amp;CHAR(10)&amp;VLOOKUP(MaGv!F17,dscn,3,0),VLOOKUP(MaGv!F18,dsma,5,0)&amp;CHAR(10)&amp;VLOOKUP(MaGv!F18,dsma,4,0)))</f>
        <v>Sử
Thúy</v>
      </c>
      <c r="G18" s="203" t="str">
        <f>IF(MaGv!G18="","",IF(MaGv!G18="cn","cn"&amp;CHAR(10)&amp;VLOOKUP(MaGv!G17,dscn,3,0),VLOOKUP(MaGv!G18,dsma,5,0)&amp;CHAR(10)&amp;VLOOKUP(MaGv!G18,dsma,4,0)))</f>
        <v>Toán
Hoa</v>
      </c>
      <c r="H18" s="206" t="str">
        <f>IF(MaGv!H18="","",IF(MaGv!H18="cn","cn"&amp;CHAR(10)&amp;VLOOKUP(MaGv!H17,dscn,3,0),VLOOKUP(MaGv!H18,dsma,5,0)&amp;CHAR(10)&amp;VLOOKUP(MaGv!H18,dsma,4,0)))</f>
        <v>AVăn
Phương</v>
      </c>
      <c r="I18" s="120" t="str">
        <f>IF(MaGv!I18="","",IF(MaGv!I18="cn","cn"&amp;CHAR(10)&amp;VLOOKUP(MaGv!I17,dscn,3,0),VLOOKUP(MaGv!I18,dsma,5,0)&amp;CHAR(10)&amp;VLOOKUP(MaGv!I18,dsma,4,0)))</f>
        <v>Toán
Trang</v>
      </c>
      <c r="J18" s="120" t="str">
        <f>IF(MaGv!J18="","",IF(MaGv!J18="cn","cn"&amp;CHAR(10)&amp;VLOOKUP(MaGv!J17,dscn,3,0),VLOOKUP(MaGv!J18,dsma,5,0)&amp;CHAR(10)&amp;VLOOKUP(MaGv!J18,dsma,4,0)))</f>
        <v>Đia
L.Hường</v>
      </c>
      <c r="K18" s="120" t="str">
        <f>IF(MaGv!K18="","",IF(MaGv!K18="cn","cn"&amp;CHAR(10)&amp;VLOOKUP(MaGv!K17,dscn,3,0),VLOOKUP(MaGv!K18,dsma,5,0)&amp;CHAR(10)&amp;VLOOKUP(MaGv!K18,dsma,4,0)))</f>
        <v>CD
Hồng</v>
      </c>
      <c r="L18" s="120" t="str">
        <f>IF(MaGv!L18="","",IF(MaGv!L18="cn","cn"&amp;CHAR(10)&amp;VLOOKUP(MaGv!L17,dscn,3,0),VLOOKUP(MaGv!L18,dsma,5,0)&amp;CHAR(10)&amp;VLOOKUP(MaGv!L18,dsma,4,0)))</f>
        <v>QP
Ngân</v>
      </c>
      <c r="M18" s="120" t="str">
        <f>IF(MaGv!M18="","",IF(MaGv!M18="cn","cn"&amp;CHAR(10)&amp;VLOOKUP(MaGv!M17,dscn,3,0),VLOOKUP(MaGv!M18,dsma,5,0)&amp;CHAR(10)&amp;VLOOKUP(MaGv!M18,dsma,4,0)))</f>
        <v>Toán
T.Mai</v>
      </c>
      <c r="N18" s="120" t="str">
        <f>IF(MaGv!N18="","",IF(MaGv!N18="cn","cn"&amp;CHAR(10)&amp;VLOOKUP(MaGv!N17,dscn,3,0),VLOOKUP(MaGv!N18,dsma,5,0)&amp;CHAR(10)&amp;VLOOKUP(MaGv!N18,dsma,4,0)))</f>
        <v>AVăn
Vinh</v>
      </c>
      <c r="O18" s="120" t="str">
        <f>IF(MaGv!O18="","",IF(MaGv!O18="cn","cn"&amp;CHAR(10)&amp;VLOOKUP(MaGv!O17,dscn,3,0),VLOOKUP(MaGv!O18,dsma,5,0)&amp;CHAR(10)&amp;VLOOKUP(MaGv!O18,dsma,4,0)))</f>
        <v>Đia
Nhung</v>
      </c>
      <c r="P18" s="120" t="str">
        <f>IF(MaGv!P18="","",IF(MaGv!P18="cn","cn"&amp;CHAR(10)&amp;VLOOKUP(MaGv!P17,dscn,3,0),VLOOKUP(MaGv!P18,dsma,5,0)&amp;CHAR(10)&amp;VLOOKUP(MaGv!P18,dsma,4,0)))</f>
        <v>tin
Cường</v>
      </c>
      <c r="Q18" s="206" t="str">
        <f>IF(MaGv!Q18="","",IF(MaGv!Q18="cn","cn"&amp;CHAR(10)&amp;VLOOKUP(MaGv!Q17,dscn,3,0),VLOOKUP(MaGv!Q18,dsma,5,0)&amp;CHAR(10)&amp;VLOOKUP(MaGv!Q18,dsma,4,0)))</f>
        <v/>
      </c>
      <c r="R18" s="120" t="str">
        <f>IF(MaGv!R18="","",IF(MaGv!R18="cn","cn"&amp;CHAR(10)&amp;VLOOKUP(MaGv!R17,dscn,3,0),VLOOKUP(MaGv!R18,dsma,5,0)&amp;CHAR(10)&amp;VLOOKUP(MaGv!R18,dsma,4,0)))</f>
        <v/>
      </c>
      <c r="S18" s="120" t="str">
        <f>IF(MaGv!S18="","",IF(MaGv!S18="cn","cn"&amp;CHAR(10)&amp;VLOOKUP(MaGv!S17,dscn,3,0),VLOOKUP(MaGv!S18,dsma,5,0)&amp;CHAR(10)&amp;VLOOKUP(MaGv!S18,dsma,4,0)))</f>
        <v/>
      </c>
      <c r="T18" s="120" t="str">
        <f>IF(MaGv!T18="","",IF(MaGv!T18="cn","cn"&amp;CHAR(10)&amp;VLOOKUP(MaGv!T17,dscn,3,0),VLOOKUP(MaGv!T18,dsma,5,0)&amp;CHAR(10)&amp;VLOOKUP(MaGv!T18,dsma,4,0)))</f>
        <v/>
      </c>
      <c r="U18" s="120" t="str">
        <f>IF(MaGv!U18="","",IF(MaGv!U18="cn","cn"&amp;CHAR(10)&amp;VLOOKUP(MaGv!U17,dscn,3,0),VLOOKUP(MaGv!U18,dsma,5,0)&amp;CHAR(10)&amp;VLOOKUP(MaGv!U18,dsma,4,0)))</f>
        <v/>
      </c>
      <c r="V18" s="120" t="str">
        <f>IF(MaGv!V18="","",IF(MaGv!V18="cn","cn"&amp;CHAR(10)&amp;VLOOKUP(MaGv!V17,dscn,3,0),VLOOKUP(MaGv!V18,dsma,5,0)&amp;CHAR(10)&amp;VLOOKUP(MaGv!V18,dsma,4,0)))</f>
        <v/>
      </c>
      <c r="W18" s="120" t="str">
        <f>IF(MaGv!W18="","",IF(MaGv!W18="cn","cn"&amp;CHAR(10)&amp;VLOOKUP(MaGv!W17,dscn,3,0),VLOOKUP(MaGv!W18,dsma,5,0)&amp;CHAR(10)&amp;VLOOKUP(MaGv!W18,dsma,4,0)))</f>
        <v/>
      </c>
      <c r="X18" s="120" t="str">
        <f>IF(MaGv!X18="","",IF(MaGv!X18="cn","cn"&amp;CHAR(10)&amp;VLOOKUP(MaGv!X17,dscn,3,0),VLOOKUP(MaGv!X18,dsma,5,0)&amp;CHAR(10)&amp;VLOOKUP(MaGv!X18,dsma,4,0)))</f>
        <v/>
      </c>
      <c r="Y18" s="120" t="str">
        <f>IF(MaGv!Y18="","",IF(MaGv!Y18="cn","cn"&amp;CHAR(10)&amp;VLOOKUP(MaGv!Y17,dscn,3,0),VLOOKUP(MaGv!Y18,dsma,5,0)&amp;CHAR(10)&amp;VLOOKUP(MaGv!Y18,dsma,4,0)))</f>
        <v/>
      </c>
      <c r="Z18" s="120" t="str">
        <f>IF(MaGv!Z18="","",IF(MaGv!Z18="cn","cn"&amp;CHAR(10)&amp;VLOOKUP(MaGv!Z17,dscn,3,0),VLOOKUP(MaGv!Z18,dsma,5,0)&amp;CHAR(10)&amp;VLOOKUP(MaGv!Z18,dsma,4,0)))</f>
        <v/>
      </c>
      <c r="AA18" s="120" t="str">
        <f>IF(MaGv!AA18="","",IF(MaGv!AA18="cn","cn"&amp;CHAR(10)&amp;VLOOKUP(MaGv!AA17,dscn,3,0),VLOOKUP(MaGv!AA18,dsma,5,0)&amp;CHAR(10)&amp;VLOOKUP(MaGv!AA18,dsma,4,0)))</f>
        <v/>
      </c>
      <c r="AB18" s="120" t="str">
        <f>IF(MaGv!AB18="","",IF(MaGv!AB18="cn","cn"&amp;CHAR(10)&amp;VLOOKUP(MaGv!AB17,dscn,3,0),VLOOKUP(MaGv!AB18,dsma,5,0)&amp;CHAR(10)&amp;VLOOKUP(MaGv!AB18,dsma,4,0)))</f>
        <v/>
      </c>
      <c r="AC18" s="120" t="str">
        <f>IF(MaGv!AC18="","",IF(MaGv!AC18="cn","cn"&amp;CHAR(10)&amp;VLOOKUP(MaGv!AC17,dscn,3,0),VLOOKUP(MaGv!AC18,dsma,5,0)&amp;CHAR(10)&amp;VLOOKUP(MaGv!AC18,dsma,4,0)))</f>
        <v/>
      </c>
      <c r="AD18" s="120" t="str">
        <f>IF(MaGv!AD18="","",IF(MaGv!AD18="cn","cn"&amp;CHAR(10)&amp;VLOOKUP(MaGv!AD17,dscn,3,0),VLOOKUP(MaGv!AD18,dsma,5,0)&amp;CHAR(10)&amp;VLOOKUP(MaGv!AD18,dsma,4,0)))</f>
        <v/>
      </c>
      <c r="AE18" s="120" t="str">
        <f>IF(MaGv!AE18="","",IF(MaGv!AE18="cn","cn"&amp;CHAR(10)&amp;VLOOKUP(MaGv!AE17,dscn,3,0),VLOOKUP(MaGv!AE18,dsma,5,0)&amp;CHAR(10)&amp;VLOOKUP(MaGv!AE18,dsma,4,0)))</f>
        <v/>
      </c>
      <c r="AF18" s="120" t="str">
        <f>IF(MaGv!AF18="","",IF(MaGv!AF18="cn","cn"&amp;CHAR(10)&amp;VLOOKUP(MaGv!AF17,dscn,3,0),VLOOKUP(MaGv!AF18,dsma,5,0)&amp;CHAR(10)&amp;VLOOKUP(MaGv!AF18,dsma,4,0)))</f>
        <v/>
      </c>
      <c r="AG18" s="120" t="str">
        <f>IF(MaGv!AG18="","",IF(MaGv!AG18="cn","cn"&amp;CHAR(10)&amp;VLOOKUP(MaGv!AG17,dscn,3,0),VLOOKUP(MaGv!AG18,dsma,5,0)&amp;CHAR(10)&amp;VLOOKUP(MaGv!AG18,dsma,4,0)))</f>
        <v/>
      </c>
      <c r="AH18" s="206" t="str">
        <f>IF(MaGv!AH18="","",IF(MaGv!AH18="cn","cn"&amp;CHAR(10)&amp;VLOOKUP(MaGv!AH17,dscn,3,0),VLOOKUP(MaGv!AH18,dsma,5,0)&amp;CHAR(10)&amp;VLOOKUP(MaGv!AH18,dsma,4,0)))</f>
        <v>QP
Linh</v>
      </c>
      <c r="AI18" s="206" t="str">
        <f>IF(MaGv!AI18="","",IF(MaGv!AI18="cn","cn"&amp;CHAR(10)&amp;VLOOKUP(MaGv!AI17,dscn,3,0),VLOOKUP(MaGv!AI18,dsma,5,0)&amp;CHAR(10)&amp;VLOOKUP(MaGv!AI18,dsma,4,0)))</f>
        <v>nn
Vân</v>
      </c>
      <c r="AJ18" s="206" t="str">
        <f>IF(MaGv!AJ18="","",IF(MaGv!AJ18="cn","cn"&amp;CHAR(10)&amp;VLOOKUP(MaGv!AJ17,dscn,3,0),VLOOKUP(MaGv!AJ18,dsma,5,0)&amp;CHAR(10)&amp;VLOOKUP(MaGv!AJ18,dsma,4,0)))</f>
        <v>Sử
Phương</v>
      </c>
      <c r="AK18" s="206" t="str">
        <f>IF(MaGv!AK18="","",IF(MaGv!AK18="cn","cn"&amp;CHAR(10)&amp;VLOOKUP(MaGv!AK17,dscn,3,0),VLOOKUP(MaGv!AK18,dsma,5,0)&amp;CHAR(10)&amp;VLOOKUP(MaGv!AK18,dsma,4,0)))</f>
        <v>Sinh
Yến</v>
      </c>
      <c r="AL18" s="206" t="str">
        <f>IF(MaGv!AL18="","",IF(MaGv!AL18="cn","cn"&amp;CHAR(10)&amp;VLOOKUP(MaGv!AL17,dscn,3,0),VLOOKUP(MaGv!AL18,dsma,5,0)&amp;CHAR(10)&amp;VLOOKUP(MaGv!AL18,dsma,4,0)))</f>
        <v>tin
Nguồn</v>
      </c>
      <c r="AM18" s="206" t="str">
        <f>IF(MaGv!AM18="","",IF(MaGv!AM18="cn","cn"&amp;CHAR(10)&amp;VLOOKUP(MaGv!AM17,dscn,3,0),VLOOKUP(MaGv!AM18,dsma,5,0)&amp;CHAR(10)&amp;VLOOKUP(MaGv!AM18,dsma,4,0)))</f>
        <v>Toán
Minh</v>
      </c>
      <c r="AN18" s="206" t="str">
        <f>IF(MaGv!AN18="","",IF(MaGv!AN18="cn","cn"&amp;CHAR(10)&amp;VLOOKUP(MaGv!AN17,dscn,3,0),VLOOKUP(MaGv!AN18,dsma,5,0)&amp;CHAR(10)&amp;VLOOKUP(MaGv!AN18,dsma,4,0)))</f>
        <v>AVăn
Ngọc</v>
      </c>
      <c r="AO18" s="206" t="str">
        <f>IF(MaGv!AO18="","",IF(MaGv!AO18="cn","cn"&amp;CHAR(10)&amp;VLOOKUP(MaGv!AO17,dscn,3,0),VLOOKUP(MaGv!AO18,dsma,5,0)&amp;CHAR(10)&amp;VLOOKUP(MaGv!AO18,dsma,4,0)))</f>
        <v/>
      </c>
      <c r="AP18" s="206" t="str">
        <f>IF(MaGv!AP18="","",IF(MaGv!AP18="cn","cn"&amp;CHAR(10)&amp;VLOOKUP(MaGv!AP17,dscn,3,0),VLOOKUP(MaGv!AP18,dsma,5,0)&amp;CHAR(10)&amp;VLOOKUP(MaGv!AP18,dsma,4,0)))</f>
        <v/>
      </c>
      <c r="AQ18" s="206" t="str">
        <f>IF(MaGv!AQ18="","",IF(MaGv!AQ18="cn","cn"&amp;CHAR(10)&amp;VLOOKUP(MaGv!AQ17,dscn,3,0),VLOOKUP(MaGv!AQ18,dsma,5,0)&amp;CHAR(10)&amp;VLOOKUP(MaGv!AQ18,dsma,4,0)))</f>
        <v/>
      </c>
      <c r="AR18" s="206" t="str">
        <f>IF(MaGv!AR18="","",IF(MaGv!AR18="cn","cn"&amp;CHAR(10)&amp;VLOOKUP(MaGv!AR17,dscn,3,0),VLOOKUP(MaGv!AR18,dsma,5,0)&amp;CHAR(10)&amp;VLOOKUP(MaGv!AR18,dsma,4,0)))</f>
        <v/>
      </c>
      <c r="AS18" s="206" t="str">
        <f>IF(MaGv!AS18="","",IF(MaGv!AS18="cn","cn"&amp;CHAR(10)&amp;VLOOKUP(MaGv!AS17,dscn,3,0),VLOOKUP(MaGv!AS18,dsma,5,0)&amp;CHAR(10)&amp;VLOOKUP(MaGv!AS18,dsma,4,0)))</f>
        <v/>
      </c>
      <c r="AT18" s="203" t="str">
        <f>IF(MaGv!AT18="","",IF(MaGv!AT18="cn","cn"&amp;CHAR(10)&amp;VLOOKUP(MaGv!AT17,dscn,3,0),VLOOKUP(MaGv!AT18,dsma,5,0)&amp;CHAR(10)&amp;VLOOKUP(MaGv!AT18,dsma,4,0)))</f>
        <v/>
      </c>
      <c r="AU18" s="206" t="str">
        <f>IF(MaGv!AU18="","",IF(MaGv!AU18="cn","cn"&amp;CHAR(10)&amp;VLOOKUP(MaGv!AU17,dscn,3,0),VLOOKUP(MaGv!AU18,dsma,5,0)&amp;CHAR(10)&amp;VLOOKUP(MaGv!AU18,dsma,4,0)))</f>
        <v/>
      </c>
      <c r="AV18" s="206" t="str">
        <f>IF(MaGv!AV18="","",IF(MaGv!AV18="cn","cn"&amp;CHAR(10)&amp;VLOOKUP(MaGv!AV17,dscn,3,0),VLOOKUP(MaGv!AV18,dsma,5,0)&amp;CHAR(10)&amp;VLOOKUP(MaGv!AV18,dsma,4,0)))</f>
        <v/>
      </c>
      <c r="AW18" s="206" t="str">
        <f>IF(MaGv!AW18="","",IF(MaGv!AW18="cn","cn"&amp;CHAR(10)&amp;VLOOKUP(MaGv!AW17,dscn,3,0),VLOOKUP(MaGv!AW18,dsma,5,0)&amp;CHAR(10)&amp;VLOOKUP(MaGv!AW18,dsma,4,0)))</f>
        <v/>
      </c>
      <c r="AX18" s="206" t="str">
        <f>IF(MaGv!AX18="","",IF(MaGv!AX18="cn","cn"&amp;CHAR(10)&amp;VLOOKUP(MaGv!AX17,dscn,3,0),VLOOKUP(MaGv!AX18,dsma,5,0)&amp;CHAR(10)&amp;VLOOKUP(MaGv!AX18,dsma,4,0)))</f>
        <v/>
      </c>
      <c r="AY18" s="120" t="str">
        <f>IF(MaGv!AY18="","",IF(MaGv!AY18="cn","cn"&amp;CHAR(10)&amp;VLOOKUP(MaGv!AY17,dscn,3,0),VLOOKUP(MaGv!AY18,dsma,5,0)&amp;CHAR(10)&amp;VLOOKUP(MaGv!AY18,dsma,4,0)))</f>
        <v/>
      </c>
      <c r="AZ18" s="123" t="str">
        <f>IF(MaGv!AZ18="","",IF(MaGv!AZ18="cn","cn"&amp;CHAR(10)&amp;VLOOKUP(MaGv!AZ17,dscn,3,0),VLOOKUP(MaGv!AZ18,dsma,5,0)&amp;CHAR(10)&amp;VLOOKUP(MaGv!AZ18,dsma,4,0)))</f>
        <v/>
      </c>
      <c r="BA18" s="112"/>
      <c r="BB18" s="113"/>
    </row>
    <row r="19" spans="1:54" s="107" customFormat="1" ht="26.25" customHeight="1" thickTop="1" x14ac:dyDescent="0.2">
      <c r="A19" s="470" t="s">
        <v>21</v>
      </c>
      <c r="B19" s="104">
        <v>1</v>
      </c>
      <c r="C19" s="119" t="str">
        <f>IF(MaGv!C19="","",IF(MaGv!C19="cn","cn"&amp;CHAR(10)&amp;VLOOKUP(MaGv!C18,dscn,3,0),VLOOKUP(MaGv!C19,dsma,5,0)&amp;CHAR(10)&amp;VLOOKUP(MaGv!C19,dsma,4,0)))</f>
        <v>AVăn
Phương</v>
      </c>
      <c r="D19" s="119" t="str">
        <f>IF(MaGv!D19="","",IF(MaGv!D19="cn","cn"&amp;CHAR(10)&amp;VLOOKUP(MaGv!D18,dscn,3,0),VLOOKUP(MaGv!D19,dsma,5,0)&amp;CHAR(10)&amp;VLOOKUP(MaGv!D19,dsma,4,0)))</f>
        <v>Hóa
Nghi</v>
      </c>
      <c r="E19" s="119" t="str">
        <f>IF(MaGv!E19="","",IF(MaGv!E19="cn","cn"&amp;CHAR(10)&amp;VLOOKUP(MaGv!E18,dscn,3,0),VLOOKUP(MaGv!E19,dsma,5,0)&amp;CHAR(10)&amp;VLOOKUP(MaGv!E19,dsma,4,0)))</f>
        <v>Toán
Đệp</v>
      </c>
      <c r="F19" s="119" t="str">
        <f>IF(MaGv!F19="","",IF(MaGv!F19="cn","cn"&amp;CHAR(10)&amp;VLOOKUP(MaGv!F18,dscn,3,0),VLOOKUP(MaGv!F19,dsma,5,0)&amp;CHAR(10)&amp;VLOOKUP(MaGv!F19,dsma,4,0)))</f>
        <v>Sinh
Phượng</v>
      </c>
      <c r="G19" s="119" t="str">
        <f>IF(MaGv!G19="","",IF(MaGv!G19="cn","cn"&amp;CHAR(10)&amp;VLOOKUP(MaGv!G18,dscn,3,0),VLOOKUP(MaGv!G19,dsma,5,0)&amp;CHAR(10)&amp;VLOOKUP(MaGv!G19,dsma,4,0)))</f>
        <v>Toán
Hoa</v>
      </c>
      <c r="H19" s="204" t="str">
        <f>IF(MaGv!H19="","",IF(MaGv!H19="cn","cn"&amp;CHAR(10)&amp;VLOOKUP(MaGv!H18,dscn,3,0),VLOOKUP(MaGv!H19,dsma,5,0)&amp;CHAR(10)&amp;VLOOKUP(MaGv!H19,dsma,4,0)))</f>
        <v>Văn 
Xuân</v>
      </c>
      <c r="I19" s="119" t="str">
        <f>IF(MaGv!I19="","",IF(MaGv!I19="cn","cn"&amp;CHAR(10)&amp;VLOOKUP(MaGv!I18,dscn,3,0),VLOOKUP(MaGv!I19,dsma,5,0)&amp;CHAR(10)&amp;VLOOKUP(MaGv!I19,dsma,4,0)))</f>
        <v>Lý
Thông</v>
      </c>
      <c r="J19" s="119" t="str">
        <f>IF(MaGv!J19="","",IF(MaGv!J19="cn","cn"&amp;CHAR(10)&amp;VLOOKUP(MaGv!J18,dscn,3,0),VLOOKUP(MaGv!J19,dsma,5,0)&amp;CHAR(10)&amp;VLOOKUP(MaGv!J19,dsma,4,0)))</f>
        <v>Văn
Vân</v>
      </c>
      <c r="K19" s="119" t="str">
        <f>IF(MaGv!K19="","",IF(MaGv!K19="cn","cn"&amp;CHAR(10)&amp;VLOOKUP(MaGv!K18,dscn,3,0),VLOOKUP(MaGv!K19,dsma,5,0)&amp;CHAR(10)&amp;VLOOKUP(MaGv!K19,dsma,4,0)))</f>
        <v>tin
Ngọc</v>
      </c>
      <c r="L19" s="119" t="str">
        <f>IF(MaGv!L19="","",IF(MaGv!L19="cn","cn"&amp;CHAR(10)&amp;VLOOKUP(MaGv!L18,dscn,3,0),VLOOKUP(MaGv!L19,dsma,5,0)&amp;CHAR(10)&amp;VLOOKUP(MaGv!L19,dsma,4,0)))</f>
        <v>Đia
L.Hường</v>
      </c>
      <c r="M19" s="119" t="str">
        <f>IF(MaGv!M19="","",IF(MaGv!M19="cn","cn"&amp;CHAR(10)&amp;VLOOKUP(MaGv!M18,dscn,3,0),VLOOKUP(MaGv!M19,dsma,5,0)&amp;CHAR(10)&amp;VLOOKUP(MaGv!M19,dsma,4,0)))</f>
        <v>Toán
T.Mai</v>
      </c>
      <c r="N19" s="119" t="str">
        <f>IF(MaGv!N19="","",IF(MaGv!N19="cn","cn"&amp;CHAR(10)&amp;VLOOKUP(MaGv!N18,dscn,3,0),VLOOKUP(MaGv!N19,dsma,5,0)&amp;CHAR(10)&amp;VLOOKUP(MaGv!N19,dsma,4,0)))</f>
        <v>Văn
Hồng</v>
      </c>
      <c r="O19" s="119" t="str">
        <f>IF(MaGv!O19="","",IF(MaGv!O19="cn","cn"&amp;CHAR(10)&amp;VLOOKUP(MaGv!O18,dscn,3,0),VLOOKUP(MaGv!O19,dsma,5,0)&amp;CHAR(10)&amp;VLOOKUP(MaGv!O19,dsma,4,0)))</f>
        <v>AVăn
Minh</v>
      </c>
      <c r="P19" s="119" t="str">
        <f>IF(MaGv!P19="","",IF(MaGv!P19="cn","cn"&amp;CHAR(10)&amp;VLOOKUP(MaGv!P18,dscn,3,0),VLOOKUP(MaGv!P19,dsma,5,0)&amp;CHAR(10)&amp;VLOOKUP(MaGv!P19,dsma,4,0)))</f>
        <v>Văn 
Khôi</v>
      </c>
      <c r="Q19" s="204" t="str">
        <f>IF(MaGv!Q19="","",IF(MaGv!Q19="cn","cn"&amp;CHAR(10)&amp;VLOOKUP(MaGv!Q18,dscn,3,0),VLOOKUP(MaGv!Q19,dsma,5,0)&amp;CHAR(10)&amp;VLOOKUP(MaGv!Q19,dsma,4,0)))</f>
        <v>Lý
Hương</v>
      </c>
      <c r="R19" s="119" t="str">
        <f>IF(MaGv!R19="","",IF(MaGv!R19="cn","cn"&amp;CHAR(10)&amp;VLOOKUP(MaGv!R18,dscn,3,0),VLOOKUP(MaGv!R19,dsma,5,0)&amp;CHAR(10)&amp;VLOOKUP(MaGv!R19,dsma,4,0)))</f>
        <v>AVăn
anh1</v>
      </c>
      <c r="S19" s="119" t="str">
        <f>IF(MaGv!S19="","",IF(MaGv!S19="cn","cn"&amp;CHAR(10)&amp;VLOOKUP(MaGv!S18,dscn,3,0),VLOOKUP(MaGv!S19,dsma,5,0)&amp;CHAR(10)&amp;VLOOKUP(MaGv!S19,dsma,4,0)))</f>
        <v>tin
Cường</v>
      </c>
      <c r="T19" s="119" t="str">
        <f>IF(MaGv!T19="","",IF(MaGv!T19="cn","cn"&amp;CHAR(10)&amp;VLOOKUP(MaGv!T18,dscn,3,0),VLOOKUP(MaGv!T19,dsma,5,0)&amp;CHAR(10)&amp;VLOOKUP(MaGv!T19,dsma,4,0)))</f>
        <v>td
Trí</v>
      </c>
      <c r="U19" s="119" t="str">
        <f>IF(MaGv!U19="","",IF(MaGv!U19="cn","cn"&amp;CHAR(10)&amp;VLOOKUP(MaGv!U18,dscn,3,0),VLOOKUP(MaGv!U19,dsma,5,0)&amp;CHAR(10)&amp;VLOOKUP(MaGv!U19,dsma,4,0)))</f>
        <v>Sinh
Yến</v>
      </c>
      <c r="V19" s="119" t="str">
        <f>IF(MaGv!V19="","",IF(MaGv!V19="cn","cn"&amp;CHAR(10)&amp;VLOOKUP(MaGv!V18,dscn,3,0),VLOOKUP(MaGv!V19,dsma,5,0)&amp;CHAR(10)&amp;VLOOKUP(MaGv!V19,dsma,4,0)))</f>
        <v/>
      </c>
      <c r="W19" s="119" t="str">
        <f>IF(MaGv!W19="","",IF(MaGv!W19="cn","cn"&amp;CHAR(10)&amp;VLOOKUP(MaGv!W18,dscn,3,0),VLOOKUP(MaGv!W19,dsma,5,0)&amp;CHAR(10)&amp;VLOOKUP(MaGv!W19,dsma,4,0)))</f>
        <v/>
      </c>
      <c r="X19" s="119" t="str">
        <f>IF(MaGv!X19="","",IF(MaGv!X19="cn","cn"&amp;CHAR(10)&amp;VLOOKUP(MaGv!X18,dscn,3,0),VLOOKUP(MaGv!X19,dsma,5,0)&amp;CHAR(10)&amp;VLOOKUP(MaGv!X19,dsma,4,0)))</f>
        <v>Sinh
B.Ngọc</v>
      </c>
      <c r="Y19" s="119" t="str">
        <f>IF(MaGv!Y19="","",IF(MaGv!Y19="cn","cn"&amp;CHAR(10)&amp;VLOOKUP(MaGv!Y18,dscn,3,0),VLOOKUP(MaGv!Y19,dsma,5,0)&amp;CHAR(10)&amp;VLOOKUP(MaGv!Y19,dsma,4,0)))</f>
        <v>nghề
Thêu</v>
      </c>
      <c r="Z19" s="119" t="str">
        <f>IF(MaGv!Z19="","",IF(MaGv!Z19="cn","cn"&amp;CHAR(10)&amp;VLOOKUP(MaGv!Z18,dscn,3,0),VLOOKUP(MaGv!Z19,dsma,5,0)&amp;CHAR(10)&amp;VLOOKUP(MaGv!Z19,dsma,4,0)))</f>
        <v/>
      </c>
      <c r="AA19" s="119" t="str">
        <f>IF(MaGv!AA19="","",IF(MaGv!AA19="cn","cn"&amp;CHAR(10)&amp;VLOOKUP(MaGv!AA18,dscn,3,0),VLOOKUP(MaGv!AA19,dsma,5,0)&amp;CHAR(10)&amp;VLOOKUP(MaGv!AA19,dsma,4,0)))</f>
        <v>td
Tú</v>
      </c>
      <c r="AB19" s="119" t="str">
        <f>IF(MaGv!AB19="","",IF(MaGv!AB19="cn","cn"&amp;CHAR(10)&amp;VLOOKUP(MaGv!AB18,dscn,3,0),VLOOKUP(MaGv!AB19,dsma,5,0)&amp;CHAR(10)&amp;VLOOKUP(MaGv!AB19,dsma,4,0)))</f>
        <v>Sinh
Linh</v>
      </c>
      <c r="AC19" s="119" t="str">
        <f>IF(MaGv!AC19="","",IF(MaGv!AC19="cn","cn"&amp;CHAR(10)&amp;VLOOKUP(MaGv!AC18,dscn,3,0),VLOOKUP(MaGv!AC19,dsma,5,0)&amp;CHAR(10)&amp;VLOOKUP(MaGv!AC19,dsma,4,0)))</f>
        <v>Văn 
Mai</v>
      </c>
      <c r="AD19" s="119" t="str">
        <f>IF(MaGv!AD19="","",IF(MaGv!AD19="cn","cn"&amp;CHAR(10)&amp;VLOOKUP(MaGv!AD18,dscn,3,0),VLOOKUP(MaGv!AD19,dsma,5,0)&amp;CHAR(10)&amp;VLOOKUP(MaGv!AD19,dsma,4,0)))</f>
        <v/>
      </c>
      <c r="AE19" s="119" t="str">
        <f>IF(MaGv!AE19="","",IF(MaGv!AE19="cn","cn"&amp;CHAR(10)&amp;VLOOKUP(MaGv!AE18,dscn,3,0),VLOOKUP(MaGv!AE19,dsma,5,0)&amp;CHAR(10)&amp;VLOOKUP(MaGv!AE19,dsma,4,0)))</f>
        <v/>
      </c>
      <c r="AF19" s="119" t="str">
        <f>IF(MaGv!AF19="","",IF(MaGv!AF19="cn","cn"&amp;CHAR(10)&amp;VLOOKUP(MaGv!AF18,dscn,3,0),VLOOKUP(MaGv!AF19,dsma,5,0)&amp;CHAR(10)&amp;VLOOKUP(MaGv!AF19,dsma,4,0)))</f>
        <v/>
      </c>
      <c r="AG19" s="119" t="str">
        <f>IF(MaGv!AG19="","",IF(MaGv!AG19="cn","cn"&amp;CHAR(10)&amp;VLOOKUP(MaGv!AG18,dscn,3,0),VLOOKUP(MaGv!AG19,dsma,5,0)&amp;CHAR(10)&amp;VLOOKUP(MaGv!AG19,dsma,4,0)))</f>
        <v/>
      </c>
      <c r="AH19" s="204" t="str">
        <f>IF(MaGv!AH19="","",IF(MaGv!AH19="cn","cn"&amp;CHAR(10)&amp;VLOOKUP(MaGv!AH18,dscn,3,0),VLOOKUP(MaGv!AH19,dsma,5,0)&amp;CHAR(10)&amp;VLOOKUP(MaGv!AH19,dsma,4,0)))</f>
        <v>AVăn
Khanh</v>
      </c>
      <c r="AI19" s="204" t="str">
        <f>IF(MaGv!AI19="","",IF(MaGv!AI19="cn","cn"&amp;CHAR(10)&amp;VLOOKUP(MaGv!AI18,dscn,3,0),VLOOKUP(MaGv!AI19,dsma,5,0)&amp;CHAR(10)&amp;VLOOKUP(MaGv!AI19,dsma,4,0)))</f>
        <v>Sử
Thúy</v>
      </c>
      <c r="AJ19" s="204" t="str">
        <f>IF(MaGv!AJ19="","",IF(MaGv!AJ19="cn","cn"&amp;CHAR(10)&amp;VLOOKUP(MaGv!AJ18,dscn,3,0),VLOOKUP(MaGv!AJ19,dsma,5,0)&amp;CHAR(10)&amp;VLOOKUP(MaGv!AJ19,dsma,4,0)))</f>
        <v>Toán
Hương</v>
      </c>
      <c r="AK19" s="204" t="str">
        <f>IF(MaGv!AK19="","",IF(MaGv!AK19="cn","cn"&amp;CHAR(10)&amp;VLOOKUP(MaGv!AK18,dscn,3,0),VLOOKUP(MaGv!AK19,dsma,5,0)&amp;CHAR(10)&amp;VLOOKUP(MaGv!AK19,dsma,4,0)))</f>
        <v>Văn
Q.Trang</v>
      </c>
      <c r="AL19" s="204" t="str">
        <f>IF(MaGv!AL19="","",IF(MaGv!AL19="cn","cn"&amp;CHAR(10)&amp;VLOOKUP(MaGv!AL18,dscn,3,0),VLOOKUP(MaGv!AL19,dsma,5,0)&amp;CHAR(10)&amp;VLOOKUP(MaGv!AL19,dsma,4,0)))</f>
        <v>AVăn
Hạnh</v>
      </c>
      <c r="AM19" s="204" t="str">
        <f>IF(MaGv!AM19="","",IF(MaGv!AM19="cn","cn"&amp;CHAR(10)&amp;VLOOKUP(MaGv!AM18,dscn,3,0),VLOOKUP(MaGv!AM19,dsma,5,0)&amp;CHAR(10)&amp;VLOOKUP(MaGv!AM19,dsma,4,0)))</f>
        <v>tin
Nguồn</v>
      </c>
      <c r="AN19" s="204" t="str">
        <f>IF(MaGv!AN19="","",IF(MaGv!AN19="cn","cn"&amp;CHAR(10)&amp;VLOOKUP(MaGv!AN18,dscn,3,0),VLOOKUP(MaGv!AN19,dsma,5,0)&amp;CHAR(10)&amp;VLOOKUP(MaGv!AN19,dsma,4,0)))</f>
        <v>Lý
Hà</v>
      </c>
      <c r="AO19" s="204" t="str">
        <f>IF(MaGv!AO19="","",IF(MaGv!AO19="cn","cn"&amp;CHAR(10)&amp;VLOOKUP(MaGv!AO18,dscn,3,0),VLOOKUP(MaGv!AO19,dsma,5,0)&amp;CHAR(10)&amp;VLOOKUP(MaGv!AO19,dsma,4,0)))</f>
        <v>Hóa
Thi</v>
      </c>
      <c r="AP19" s="204" t="str">
        <f>IF(MaGv!AP19="","",IF(MaGv!AP19="cn","cn"&amp;CHAR(10)&amp;VLOOKUP(MaGv!AP18,dscn,3,0),VLOOKUP(MaGv!AP19,dsma,5,0)&amp;CHAR(10)&amp;VLOOKUP(MaGv!AP19,dsma,4,0)))</f>
        <v>td
Hân</v>
      </c>
      <c r="AQ19" s="204" t="str">
        <f>IF(MaGv!AQ19="","",IF(MaGv!AQ19="cn","cn"&amp;CHAR(10)&amp;VLOOKUP(MaGv!AQ18,dscn,3,0),VLOOKUP(MaGv!AQ19,dsma,5,0)&amp;CHAR(10)&amp;VLOOKUP(MaGv!AQ19,dsma,4,0)))</f>
        <v>AVăn
Trang</v>
      </c>
      <c r="AR19" s="204" t="str">
        <f>IF(MaGv!AR19="","",IF(MaGv!AR19="cn","cn"&amp;CHAR(10)&amp;VLOOKUP(MaGv!AR18,dscn,3,0),VLOOKUP(MaGv!AR19,dsma,5,0)&amp;CHAR(10)&amp;VLOOKUP(MaGv!AR19,dsma,4,0)))</f>
        <v>AVăn
anh2</v>
      </c>
      <c r="AS19" s="204" t="str">
        <f>IF(MaGv!AS19="","",IF(MaGv!AS19="cn","cn"&amp;CHAR(10)&amp;VLOOKUP(MaGv!AS18,dscn,3,0),VLOOKUP(MaGv!AS19,dsma,5,0)&amp;CHAR(10)&amp;VLOOKUP(MaGv!AS19,dsma,4,0)))</f>
        <v/>
      </c>
      <c r="AT19" s="201" t="str">
        <f>IF(MaGv!AT19="","",IF(MaGv!AT19="cn","cn"&amp;CHAR(10)&amp;VLOOKUP(MaGv!AT18,dscn,3,0),VLOOKUP(MaGv!AT19,dsma,5,0)&amp;CHAR(10)&amp;VLOOKUP(MaGv!AT19,dsma,4,0)))</f>
        <v>nn
Vân</v>
      </c>
      <c r="AU19" s="204" t="str">
        <f>IF(MaGv!AU19="","",IF(MaGv!AU19="cn","cn"&amp;CHAR(10)&amp;VLOOKUP(MaGv!AU18,dscn,3,0),VLOOKUP(MaGv!AU19,dsma,5,0)&amp;CHAR(10)&amp;VLOOKUP(MaGv!AU19,dsma,4,0)))</f>
        <v/>
      </c>
      <c r="AV19" s="204" t="str">
        <f>IF(MaGv!AV19="","",IF(MaGv!AV19="cn","cn"&amp;CHAR(10)&amp;VLOOKUP(MaGv!AV18,dscn,3,0),VLOOKUP(MaGv!AV19,dsma,5,0)&amp;CHAR(10)&amp;VLOOKUP(MaGv!AV19,dsma,4,0)))</f>
        <v>AVăn
Nga</v>
      </c>
      <c r="AW19" s="204" t="str">
        <f>IF(MaGv!AW19="","",IF(MaGv!AW19="cn","cn"&amp;CHAR(10)&amp;VLOOKUP(MaGv!AW18,dscn,3,0),VLOOKUP(MaGv!AW19,dsma,5,0)&amp;CHAR(10)&amp;VLOOKUP(MaGv!AW19,dsma,4,0)))</f>
        <v/>
      </c>
      <c r="AX19" s="204" t="str">
        <f>IF(MaGv!AX19="","",IF(MaGv!AX19="cn","cn"&amp;CHAR(10)&amp;VLOOKUP(MaGv!AX18,dscn,3,0),VLOOKUP(MaGv!AX19,dsma,5,0)&amp;CHAR(10)&amp;VLOOKUP(MaGv!AX19,dsma,4,0)))</f>
        <v/>
      </c>
      <c r="AY19" s="119" t="str">
        <f>IF(MaGv!AY19="","",IF(MaGv!AY19="cn","cn"&amp;CHAR(10)&amp;VLOOKUP(MaGv!AY18,dscn,3,0),VLOOKUP(MaGv!AY19,dsma,5,0)&amp;CHAR(10)&amp;VLOOKUP(MaGv!AY19,dsma,4,0)))</f>
        <v/>
      </c>
      <c r="AZ19" s="121" t="str">
        <f>IF(MaGv!AZ19="","",IF(MaGv!AZ19="cn","cn"&amp;CHAR(10)&amp;VLOOKUP(MaGv!AZ18,dscn,3,0),VLOOKUP(MaGv!AZ19,dsma,5,0)&amp;CHAR(10)&amp;VLOOKUP(MaGv!AZ19,dsma,4,0)))</f>
        <v/>
      </c>
      <c r="BA19" s="105"/>
      <c r="BB19" s="106"/>
    </row>
    <row r="20" spans="1:54" s="107" customFormat="1" ht="26.25" customHeight="1" x14ac:dyDescent="0.2">
      <c r="A20" s="470" t="s">
        <v>8</v>
      </c>
      <c r="B20" s="108">
        <v>2</v>
      </c>
      <c r="C20" s="77" t="str">
        <f>IF(MaGv!C20="","",IF(MaGv!C20="cn","cn"&amp;CHAR(10)&amp;VLOOKUP(MaGv!C19,dscn,3,0),VLOOKUP(MaGv!C20,dsma,5,0)&amp;CHAR(10)&amp;VLOOKUP(MaGv!C20,dsma,4,0)))</f>
        <v>AVăn
Phương</v>
      </c>
      <c r="D20" s="77" t="str">
        <f>IF(MaGv!D20="","",IF(MaGv!D20="cn","cn"&amp;CHAR(10)&amp;VLOOKUP(MaGv!D19,dscn,3,0),VLOOKUP(MaGv!D20,dsma,5,0)&amp;CHAR(10)&amp;VLOOKUP(MaGv!D20,dsma,4,0)))</f>
        <v>Hóa
Nghi</v>
      </c>
      <c r="E20" s="77" t="str">
        <f>IF(MaGv!E20="","",IF(MaGv!E20="cn","cn"&amp;CHAR(10)&amp;VLOOKUP(MaGv!E19,dscn,3,0),VLOOKUP(MaGv!E20,dsma,5,0)&amp;CHAR(10)&amp;VLOOKUP(MaGv!E20,dsma,4,0)))</f>
        <v>Toán
Đệp</v>
      </c>
      <c r="F20" s="77" t="str">
        <f>IF(MaGv!F20="","",IF(MaGv!F20="cn","cn"&amp;CHAR(10)&amp;VLOOKUP(MaGv!F19,dscn,3,0),VLOOKUP(MaGv!F20,dsma,5,0)&amp;CHAR(10)&amp;VLOOKUP(MaGv!F20,dsma,4,0)))</f>
        <v>Đia
L.Hường</v>
      </c>
      <c r="G20" s="77" t="str">
        <f>IF(MaGv!G20="","",IF(MaGv!G20="cn","cn"&amp;CHAR(10)&amp;VLOOKUP(MaGv!G19,dscn,3,0),VLOOKUP(MaGv!G20,dsma,5,0)&amp;CHAR(10)&amp;VLOOKUP(MaGv!G20,dsma,4,0)))</f>
        <v>Toán
Hoa</v>
      </c>
      <c r="H20" s="205" t="str">
        <f>IF(MaGv!H20="","",IF(MaGv!H20="cn","cn"&amp;CHAR(10)&amp;VLOOKUP(MaGv!H19,dscn,3,0),VLOOKUP(MaGv!H20,dsma,5,0)&amp;CHAR(10)&amp;VLOOKUP(MaGv!H20,dsma,4,0)))</f>
        <v>Văn 
Xuân</v>
      </c>
      <c r="I20" s="77" t="str">
        <f>IF(MaGv!I20="","",IF(MaGv!I20="cn","cn"&amp;CHAR(10)&amp;VLOOKUP(MaGv!I19,dscn,3,0),VLOOKUP(MaGv!I20,dsma,5,0)&amp;CHAR(10)&amp;VLOOKUP(MaGv!I20,dsma,4,0)))</f>
        <v>Lý
Thông</v>
      </c>
      <c r="J20" s="77" t="str">
        <f>IF(MaGv!J20="","",IF(MaGv!J20="cn","cn"&amp;CHAR(10)&amp;VLOOKUP(MaGv!J19,dscn,3,0),VLOOKUP(MaGv!J20,dsma,5,0)&amp;CHAR(10)&amp;VLOOKUP(MaGv!J20,dsma,4,0)))</f>
        <v>Văn
Vân</v>
      </c>
      <c r="K20" s="77" t="str">
        <f>IF(MaGv!K20="","",IF(MaGv!K20="cn","cn"&amp;CHAR(10)&amp;VLOOKUP(MaGv!K19,dscn,3,0),VLOOKUP(MaGv!K20,dsma,5,0)&amp;CHAR(10)&amp;VLOOKUP(MaGv!K20,dsma,4,0)))</f>
        <v>AVăn
Thủy</v>
      </c>
      <c r="L20" s="77" t="str">
        <f>IF(MaGv!L20="","",IF(MaGv!L20="cn","cn"&amp;CHAR(10)&amp;VLOOKUP(MaGv!L19,dscn,3,0),VLOOKUP(MaGv!L20,dsma,5,0)&amp;CHAR(10)&amp;VLOOKUP(MaGv!L20,dsma,4,0)))</f>
        <v>Hóa
Thi</v>
      </c>
      <c r="M20" s="77" t="str">
        <f>IF(MaGv!M20="","",IF(MaGv!M20="cn","cn"&amp;CHAR(10)&amp;VLOOKUP(MaGv!M19,dscn,3,0),VLOOKUP(MaGv!M20,dsma,5,0)&amp;CHAR(10)&amp;VLOOKUP(MaGv!M20,dsma,4,0)))</f>
        <v>Toán
T.Mai</v>
      </c>
      <c r="N20" s="77" t="str">
        <f>IF(MaGv!N20="","",IF(MaGv!N20="cn","cn"&amp;CHAR(10)&amp;VLOOKUP(MaGv!N19,dscn,3,0),VLOOKUP(MaGv!N20,dsma,5,0)&amp;CHAR(10)&amp;VLOOKUP(MaGv!N20,dsma,4,0)))</f>
        <v>Văn
Hồng</v>
      </c>
      <c r="O20" s="77" t="str">
        <f>IF(MaGv!O20="","",IF(MaGv!O20="cn","cn"&amp;CHAR(10)&amp;VLOOKUP(MaGv!O19,dscn,3,0),VLOOKUP(MaGv!O20,dsma,5,0)&amp;CHAR(10)&amp;VLOOKUP(MaGv!O20,dsma,4,0)))</f>
        <v>AVăn
Minh</v>
      </c>
      <c r="P20" s="77" t="str">
        <f>IF(MaGv!P20="","",IF(MaGv!P20="cn","cn"&amp;CHAR(10)&amp;VLOOKUP(MaGv!P19,dscn,3,0),VLOOKUP(MaGv!P20,dsma,5,0)&amp;CHAR(10)&amp;VLOOKUP(MaGv!P20,dsma,4,0)))</f>
        <v>Văn 
Khôi</v>
      </c>
      <c r="Q20" s="205" t="str">
        <f>IF(MaGv!Q20="","",IF(MaGv!Q20="cn","cn"&amp;CHAR(10)&amp;VLOOKUP(MaGv!Q19,dscn,3,0),VLOOKUP(MaGv!Q20,dsma,5,0)&amp;CHAR(10)&amp;VLOOKUP(MaGv!Q20,dsma,4,0)))</f>
        <v>Lý
Hương</v>
      </c>
      <c r="R20" s="77" t="str">
        <f>IF(MaGv!R20="","",IF(MaGv!R20="cn","cn"&amp;CHAR(10)&amp;VLOOKUP(MaGv!R19,dscn,3,0),VLOOKUP(MaGv!R20,dsma,5,0)&amp;CHAR(10)&amp;VLOOKUP(MaGv!R20,dsma,4,0)))</f>
        <v>AVăn
anh1</v>
      </c>
      <c r="S20" s="77" t="str">
        <f>IF(MaGv!S20="","",IF(MaGv!S20="cn","cn"&amp;CHAR(10)&amp;VLOOKUP(MaGv!S19,dscn,3,0),VLOOKUP(MaGv!S20,dsma,5,0)&amp;CHAR(10)&amp;VLOOKUP(MaGv!S20,dsma,4,0)))</f>
        <v>Sinh
B.Ngọc</v>
      </c>
      <c r="T20" s="77" t="str">
        <f>IF(MaGv!T20="","",IF(MaGv!T20="cn","cn"&amp;CHAR(10)&amp;VLOOKUP(MaGv!T19,dscn,3,0),VLOOKUP(MaGv!T20,dsma,5,0)&amp;CHAR(10)&amp;VLOOKUP(MaGv!T20,dsma,4,0)))</f>
        <v>td
Trí</v>
      </c>
      <c r="U20" s="77" t="str">
        <f>IF(MaGv!U20="","",IF(MaGv!U20="cn","cn"&amp;CHAR(10)&amp;VLOOKUP(MaGv!U19,dscn,3,0),VLOOKUP(MaGv!U20,dsma,5,0)&amp;CHAR(10)&amp;VLOOKUP(MaGv!U20,dsma,4,0)))</f>
        <v>tin
Ngọc</v>
      </c>
      <c r="V20" s="77" t="str">
        <f>IF(MaGv!V20="","",IF(MaGv!V20="cn","cn"&amp;CHAR(10)&amp;VLOOKUP(MaGv!V19,dscn,3,0),VLOOKUP(MaGv!V20,dsma,5,0)&amp;CHAR(10)&amp;VLOOKUP(MaGv!V20,dsma,4,0)))</f>
        <v/>
      </c>
      <c r="W20" s="77" t="str">
        <f>IF(MaGv!W20="","",IF(MaGv!W20="cn","cn"&amp;CHAR(10)&amp;VLOOKUP(MaGv!W19,dscn,3,0),VLOOKUP(MaGv!W20,dsma,5,0)&amp;CHAR(10)&amp;VLOOKUP(MaGv!W20,dsma,4,0)))</f>
        <v/>
      </c>
      <c r="X20" s="77" t="str">
        <f>IF(MaGv!X20="","",IF(MaGv!X20="cn","cn"&amp;CHAR(10)&amp;VLOOKUP(MaGv!X19,dscn,3,0),VLOOKUP(MaGv!X20,dsma,5,0)&amp;CHAR(10)&amp;VLOOKUP(MaGv!X20,dsma,4,0)))</f>
        <v>tin
Cường</v>
      </c>
      <c r="Y20" s="77" t="str">
        <f>IF(MaGv!Y20="","",IF(MaGv!Y20="cn","cn"&amp;CHAR(10)&amp;VLOOKUP(MaGv!Y19,dscn,3,0),VLOOKUP(MaGv!Y20,dsma,5,0)&amp;CHAR(10)&amp;VLOOKUP(MaGv!Y20,dsma,4,0)))</f>
        <v>nghề
Thêu</v>
      </c>
      <c r="Z20" s="77" t="str">
        <f>IF(MaGv!Z20="","",IF(MaGv!Z20="cn","cn"&amp;CHAR(10)&amp;VLOOKUP(MaGv!Z19,dscn,3,0),VLOOKUP(MaGv!Z20,dsma,5,0)&amp;CHAR(10)&amp;VLOOKUP(MaGv!Z20,dsma,4,0)))</f>
        <v/>
      </c>
      <c r="AA20" s="77" t="str">
        <f>IF(MaGv!AA20="","",IF(MaGv!AA20="cn","cn"&amp;CHAR(10)&amp;VLOOKUP(MaGv!AA19,dscn,3,0),VLOOKUP(MaGv!AA20,dsma,5,0)&amp;CHAR(10)&amp;VLOOKUP(MaGv!AA20,dsma,4,0)))</f>
        <v>td
Tú</v>
      </c>
      <c r="AB20" s="77" t="str">
        <f>IF(MaGv!AB20="","",IF(MaGv!AB20="cn","cn"&amp;CHAR(10)&amp;VLOOKUP(MaGv!AB19,dscn,3,0),VLOOKUP(MaGv!AB20,dsma,5,0)&amp;CHAR(10)&amp;VLOOKUP(MaGv!AB20,dsma,4,0)))</f>
        <v>nghề
Minh</v>
      </c>
      <c r="AC20" s="77" t="str">
        <f>IF(MaGv!AC20="","",IF(MaGv!AC20="cn","cn"&amp;CHAR(10)&amp;VLOOKUP(MaGv!AC19,dscn,3,0),VLOOKUP(MaGv!AC20,dsma,5,0)&amp;CHAR(10)&amp;VLOOKUP(MaGv!AC20,dsma,4,0)))</f>
        <v>Văn 
Mai</v>
      </c>
      <c r="AD20" s="77" t="str">
        <f>IF(MaGv!AD20="","",IF(MaGv!AD20="cn","cn"&amp;CHAR(10)&amp;VLOOKUP(MaGv!AD19,dscn,3,0),VLOOKUP(MaGv!AD20,dsma,5,0)&amp;CHAR(10)&amp;VLOOKUP(MaGv!AD20,dsma,4,0)))</f>
        <v/>
      </c>
      <c r="AE20" s="77" t="str">
        <f>IF(MaGv!AE20="","",IF(MaGv!AE20="cn","cn"&amp;CHAR(10)&amp;VLOOKUP(MaGv!AE19,dscn,3,0),VLOOKUP(MaGv!AE20,dsma,5,0)&amp;CHAR(10)&amp;VLOOKUP(MaGv!AE20,dsma,4,0)))</f>
        <v/>
      </c>
      <c r="AF20" s="77" t="str">
        <f>IF(MaGv!AF20="","",IF(MaGv!AF20="cn","cn"&amp;CHAR(10)&amp;VLOOKUP(MaGv!AF19,dscn,3,0),VLOOKUP(MaGv!AF20,dsma,5,0)&amp;CHAR(10)&amp;VLOOKUP(MaGv!AF20,dsma,4,0)))</f>
        <v/>
      </c>
      <c r="AG20" s="77" t="str">
        <f>IF(MaGv!AG20="","",IF(MaGv!AG20="cn","cn"&amp;CHAR(10)&amp;VLOOKUP(MaGv!AG19,dscn,3,0),VLOOKUP(MaGv!AG20,dsma,5,0)&amp;CHAR(10)&amp;VLOOKUP(MaGv!AG20,dsma,4,0)))</f>
        <v/>
      </c>
      <c r="AH20" s="205" t="str">
        <f>IF(MaGv!AH20="","",IF(MaGv!AH20="cn","cn"&amp;CHAR(10)&amp;VLOOKUP(MaGv!AH19,dscn,3,0),VLOOKUP(MaGv!AH20,dsma,5,0)&amp;CHAR(10)&amp;VLOOKUP(MaGv!AH20,dsma,4,0)))</f>
        <v>AVăn
Khanh</v>
      </c>
      <c r="AI20" s="205" t="str">
        <f>IF(MaGv!AI20="","",IF(MaGv!AI20="cn","cn"&amp;CHAR(10)&amp;VLOOKUP(MaGv!AI19,dscn,3,0),VLOOKUP(MaGv!AI20,dsma,5,0)&amp;CHAR(10)&amp;VLOOKUP(MaGv!AI20,dsma,4,0)))</f>
        <v>Lý
Hà</v>
      </c>
      <c r="AJ20" s="205" t="str">
        <f>IF(MaGv!AJ20="","",IF(MaGv!AJ20="cn","cn"&amp;CHAR(10)&amp;VLOOKUP(MaGv!AJ19,dscn,3,0),VLOOKUP(MaGv!AJ20,dsma,5,0)&amp;CHAR(10)&amp;VLOOKUP(MaGv!AJ20,dsma,4,0)))</f>
        <v>Toán
Hương</v>
      </c>
      <c r="AK20" s="205" t="str">
        <f>IF(MaGv!AK20="","",IF(MaGv!AK20="cn","cn"&amp;CHAR(10)&amp;VLOOKUP(MaGv!AK19,dscn,3,0),VLOOKUP(MaGv!AK20,dsma,5,0)&amp;CHAR(10)&amp;VLOOKUP(MaGv!AK20,dsma,4,0)))</f>
        <v>Văn
Q.Trang</v>
      </c>
      <c r="AL20" s="205" t="str">
        <f>IF(MaGv!AL20="","",IF(MaGv!AL20="cn","cn"&amp;CHAR(10)&amp;VLOOKUP(MaGv!AL19,dscn,3,0),VLOOKUP(MaGv!AL20,dsma,5,0)&amp;CHAR(10)&amp;VLOOKUP(MaGv!AL20,dsma,4,0)))</f>
        <v>AVăn
Hạnh</v>
      </c>
      <c r="AM20" s="205" t="str">
        <f>IF(MaGv!AM20="","",IF(MaGv!AM20="cn","cn"&amp;CHAR(10)&amp;VLOOKUP(MaGv!AM19,dscn,3,0),VLOOKUP(MaGv!AM20,dsma,5,0)&amp;CHAR(10)&amp;VLOOKUP(MaGv!AM20,dsma,4,0)))</f>
        <v>tin
Nguồn</v>
      </c>
      <c r="AN20" s="205" t="str">
        <f>IF(MaGv!AN20="","",IF(MaGv!AN20="cn","cn"&amp;CHAR(10)&amp;VLOOKUP(MaGv!AN19,dscn,3,0),VLOOKUP(MaGv!AN20,dsma,5,0)&amp;CHAR(10)&amp;VLOOKUP(MaGv!AN20,dsma,4,0)))</f>
        <v>Sử
Thúy</v>
      </c>
      <c r="AO20" s="205" t="str">
        <f>IF(MaGv!AO20="","",IF(MaGv!AO20="cn","cn"&amp;CHAR(10)&amp;VLOOKUP(MaGv!AO19,dscn,3,0),VLOOKUP(MaGv!AO20,dsma,5,0)&amp;CHAR(10)&amp;VLOOKUP(MaGv!AO20,dsma,4,0)))</f>
        <v>Sinh
Linh</v>
      </c>
      <c r="AP20" s="205" t="str">
        <f>IF(MaGv!AP20="","",IF(MaGv!AP20="cn","cn"&amp;CHAR(10)&amp;VLOOKUP(MaGv!AP19,dscn,3,0),VLOOKUP(MaGv!AP20,dsma,5,0)&amp;CHAR(10)&amp;VLOOKUP(MaGv!AP20,dsma,4,0)))</f>
        <v>td
Hân</v>
      </c>
      <c r="AQ20" s="205" t="str">
        <f>IF(MaGv!AQ20="","",IF(MaGv!AQ20="cn","cn"&amp;CHAR(10)&amp;VLOOKUP(MaGv!AQ19,dscn,3,0),VLOOKUP(MaGv!AQ20,dsma,5,0)&amp;CHAR(10)&amp;VLOOKUP(MaGv!AQ20,dsma,4,0)))</f>
        <v>AVăn
Trang</v>
      </c>
      <c r="AR20" s="205" t="str">
        <f>IF(MaGv!AR20="","",IF(MaGv!AR20="cn","cn"&amp;CHAR(10)&amp;VLOOKUP(MaGv!AR19,dscn,3,0),VLOOKUP(MaGv!AR20,dsma,5,0)&amp;CHAR(10)&amp;VLOOKUP(MaGv!AR20,dsma,4,0)))</f>
        <v>AVăn
anh2</v>
      </c>
      <c r="AS20" s="205" t="str">
        <f>IF(MaGv!AS20="","",IF(MaGv!AS20="cn","cn"&amp;CHAR(10)&amp;VLOOKUP(MaGv!AS19,dscn,3,0),VLOOKUP(MaGv!AS20,dsma,5,0)&amp;CHAR(10)&amp;VLOOKUP(MaGv!AS20,dsma,4,0)))</f>
        <v/>
      </c>
      <c r="AT20" s="202" t="str">
        <f>IF(MaGv!AT20="","",IF(MaGv!AT20="cn","cn"&amp;CHAR(10)&amp;VLOOKUP(MaGv!AT19,dscn,3,0),VLOOKUP(MaGv!AT20,dsma,5,0)&amp;CHAR(10)&amp;VLOOKUP(MaGv!AT20,dsma,4,0)))</f>
        <v>nn
Vân</v>
      </c>
      <c r="AU20" s="205" t="str">
        <f>IF(MaGv!AU20="","",IF(MaGv!AU20="cn","cn"&amp;CHAR(10)&amp;VLOOKUP(MaGv!AU19,dscn,3,0),VLOOKUP(MaGv!AU20,dsma,5,0)&amp;CHAR(10)&amp;VLOOKUP(MaGv!AU20,dsma,4,0)))</f>
        <v/>
      </c>
      <c r="AV20" s="205" t="str">
        <f>IF(MaGv!AV20="","",IF(MaGv!AV20="cn","cn"&amp;CHAR(10)&amp;VLOOKUP(MaGv!AV19,dscn,3,0),VLOOKUP(MaGv!AV20,dsma,5,0)&amp;CHAR(10)&amp;VLOOKUP(MaGv!AV20,dsma,4,0)))</f>
        <v>AVăn
Nga</v>
      </c>
      <c r="AW20" s="205" t="str">
        <f>IF(MaGv!AW20="","",IF(MaGv!AW20="cn","cn"&amp;CHAR(10)&amp;VLOOKUP(MaGv!AW19,dscn,3,0),VLOOKUP(MaGv!AW20,dsma,5,0)&amp;CHAR(10)&amp;VLOOKUP(MaGv!AW20,dsma,4,0)))</f>
        <v/>
      </c>
      <c r="AX20" s="205" t="str">
        <f>IF(MaGv!AX20="","",IF(MaGv!AX20="cn","cn"&amp;CHAR(10)&amp;VLOOKUP(MaGv!AX19,dscn,3,0),VLOOKUP(MaGv!AX20,dsma,5,0)&amp;CHAR(10)&amp;VLOOKUP(MaGv!AX20,dsma,4,0)))</f>
        <v/>
      </c>
      <c r="AY20" s="77" t="str">
        <f>IF(MaGv!AY20="","",IF(MaGv!AY20="cn","cn"&amp;CHAR(10)&amp;VLOOKUP(MaGv!AY19,dscn,3,0),VLOOKUP(MaGv!AY20,dsma,5,0)&amp;CHAR(10)&amp;VLOOKUP(MaGv!AY20,dsma,4,0)))</f>
        <v/>
      </c>
      <c r="AZ20" s="122" t="str">
        <f>IF(MaGv!AZ20="","",IF(MaGv!AZ20="cn","cn"&amp;CHAR(10)&amp;VLOOKUP(MaGv!AZ19,dscn,3,0),VLOOKUP(MaGv!AZ20,dsma,5,0)&amp;CHAR(10)&amp;VLOOKUP(MaGv!AZ20,dsma,4,0)))</f>
        <v/>
      </c>
      <c r="BA20" s="109"/>
      <c r="BB20" s="110"/>
    </row>
    <row r="21" spans="1:54" s="107" customFormat="1" ht="26.25" customHeight="1" x14ac:dyDescent="0.2">
      <c r="A21" s="470" t="s">
        <v>12</v>
      </c>
      <c r="B21" s="108">
        <v>3</v>
      </c>
      <c r="C21" s="77" t="str">
        <f>IF(MaGv!C21="","",IF(MaGv!C21="cn","cn"&amp;CHAR(10)&amp;VLOOKUP(MaGv!C20,dscn,3,0),VLOOKUP(MaGv!C21,dsma,5,0)&amp;CHAR(10)&amp;VLOOKUP(MaGv!C21,dsma,4,0)))</f>
        <v>Hóa
Nghi</v>
      </c>
      <c r="D21" s="77" t="str">
        <f>IF(MaGv!D21="","",IF(MaGv!D21="cn","cn"&amp;CHAR(10)&amp;VLOOKUP(MaGv!D20,dscn,3,0),VLOOKUP(MaGv!D21,dsma,5,0)&amp;CHAR(10)&amp;VLOOKUP(MaGv!D21,dsma,4,0)))</f>
        <v>Văn
Vân</v>
      </c>
      <c r="E21" s="77" t="str">
        <f>IF(MaGv!E21="","",IF(MaGv!E21="cn","cn"&amp;CHAR(10)&amp;VLOOKUP(MaGv!E20,dscn,3,0),VLOOKUP(MaGv!E21,dsma,5,0)&amp;CHAR(10)&amp;VLOOKUP(MaGv!E21,dsma,4,0)))</f>
        <v>Văn 
Mai</v>
      </c>
      <c r="F21" s="77" t="str">
        <f>IF(MaGv!F21="","",IF(MaGv!F21="cn","cn"&amp;CHAR(10)&amp;VLOOKUP(MaGv!F20,dscn,3,0),VLOOKUP(MaGv!F21,dsma,5,0)&amp;CHAR(10)&amp;VLOOKUP(MaGv!F21,dsma,4,0)))</f>
        <v>Lý
Thông</v>
      </c>
      <c r="G21" s="77" t="str">
        <f>IF(MaGv!G21="","",IF(MaGv!G21="cn","cn"&amp;CHAR(10)&amp;VLOOKUP(MaGv!G20,dscn,3,0),VLOOKUP(MaGv!G21,dsma,5,0)&amp;CHAR(10)&amp;VLOOKUP(MaGv!G21,dsma,4,0)))</f>
        <v>AVăn
Nga</v>
      </c>
      <c r="H21" s="205" t="str">
        <f>IF(MaGv!H21="","",IF(MaGv!H21="cn","cn"&amp;CHAR(10)&amp;VLOOKUP(MaGv!H20,dscn,3,0),VLOOKUP(MaGv!H21,dsma,5,0)&amp;CHAR(10)&amp;VLOOKUP(MaGv!H21,dsma,4,0)))</f>
        <v>Toán
T.Mai</v>
      </c>
      <c r="I21" s="77" t="str">
        <f>IF(MaGv!I21="","",IF(MaGv!I21="cn","cn"&amp;CHAR(10)&amp;VLOOKUP(MaGv!I20,dscn,3,0),VLOOKUP(MaGv!I21,dsma,5,0)&amp;CHAR(10)&amp;VLOOKUP(MaGv!I21,dsma,4,0)))</f>
        <v>AVăn
Minh</v>
      </c>
      <c r="J21" s="77" t="str">
        <f>IF(MaGv!J21="","",IF(MaGv!J21="cn","cn"&amp;CHAR(10)&amp;VLOOKUP(MaGv!J20,dscn,3,0),VLOOKUP(MaGv!J21,dsma,5,0)&amp;CHAR(10)&amp;VLOOKUP(MaGv!J21,dsma,4,0)))</f>
        <v>Đia
L.Hường</v>
      </c>
      <c r="K21" s="77" t="str">
        <f>IF(MaGv!K21="","",IF(MaGv!K21="cn","cn"&amp;CHAR(10)&amp;VLOOKUP(MaGv!K20,dscn,3,0),VLOOKUP(MaGv!K21,dsma,5,0)&amp;CHAR(10)&amp;VLOOKUP(MaGv!K21,dsma,4,0)))</f>
        <v>Toán
Phượng</v>
      </c>
      <c r="L21" s="77" t="str">
        <f>IF(MaGv!L21="","",IF(MaGv!L21="cn","cn"&amp;CHAR(10)&amp;VLOOKUP(MaGv!L20,dscn,3,0),VLOOKUP(MaGv!L21,dsma,5,0)&amp;CHAR(10)&amp;VLOOKUP(MaGv!L21,dsma,4,0)))</f>
        <v>Hóa
Thi</v>
      </c>
      <c r="M21" s="77" t="str">
        <f>IF(MaGv!M21="","",IF(MaGv!M21="cn","cn"&amp;CHAR(10)&amp;VLOOKUP(MaGv!M20,dscn,3,0),VLOOKUP(MaGv!M21,dsma,5,0)&amp;CHAR(10)&amp;VLOOKUP(MaGv!M21,dsma,4,0)))</f>
        <v>Sinh
Phượng</v>
      </c>
      <c r="N21" s="77" t="str">
        <f>IF(MaGv!N21="","",IF(MaGv!N21="cn","cn"&amp;CHAR(10)&amp;VLOOKUP(MaGv!N20,dscn,3,0),VLOOKUP(MaGv!N21,dsma,5,0)&amp;CHAR(10)&amp;VLOOKUP(MaGv!N21,dsma,4,0)))</f>
        <v>tin
Ngọc</v>
      </c>
      <c r="O21" s="77" t="str">
        <f>IF(MaGv!O21="","",IF(MaGv!O21="cn","cn"&amp;CHAR(10)&amp;VLOOKUP(MaGv!O20,dscn,3,0),VLOOKUP(MaGv!O21,dsma,5,0)&amp;CHAR(10)&amp;VLOOKUP(MaGv!O21,dsma,4,0)))</f>
        <v>Toán
Thanh</v>
      </c>
      <c r="P21" s="77" t="str">
        <f>IF(MaGv!P21="","",IF(MaGv!P21="cn","cn"&amp;CHAR(10)&amp;VLOOKUP(MaGv!P20,dscn,3,0),VLOOKUP(MaGv!P21,dsma,5,0)&amp;CHAR(10)&amp;VLOOKUP(MaGv!P21,dsma,4,0)))</f>
        <v>AVăn
Phương</v>
      </c>
      <c r="Q21" s="205" t="str">
        <f>IF(MaGv!Q21="","",IF(MaGv!Q21="cn","cn"&amp;CHAR(10)&amp;VLOOKUP(MaGv!Q20,dscn,3,0),VLOOKUP(MaGv!Q21,dsma,5,0)&amp;CHAR(10)&amp;VLOOKUP(MaGv!Q21,dsma,4,0)))</f>
        <v>AVăn
anh1</v>
      </c>
      <c r="R21" s="77" t="str">
        <f>IF(MaGv!R21="","",IF(MaGv!R21="cn","cn"&amp;CHAR(10)&amp;VLOOKUP(MaGv!R20,dscn,3,0),VLOOKUP(MaGv!R21,dsma,5,0)&amp;CHAR(10)&amp;VLOOKUP(MaGv!R21,dsma,4,0)))</f>
        <v>Văn
Q.Trang</v>
      </c>
      <c r="S21" s="77" t="str">
        <f>IF(MaGv!S21="","",IF(MaGv!S21="cn","cn"&amp;CHAR(10)&amp;VLOOKUP(MaGv!S20,dscn,3,0),VLOOKUP(MaGv!S21,dsma,5,0)&amp;CHAR(10)&amp;VLOOKUP(MaGv!S21,dsma,4,0)))</f>
        <v>td
Trí</v>
      </c>
      <c r="T21" s="77" t="str">
        <f>IF(MaGv!T21="","",IF(MaGv!T21="cn","cn"&amp;CHAR(10)&amp;VLOOKUP(MaGv!T20,dscn,3,0),VLOOKUP(MaGv!T21,dsma,5,0)&amp;CHAR(10)&amp;VLOOKUP(MaGv!T21,dsma,4,0)))</f>
        <v>Văn 
Khôi</v>
      </c>
      <c r="U21" s="77" t="str">
        <f>IF(MaGv!U21="","",IF(MaGv!U21="cn","cn"&amp;CHAR(10)&amp;VLOOKUP(MaGv!U20,dscn,3,0),VLOOKUP(MaGv!U21,dsma,5,0)&amp;CHAR(10)&amp;VLOOKUP(MaGv!U21,dsma,4,0)))</f>
        <v>Lý
Hương</v>
      </c>
      <c r="V21" s="77" t="str">
        <f>IF(MaGv!V21="","",IF(MaGv!V21="cn","cn"&amp;CHAR(10)&amp;VLOOKUP(MaGv!V20,dscn,3,0),VLOOKUP(MaGv!V21,dsma,5,0)&amp;CHAR(10)&amp;VLOOKUP(MaGv!V21,dsma,4,0)))</f>
        <v/>
      </c>
      <c r="W21" s="77" t="str">
        <f>IF(MaGv!W21="","",IF(MaGv!W21="cn","cn"&amp;CHAR(10)&amp;VLOOKUP(MaGv!W20,dscn,3,0),VLOOKUP(MaGv!W21,dsma,5,0)&amp;CHAR(10)&amp;VLOOKUP(MaGv!W21,dsma,4,0)))</f>
        <v/>
      </c>
      <c r="X21" s="77" t="str">
        <f>IF(MaGv!X21="","",IF(MaGv!X21="cn","cn"&amp;CHAR(10)&amp;VLOOKUP(MaGv!X20,dscn,3,0),VLOOKUP(MaGv!X21,dsma,5,0)&amp;CHAR(10)&amp;VLOOKUP(MaGv!X21,dsma,4,0)))</f>
        <v>Văn 
Xuân</v>
      </c>
      <c r="Y21" s="77" t="str">
        <f>IF(MaGv!Y21="","",IF(MaGv!Y21="cn","cn"&amp;CHAR(10)&amp;VLOOKUP(MaGv!Y20,dscn,3,0),VLOOKUP(MaGv!Y21,dsma,5,0)&amp;CHAR(10)&amp;VLOOKUP(MaGv!Y21,dsma,4,0)))</f>
        <v>Toán
Phong</v>
      </c>
      <c r="Z21" s="77" t="str">
        <f>IF(MaGv!Z21="","",IF(MaGv!Z21="cn","cn"&amp;CHAR(10)&amp;VLOOKUP(MaGv!Z20,dscn,3,0),VLOOKUP(MaGv!Z21,dsma,5,0)&amp;CHAR(10)&amp;VLOOKUP(MaGv!Z21,dsma,4,0)))</f>
        <v>cn
Thêu</v>
      </c>
      <c r="AA21" s="77" t="str">
        <f>IF(MaGv!AA21="","",IF(MaGv!AA21="cn","cn"&amp;CHAR(10)&amp;VLOOKUP(MaGv!AA20,dscn,3,0),VLOOKUP(MaGv!AA21,dsma,5,0)&amp;CHAR(10)&amp;VLOOKUP(MaGv!AA21,dsma,4,0)))</f>
        <v>tin
Cường</v>
      </c>
      <c r="AB21" s="77" t="str">
        <f>IF(MaGv!AB21="","",IF(MaGv!AB21="cn","cn"&amp;CHAR(10)&amp;VLOOKUP(MaGv!AB20,dscn,3,0),VLOOKUP(MaGv!AB21,dsma,5,0)&amp;CHAR(10)&amp;VLOOKUP(MaGv!AB21,dsma,4,0)))</f>
        <v>td
Tú</v>
      </c>
      <c r="AC21" s="77" t="str">
        <f>IF(MaGv!AC21="","",IF(MaGv!AC21="cn","cn"&amp;CHAR(10)&amp;VLOOKUP(MaGv!AC20,dscn,3,0),VLOOKUP(MaGv!AC21,dsma,5,0)&amp;CHAR(10)&amp;VLOOKUP(MaGv!AC21,dsma,4,0)))</f>
        <v>AVăn
Khanh</v>
      </c>
      <c r="AD21" s="77" t="str">
        <f>IF(MaGv!AD21="","",IF(MaGv!AD21="cn","cn"&amp;CHAR(10)&amp;VLOOKUP(MaGv!AD20,dscn,3,0),VLOOKUP(MaGv!AD21,dsma,5,0)&amp;CHAR(10)&amp;VLOOKUP(MaGv!AD21,dsma,4,0)))</f>
        <v/>
      </c>
      <c r="AE21" s="77" t="str">
        <f>IF(MaGv!AE21="","",IF(MaGv!AE21="cn","cn"&amp;CHAR(10)&amp;VLOOKUP(MaGv!AE20,dscn,3,0),VLOOKUP(MaGv!AE21,dsma,5,0)&amp;CHAR(10)&amp;VLOOKUP(MaGv!AE21,dsma,4,0)))</f>
        <v/>
      </c>
      <c r="AF21" s="77" t="str">
        <f>IF(MaGv!AF21="","",IF(MaGv!AF21="cn","cn"&amp;CHAR(10)&amp;VLOOKUP(MaGv!AF20,dscn,3,0),VLOOKUP(MaGv!AF21,dsma,5,0)&amp;CHAR(10)&amp;VLOOKUP(MaGv!AF21,dsma,4,0)))</f>
        <v/>
      </c>
      <c r="AG21" s="77" t="str">
        <f>IF(MaGv!AG21="","",IF(MaGv!AG21="cn","cn"&amp;CHAR(10)&amp;VLOOKUP(MaGv!AG20,dscn,3,0),VLOOKUP(MaGv!AG21,dsma,5,0)&amp;CHAR(10)&amp;VLOOKUP(MaGv!AG21,dsma,4,0)))</f>
        <v/>
      </c>
      <c r="AH21" s="205" t="str">
        <f>IF(MaGv!AH21="","",IF(MaGv!AH21="cn","cn"&amp;CHAR(10)&amp;VLOOKUP(MaGv!AH20,dscn,3,0),VLOOKUP(MaGv!AH21,dsma,5,0)&amp;CHAR(10)&amp;VLOOKUP(MaGv!AH21,dsma,4,0)))</f>
        <v>Sinh
Linh</v>
      </c>
      <c r="AI21" s="205" t="str">
        <f>IF(MaGv!AI21="","",IF(MaGv!AI21="cn","cn"&amp;CHAR(10)&amp;VLOOKUP(MaGv!AI20,dscn,3,0),VLOOKUP(MaGv!AI21,dsma,5,0)&amp;CHAR(10)&amp;VLOOKUP(MaGv!AI21,dsma,4,0)))</f>
        <v>tin
Nguồn</v>
      </c>
      <c r="AJ21" s="205" t="str">
        <f>IF(MaGv!AJ21="","",IF(MaGv!AJ21="cn","cn"&amp;CHAR(10)&amp;VLOOKUP(MaGv!AJ20,dscn,3,0),VLOOKUP(MaGv!AJ21,dsma,5,0)&amp;CHAR(10)&amp;VLOOKUP(MaGv!AJ21,dsma,4,0)))</f>
        <v>tin
Minh</v>
      </c>
      <c r="AK21" s="205" t="str">
        <f>IF(MaGv!AK21="","",IF(MaGv!AK21="cn","cn"&amp;CHAR(10)&amp;VLOOKUP(MaGv!AK20,dscn,3,0),VLOOKUP(MaGv!AK21,dsma,5,0)&amp;CHAR(10)&amp;VLOOKUP(MaGv!AK21,dsma,4,0)))</f>
        <v>nn
Yến</v>
      </c>
      <c r="AL21" s="205" t="str">
        <f>IF(MaGv!AL21="","",IF(MaGv!AL21="cn","cn"&amp;CHAR(10)&amp;VLOOKUP(MaGv!AL20,dscn,3,0),VLOOKUP(MaGv!AL21,dsma,5,0)&amp;CHAR(10)&amp;VLOOKUP(MaGv!AL21,dsma,4,0)))</f>
        <v>Toán
Hoa</v>
      </c>
      <c r="AM21" s="205" t="str">
        <f>IF(MaGv!AM21="","",IF(MaGv!AM21="cn","cn"&amp;CHAR(10)&amp;VLOOKUP(MaGv!AM20,dscn,3,0),VLOOKUP(MaGv!AM21,dsma,5,0)&amp;CHAR(10)&amp;VLOOKUP(MaGv!AM21,dsma,4,0)))</f>
        <v>Văn
Dung</v>
      </c>
      <c r="AN21" s="205" t="str">
        <f>IF(MaGv!AN21="","",IF(MaGv!AN21="cn","cn"&amp;CHAR(10)&amp;VLOOKUP(MaGv!AN20,dscn,3,0),VLOOKUP(MaGv!AN21,dsma,5,0)&amp;CHAR(10)&amp;VLOOKUP(MaGv!AN21,dsma,4,0)))</f>
        <v>nn
B. Ngọc</v>
      </c>
      <c r="AO21" s="205" t="str">
        <f>IF(MaGv!AO21="","",IF(MaGv!AO21="cn","cn"&amp;CHAR(10)&amp;VLOOKUP(MaGv!AO20,dscn,3,0),VLOOKUP(MaGv!AO21,dsma,5,0)&amp;CHAR(10)&amp;VLOOKUP(MaGv!AO21,dsma,4,0)))</f>
        <v>AVăn
Trang</v>
      </c>
      <c r="AP21" s="205" t="str">
        <f>IF(MaGv!AP21="","",IF(MaGv!AP21="cn","cn"&amp;CHAR(10)&amp;VLOOKUP(MaGv!AP20,dscn,3,0),VLOOKUP(MaGv!AP21,dsma,5,0)&amp;CHAR(10)&amp;VLOOKUP(MaGv!AP21,dsma,4,0)))</f>
        <v>AVăn
Hạnh</v>
      </c>
      <c r="AQ21" s="205" t="str">
        <f>IF(MaGv!AQ21="","",IF(MaGv!AQ21="cn","cn"&amp;CHAR(10)&amp;VLOOKUP(MaGv!AQ20,dscn,3,0),VLOOKUP(MaGv!AQ21,dsma,5,0)&amp;CHAR(10)&amp;VLOOKUP(MaGv!AQ21,dsma,4,0)))</f>
        <v>nn
Vân</v>
      </c>
      <c r="AR21" s="205" t="str">
        <f>IF(MaGv!AR21="","",IF(MaGv!AR21="cn","cn"&amp;CHAR(10)&amp;VLOOKUP(MaGv!AR20,dscn,3,0),VLOOKUP(MaGv!AR21,dsma,5,0)&amp;CHAR(10)&amp;VLOOKUP(MaGv!AR21,dsma,4,0)))</f>
        <v>Sử
Thúy</v>
      </c>
      <c r="AS21" s="205" t="str">
        <f>IF(MaGv!AS21="","",IF(MaGv!AS21="cn","cn"&amp;CHAR(10)&amp;VLOOKUP(MaGv!AS20,dscn,3,0),VLOOKUP(MaGv!AS21,dsma,5,0)&amp;CHAR(10)&amp;VLOOKUP(MaGv!AS21,dsma,4,0)))</f>
        <v/>
      </c>
      <c r="AT21" s="202" t="str">
        <f>IF(MaGv!AT21="","",IF(MaGv!AT21="cn","cn"&amp;CHAR(10)&amp;VLOOKUP(MaGv!AT20,dscn,3,0),VLOOKUP(MaGv!AT21,dsma,5,0)&amp;CHAR(10)&amp;VLOOKUP(MaGv!AT21,dsma,4,0)))</f>
        <v>AVăn
anh2</v>
      </c>
      <c r="AU21" s="205" t="str">
        <f>IF(MaGv!AU21="","",IF(MaGv!AU21="cn","cn"&amp;CHAR(10)&amp;VLOOKUP(MaGv!AU20,dscn,3,0),VLOOKUP(MaGv!AU21,dsma,5,0)&amp;CHAR(10)&amp;VLOOKUP(MaGv!AU21,dsma,4,0)))</f>
        <v/>
      </c>
      <c r="AV21" s="205" t="str">
        <f>IF(MaGv!AV21="","",IF(MaGv!AV21="cn","cn"&amp;CHAR(10)&amp;VLOOKUP(MaGv!AV20,dscn,3,0),VLOOKUP(MaGv!AV21,dsma,5,0)&amp;CHAR(10)&amp;VLOOKUP(MaGv!AV21,dsma,4,0)))</f>
        <v>td
Hân</v>
      </c>
      <c r="AW21" s="205" t="str">
        <f>IF(MaGv!AW21="","",IF(MaGv!AW21="cn","cn"&amp;CHAR(10)&amp;VLOOKUP(MaGv!AW20,dscn,3,0),VLOOKUP(MaGv!AW21,dsma,5,0)&amp;CHAR(10)&amp;VLOOKUP(MaGv!AW21,dsma,4,0)))</f>
        <v/>
      </c>
      <c r="AX21" s="205" t="str">
        <f>IF(MaGv!AX21="","",IF(MaGv!AX21="cn","cn"&amp;CHAR(10)&amp;VLOOKUP(MaGv!AX20,dscn,3,0),VLOOKUP(MaGv!AX21,dsma,5,0)&amp;CHAR(10)&amp;VLOOKUP(MaGv!AX21,dsma,4,0)))</f>
        <v/>
      </c>
      <c r="AY21" s="77" t="str">
        <f>IF(MaGv!AY21="","",IF(MaGv!AY21="cn","cn"&amp;CHAR(10)&amp;VLOOKUP(MaGv!AY20,dscn,3,0),VLOOKUP(MaGv!AY21,dsma,5,0)&amp;CHAR(10)&amp;VLOOKUP(MaGv!AY21,dsma,4,0)))</f>
        <v/>
      </c>
      <c r="AZ21" s="122" t="str">
        <f>IF(MaGv!AZ21="","",IF(MaGv!AZ21="cn","cn"&amp;CHAR(10)&amp;VLOOKUP(MaGv!AZ20,dscn,3,0),VLOOKUP(MaGv!AZ21,dsma,5,0)&amp;CHAR(10)&amp;VLOOKUP(MaGv!AZ21,dsma,4,0)))</f>
        <v/>
      </c>
      <c r="BA21" s="109"/>
      <c r="BB21" s="110"/>
    </row>
    <row r="22" spans="1:54" s="107" customFormat="1" ht="26.25" customHeight="1" x14ac:dyDescent="0.2">
      <c r="A22" s="470"/>
      <c r="B22" s="108">
        <v>4</v>
      </c>
      <c r="C22" s="77" t="str">
        <f>IF(MaGv!C22="","",IF(MaGv!C22="cn","cn"&amp;CHAR(10)&amp;VLOOKUP(MaGv!C21,dscn,3,0),VLOOKUP(MaGv!C22,dsma,5,0)&amp;CHAR(10)&amp;VLOOKUP(MaGv!C22,dsma,4,0)))</f>
        <v>Toán
Thanh</v>
      </c>
      <c r="D22" s="77" t="str">
        <f>IF(MaGv!D22="","",IF(MaGv!D22="cn","cn"&amp;CHAR(10)&amp;VLOOKUP(MaGv!D21,dscn,3,0),VLOOKUP(MaGv!D22,dsma,5,0)&amp;CHAR(10)&amp;VLOOKUP(MaGv!D22,dsma,4,0)))</f>
        <v>Văn
Vân</v>
      </c>
      <c r="E22" s="77" t="str">
        <f>IF(MaGv!E22="","",IF(MaGv!E22="cn","cn"&amp;CHAR(10)&amp;VLOOKUP(MaGv!E21,dscn,3,0),VLOOKUP(MaGv!E22,dsma,5,0)&amp;CHAR(10)&amp;VLOOKUP(MaGv!E22,dsma,4,0)))</f>
        <v>AVăn
Thủy</v>
      </c>
      <c r="F22" s="77" t="str">
        <f>IF(MaGv!F22="","",IF(MaGv!F22="cn","cn"&amp;CHAR(10)&amp;VLOOKUP(MaGv!F21,dscn,3,0),VLOOKUP(MaGv!F22,dsma,5,0)&amp;CHAR(10)&amp;VLOOKUP(MaGv!F22,dsma,4,0)))</f>
        <v>Lý
Thông</v>
      </c>
      <c r="G22" s="77" t="str">
        <f>IF(MaGv!G22="","",IF(MaGv!G22="cn","cn"&amp;CHAR(10)&amp;VLOOKUP(MaGv!G21,dscn,3,0),VLOOKUP(MaGv!G22,dsma,5,0)&amp;CHAR(10)&amp;VLOOKUP(MaGv!G22,dsma,4,0)))</f>
        <v>AVăn
Nga</v>
      </c>
      <c r="H22" s="205" t="str">
        <f>IF(MaGv!H22="","",IF(MaGv!H22="cn","cn"&amp;CHAR(10)&amp;VLOOKUP(MaGv!H21,dscn,3,0),VLOOKUP(MaGv!H22,dsma,5,0)&amp;CHAR(10)&amp;VLOOKUP(MaGv!H22,dsma,4,0)))</f>
        <v>AVăn
Phương</v>
      </c>
      <c r="I22" s="77" t="str">
        <f>IF(MaGv!I22="","",IF(MaGv!I22="cn","cn"&amp;CHAR(10)&amp;VLOOKUP(MaGv!I21,dscn,3,0),VLOOKUP(MaGv!I22,dsma,5,0)&amp;CHAR(10)&amp;VLOOKUP(MaGv!I22,dsma,4,0)))</f>
        <v>AVăn
Minh</v>
      </c>
      <c r="J22" s="77" t="str">
        <f>IF(MaGv!J22="","",IF(MaGv!J22="cn","cn"&amp;CHAR(10)&amp;VLOOKUP(MaGv!J21,dscn,3,0),VLOOKUP(MaGv!J22,dsma,5,0)&amp;CHAR(10)&amp;VLOOKUP(MaGv!J22,dsma,4,0)))</f>
        <v>Sinh
Phượng</v>
      </c>
      <c r="K22" s="77" t="str">
        <f>IF(MaGv!K22="","",IF(MaGv!K22="cn","cn"&amp;CHAR(10)&amp;VLOOKUP(MaGv!K21,dscn,3,0),VLOOKUP(MaGv!K22,dsma,5,0)&amp;CHAR(10)&amp;VLOOKUP(MaGv!K22,dsma,4,0)))</f>
        <v>Toán
Phượng</v>
      </c>
      <c r="L22" s="77" t="str">
        <f>IF(MaGv!L22="","",IF(MaGv!L22="cn","cn"&amp;CHAR(10)&amp;VLOOKUP(MaGv!L21,dscn,3,0),VLOOKUP(MaGv!L22,dsma,5,0)&amp;CHAR(10)&amp;VLOOKUP(MaGv!L22,dsma,4,0)))</f>
        <v>Toán
Hương</v>
      </c>
      <c r="M22" s="77" t="str">
        <f>IF(MaGv!M22="","",IF(MaGv!M22="cn","cn"&amp;CHAR(10)&amp;VLOOKUP(MaGv!M21,dscn,3,0),VLOOKUP(MaGv!M22,dsma,5,0)&amp;CHAR(10)&amp;VLOOKUP(MaGv!M22,dsma,4,0)))</f>
        <v>Văn 
Mai</v>
      </c>
      <c r="N22" s="77" t="str">
        <f>IF(MaGv!N22="","",IF(MaGv!N22="cn","cn"&amp;CHAR(10)&amp;VLOOKUP(MaGv!N21,dscn,3,0),VLOOKUP(MaGv!N22,dsma,5,0)&amp;CHAR(10)&amp;VLOOKUP(MaGv!N22,dsma,4,0)))</f>
        <v>Hóa
Thi</v>
      </c>
      <c r="O22" s="77" t="str">
        <f>IF(MaGv!O22="","",IF(MaGv!O22="cn","cn"&amp;CHAR(10)&amp;VLOOKUP(MaGv!O21,dscn,3,0),VLOOKUP(MaGv!O22,dsma,5,0)&amp;CHAR(10)&amp;VLOOKUP(MaGv!O22,dsma,4,0)))</f>
        <v>tin
Ngọc</v>
      </c>
      <c r="P22" s="77" t="str">
        <f>IF(MaGv!P22="","",IF(MaGv!P22="cn","cn"&amp;CHAR(10)&amp;VLOOKUP(MaGv!P21,dscn,3,0),VLOOKUP(MaGv!P22,dsma,5,0)&amp;CHAR(10)&amp;VLOOKUP(MaGv!P22,dsma,4,0)))</f>
        <v>Hóa
Nga</v>
      </c>
      <c r="Q22" s="205" t="str">
        <f>IF(MaGv!Q22="","",IF(MaGv!Q22="cn","cn"&amp;CHAR(10)&amp;VLOOKUP(MaGv!Q21,dscn,3,0),VLOOKUP(MaGv!Q22,dsma,5,0)&amp;CHAR(10)&amp;VLOOKUP(MaGv!Q22,dsma,4,0)))</f>
        <v>AVăn
anh1</v>
      </c>
      <c r="R22" s="77" t="str">
        <f>IF(MaGv!R22="","",IF(MaGv!R22="cn","cn"&amp;CHAR(10)&amp;VLOOKUP(MaGv!R21,dscn,3,0),VLOOKUP(MaGv!R22,dsma,5,0)&amp;CHAR(10)&amp;VLOOKUP(MaGv!R22,dsma,4,0)))</f>
        <v>Văn
Q.Trang</v>
      </c>
      <c r="S22" s="77" t="str">
        <f>IF(MaGv!S22="","",IF(MaGv!S22="cn","cn"&amp;CHAR(10)&amp;VLOOKUP(MaGv!S21,dscn,3,0),VLOOKUP(MaGv!S22,dsma,5,0)&amp;CHAR(10)&amp;VLOOKUP(MaGv!S22,dsma,4,0)))</f>
        <v>td
Trí</v>
      </c>
      <c r="T22" s="77" t="str">
        <f>IF(MaGv!T22="","",IF(MaGv!T22="cn","cn"&amp;CHAR(10)&amp;VLOOKUP(MaGv!T21,dscn,3,0),VLOOKUP(MaGv!T22,dsma,5,0)&amp;CHAR(10)&amp;VLOOKUP(MaGv!T22,dsma,4,0)))</f>
        <v>Văn 
Khôi</v>
      </c>
      <c r="U22" s="77" t="str">
        <f>IF(MaGv!U22="","",IF(MaGv!U22="cn","cn"&amp;CHAR(10)&amp;VLOOKUP(MaGv!U21,dscn,3,0),VLOOKUP(MaGv!U22,dsma,5,0)&amp;CHAR(10)&amp;VLOOKUP(MaGv!U22,dsma,4,0)))</f>
        <v>Lý
Hương</v>
      </c>
      <c r="V22" s="77" t="str">
        <f>IF(MaGv!V22="","",IF(MaGv!V22="cn","cn"&amp;CHAR(10)&amp;VLOOKUP(MaGv!V21,dscn,3,0),VLOOKUP(MaGv!V22,dsma,5,0)&amp;CHAR(10)&amp;VLOOKUP(MaGv!V22,dsma,4,0)))</f>
        <v/>
      </c>
      <c r="W22" s="77" t="str">
        <f>IF(MaGv!W22="","",IF(MaGv!W22="cn","cn"&amp;CHAR(10)&amp;VLOOKUP(MaGv!W21,dscn,3,0),VLOOKUP(MaGv!W22,dsma,5,0)&amp;CHAR(10)&amp;VLOOKUP(MaGv!W22,dsma,4,0)))</f>
        <v/>
      </c>
      <c r="X22" s="77" t="str">
        <f>IF(MaGv!X22="","",IF(MaGv!X22="cn","cn"&amp;CHAR(10)&amp;VLOOKUP(MaGv!X21,dscn,3,0),VLOOKUP(MaGv!X22,dsma,5,0)&amp;CHAR(10)&amp;VLOOKUP(MaGv!X22,dsma,4,0)))</f>
        <v>Văn 
Xuân</v>
      </c>
      <c r="Y22" s="77" t="str">
        <f>IF(MaGv!Y22="","",IF(MaGv!Y22="cn","cn"&amp;CHAR(10)&amp;VLOOKUP(MaGv!Y21,dscn,3,0),VLOOKUP(MaGv!Y22,dsma,5,0)&amp;CHAR(10)&amp;VLOOKUP(MaGv!Y22,dsma,4,0)))</f>
        <v>Toán
Phong</v>
      </c>
      <c r="Z22" s="77" t="str">
        <f>IF(MaGv!Z22="","",IF(MaGv!Z22="cn","cn"&amp;CHAR(10)&amp;VLOOKUP(MaGv!Z21,dscn,3,0),VLOOKUP(MaGv!Z22,dsma,5,0)&amp;CHAR(10)&amp;VLOOKUP(MaGv!Z22,dsma,4,0)))</f>
        <v>tin
Cường</v>
      </c>
      <c r="AA22" s="77" t="str">
        <f>IF(MaGv!AA22="","",IF(MaGv!AA22="cn","cn"&amp;CHAR(10)&amp;VLOOKUP(MaGv!AA21,dscn,3,0),VLOOKUP(MaGv!AA22,dsma,5,0)&amp;CHAR(10)&amp;VLOOKUP(MaGv!AA22,dsma,4,0)))</f>
        <v>Văn
Hồng</v>
      </c>
      <c r="AB22" s="77" t="str">
        <f>IF(MaGv!AB22="","",IF(MaGv!AB22="cn","cn"&amp;CHAR(10)&amp;VLOOKUP(MaGv!AB21,dscn,3,0),VLOOKUP(MaGv!AB22,dsma,5,0)&amp;CHAR(10)&amp;VLOOKUP(MaGv!AB22,dsma,4,0)))</f>
        <v>td
Tú</v>
      </c>
      <c r="AC22" s="77" t="str">
        <f>IF(MaGv!AC22="","",IF(MaGv!AC22="cn","cn"&amp;CHAR(10)&amp;VLOOKUP(MaGv!AC21,dscn,3,0),VLOOKUP(MaGv!AC22,dsma,5,0)&amp;CHAR(10)&amp;VLOOKUP(MaGv!AC22,dsma,4,0)))</f>
        <v>AVăn
Khanh</v>
      </c>
      <c r="AD22" s="77" t="str">
        <f>IF(MaGv!AD22="","",IF(MaGv!AD22="cn","cn"&amp;CHAR(10)&amp;VLOOKUP(MaGv!AD21,dscn,3,0),VLOOKUP(MaGv!AD22,dsma,5,0)&amp;CHAR(10)&amp;VLOOKUP(MaGv!AD22,dsma,4,0)))</f>
        <v/>
      </c>
      <c r="AE22" s="77" t="str">
        <f>IF(MaGv!AE22="","",IF(MaGv!AE22="cn","cn"&amp;CHAR(10)&amp;VLOOKUP(MaGv!AE21,dscn,3,0),VLOOKUP(MaGv!AE22,dsma,5,0)&amp;CHAR(10)&amp;VLOOKUP(MaGv!AE22,dsma,4,0)))</f>
        <v/>
      </c>
      <c r="AF22" s="77" t="str">
        <f>IF(MaGv!AF22="","",IF(MaGv!AF22="cn","cn"&amp;CHAR(10)&amp;VLOOKUP(MaGv!AF21,dscn,3,0),VLOOKUP(MaGv!AF22,dsma,5,0)&amp;CHAR(10)&amp;VLOOKUP(MaGv!AF22,dsma,4,0)))</f>
        <v/>
      </c>
      <c r="AG22" s="77" t="str">
        <f>IF(MaGv!AG22="","",IF(MaGv!AG22="cn","cn"&amp;CHAR(10)&amp;VLOOKUP(MaGv!AG21,dscn,3,0),VLOOKUP(MaGv!AG22,dsma,5,0)&amp;CHAR(10)&amp;VLOOKUP(MaGv!AG22,dsma,4,0)))</f>
        <v/>
      </c>
      <c r="AH22" s="205" t="str">
        <f>IF(MaGv!AH22="","",IF(MaGv!AH22="cn","cn"&amp;CHAR(10)&amp;VLOOKUP(MaGv!AH21,dscn,3,0),VLOOKUP(MaGv!AH22,dsma,5,0)&amp;CHAR(10)&amp;VLOOKUP(MaGv!AH22,dsma,4,0)))</f>
        <v>nn
Vân</v>
      </c>
      <c r="AI22" s="205" t="str">
        <f>IF(MaGv!AI22="","",IF(MaGv!AI22="cn","cn"&amp;CHAR(10)&amp;VLOOKUP(MaGv!AI21,dscn,3,0),VLOOKUP(MaGv!AI22,dsma,5,0)&amp;CHAR(10)&amp;VLOOKUP(MaGv!AI22,dsma,4,0)))</f>
        <v>Văn
Dung</v>
      </c>
      <c r="AJ22" s="205" t="str">
        <f>IF(MaGv!AJ22="","",IF(MaGv!AJ22="cn","cn"&amp;CHAR(10)&amp;VLOOKUP(MaGv!AJ21,dscn,3,0),VLOOKUP(MaGv!AJ22,dsma,5,0)&amp;CHAR(10)&amp;VLOOKUP(MaGv!AJ22,dsma,4,0)))</f>
        <v>Đia
L.Hường</v>
      </c>
      <c r="AK22" s="205" t="str">
        <f>IF(MaGv!AK22="","",IF(MaGv!AK22="cn","cn"&amp;CHAR(10)&amp;VLOOKUP(MaGv!AK21,dscn,3,0),VLOOKUP(MaGv!AK22,dsma,5,0)&amp;CHAR(10)&amp;VLOOKUP(MaGv!AK22,dsma,4,0)))</f>
        <v>tin
Minh</v>
      </c>
      <c r="AL22" s="205" t="str">
        <f>IF(MaGv!AL22="","",IF(MaGv!AL22="cn","cn"&amp;CHAR(10)&amp;VLOOKUP(MaGv!AL21,dscn,3,0),VLOOKUP(MaGv!AL22,dsma,5,0)&amp;CHAR(10)&amp;VLOOKUP(MaGv!AL22,dsma,4,0)))</f>
        <v>Toán
Hoa</v>
      </c>
      <c r="AM22" s="205" t="str">
        <f>IF(MaGv!AM22="","",IF(MaGv!AM22="cn","cn"&amp;CHAR(10)&amp;VLOOKUP(MaGv!AM21,dscn,3,0),VLOOKUP(MaGv!AM22,dsma,5,0)&amp;CHAR(10)&amp;VLOOKUP(MaGv!AM22,dsma,4,0)))</f>
        <v>Sinh
B.Ngọc</v>
      </c>
      <c r="AN22" s="205" t="str">
        <f>IF(MaGv!AN22="","",IF(MaGv!AN22="cn","cn"&amp;CHAR(10)&amp;VLOOKUP(MaGv!AN21,dscn,3,0),VLOOKUP(MaGv!AN22,dsma,5,0)&amp;CHAR(10)&amp;VLOOKUP(MaGv!AN22,dsma,4,0)))</f>
        <v>AVăn
Ngọc</v>
      </c>
      <c r="AO22" s="205" t="str">
        <f>IF(MaGv!AO22="","",IF(MaGv!AO22="cn","cn"&amp;CHAR(10)&amp;VLOOKUP(MaGv!AO21,dscn,3,0),VLOOKUP(MaGv!AO22,dsma,5,0)&amp;CHAR(10)&amp;VLOOKUP(MaGv!AO22,dsma,4,0)))</f>
        <v>AVăn
Trang</v>
      </c>
      <c r="AP22" s="205" t="str">
        <f>IF(MaGv!AP22="","",IF(MaGv!AP22="cn","cn"&amp;CHAR(10)&amp;VLOOKUP(MaGv!AP21,dscn,3,0),VLOOKUP(MaGv!AP22,dsma,5,0)&amp;CHAR(10)&amp;VLOOKUP(MaGv!AP22,dsma,4,0)))</f>
        <v>AVăn
Hạnh</v>
      </c>
      <c r="AQ22" s="205" t="str">
        <f>IF(MaGv!AQ22="","",IF(MaGv!AQ22="cn","cn"&amp;CHAR(10)&amp;VLOOKUP(MaGv!AQ21,dscn,3,0),VLOOKUP(MaGv!AQ22,dsma,5,0)&amp;CHAR(10)&amp;VLOOKUP(MaGv!AQ22,dsma,4,0)))</f>
        <v>Sử
Thúy</v>
      </c>
      <c r="AR22" s="205" t="str">
        <f>IF(MaGv!AR22="","",IF(MaGv!AR22="cn","cn"&amp;CHAR(10)&amp;VLOOKUP(MaGv!AR21,dscn,3,0),VLOOKUP(MaGv!AR22,dsma,5,0)&amp;CHAR(10)&amp;VLOOKUP(MaGv!AR22,dsma,4,0)))</f>
        <v>nn
Yến</v>
      </c>
      <c r="AS22" s="205" t="str">
        <f>IF(MaGv!AS22="","",IF(MaGv!AS22="cn","cn"&amp;CHAR(10)&amp;VLOOKUP(MaGv!AS21,dscn,3,0),VLOOKUP(MaGv!AS22,dsma,5,0)&amp;CHAR(10)&amp;VLOOKUP(MaGv!AS22,dsma,4,0)))</f>
        <v/>
      </c>
      <c r="AT22" s="202" t="str">
        <f>IF(MaGv!AT22="","",IF(MaGv!AT22="cn","cn"&amp;CHAR(10)&amp;VLOOKUP(MaGv!AT21,dscn,3,0),VLOOKUP(MaGv!AT22,dsma,5,0)&amp;CHAR(10)&amp;VLOOKUP(MaGv!AT22,dsma,4,0)))</f>
        <v>AVăn
anh2</v>
      </c>
      <c r="AU22" s="205" t="str">
        <f>IF(MaGv!AU22="","",IF(MaGv!AU22="cn","cn"&amp;CHAR(10)&amp;VLOOKUP(MaGv!AU21,dscn,3,0),VLOOKUP(MaGv!AU22,dsma,5,0)&amp;CHAR(10)&amp;VLOOKUP(MaGv!AU22,dsma,4,0)))</f>
        <v/>
      </c>
      <c r="AV22" s="205" t="str">
        <f>IF(MaGv!AV22="","",IF(MaGv!AV22="cn","cn"&amp;CHAR(10)&amp;VLOOKUP(MaGv!AV21,dscn,3,0),VLOOKUP(MaGv!AV22,dsma,5,0)&amp;CHAR(10)&amp;VLOOKUP(MaGv!AV22,dsma,4,0)))</f>
        <v>td
Hân</v>
      </c>
      <c r="AW22" s="205" t="str">
        <f>IF(MaGv!AW22="","",IF(MaGv!AW22="cn","cn"&amp;CHAR(10)&amp;VLOOKUP(MaGv!AW21,dscn,3,0),VLOOKUP(MaGv!AW22,dsma,5,0)&amp;CHAR(10)&amp;VLOOKUP(MaGv!AW22,dsma,4,0)))</f>
        <v/>
      </c>
      <c r="AX22" s="205" t="str">
        <f>IF(MaGv!AX22="","",IF(MaGv!AX22="cn","cn"&amp;CHAR(10)&amp;VLOOKUP(MaGv!AX21,dscn,3,0),VLOOKUP(MaGv!AX22,dsma,5,0)&amp;CHAR(10)&amp;VLOOKUP(MaGv!AX22,dsma,4,0)))</f>
        <v/>
      </c>
      <c r="AY22" s="77" t="str">
        <f>IF(MaGv!AY22="","",IF(MaGv!AY22="cn","cn"&amp;CHAR(10)&amp;VLOOKUP(MaGv!AY21,dscn,3,0),VLOOKUP(MaGv!AY22,dsma,5,0)&amp;CHAR(10)&amp;VLOOKUP(MaGv!AY22,dsma,4,0)))</f>
        <v/>
      </c>
      <c r="AZ22" s="122" t="str">
        <f>IF(MaGv!AZ22="","",IF(MaGv!AZ22="cn","cn"&amp;CHAR(10)&amp;VLOOKUP(MaGv!AZ21,dscn,3,0),VLOOKUP(MaGv!AZ22,dsma,5,0)&amp;CHAR(10)&amp;VLOOKUP(MaGv!AZ22,dsma,4,0)))</f>
        <v/>
      </c>
      <c r="BA22" s="109"/>
      <c r="BB22" s="110"/>
    </row>
    <row r="23" spans="1:54" s="107" customFormat="1" ht="26.25" customHeight="1" thickBot="1" x14ac:dyDescent="0.25">
      <c r="A23" s="470"/>
      <c r="B23" s="111">
        <v>5</v>
      </c>
      <c r="C23" s="120" t="str">
        <f>IF(MaGv!C23="","",IF(MaGv!C23="cn","cn"&amp;CHAR(10)&amp;VLOOKUP(MaGv!C22,dscn,3,0),VLOOKUP(MaGv!C23,dsma,5,0)&amp;CHAR(10)&amp;VLOOKUP(MaGv!C23,dsma,4,0)))</f>
        <v>Sinh
Phượng</v>
      </c>
      <c r="D23" s="120" t="str">
        <f>IF(MaGv!D23="","",IF(MaGv!D23="cn","cn"&amp;CHAR(10)&amp;VLOOKUP(MaGv!D22,dscn,3,0),VLOOKUP(MaGv!D23,dsma,5,0)&amp;CHAR(10)&amp;VLOOKUP(MaGv!D23,dsma,4,0)))</f>
        <v>AVăn
Hạnh</v>
      </c>
      <c r="E23" s="120" t="str">
        <f>IF(MaGv!E23="","",IF(MaGv!E23="cn","cn"&amp;CHAR(10)&amp;VLOOKUP(MaGv!E22,dscn,3,0),VLOOKUP(MaGv!E23,dsma,5,0)&amp;CHAR(10)&amp;VLOOKUP(MaGv!E23,dsma,4,0)))</f>
        <v>AVăn
Thủy</v>
      </c>
      <c r="F23" s="120" t="str">
        <f>IF(MaGv!F23="","",IF(MaGv!F23="cn","cn"&amp;CHAR(10)&amp;VLOOKUP(MaGv!F22,dscn,3,0),VLOOKUP(MaGv!F23,dsma,5,0)&amp;CHAR(10)&amp;VLOOKUP(MaGv!F23,dsma,4,0)))</f>
        <v>AVăn
Minh</v>
      </c>
      <c r="G23" s="120" t="str">
        <f>IF(MaGv!G23="","",IF(MaGv!G23="cn","cn"&amp;CHAR(10)&amp;VLOOKUP(MaGv!G22,dscn,3,0),VLOOKUP(MaGv!G23,dsma,5,0)&amp;CHAR(10)&amp;VLOOKUP(MaGv!G23,dsma,4,0)))</f>
        <v>tin
Ngọc</v>
      </c>
      <c r="H23" s="206" t="str">
        <f>IF(MaGv!H23="","",IF(MaGv!H23="cn","cn"&amp;CHAR(10)&amp;VLOOKUP(MaGv!H22,dscn,3,0),VLOOKUP(MaGv!H23,dsma,5,0)&amp;CHAR(10)&amp;VLOOKUP(MaGv!H23,dsma,4,0)))</f>
        <v>Đia
L.Hường</v>
      </c>
      <c r="I23" s="120" t="str">
        <f>IF(MaGv!I23="","",IF(MaGv!I23="cn","cn"&amp;CHAR(10)&amp;VLOOKUP(MaGv!I22,dscn,3,0),VLOOKUP(MaGv!I23,dsma,5,0)&amp;CHAR(10)&amp;VLOOKUP(MaGv!I23,dsma,4,0)))</f>
        <v>Văn 
Xuân</v>
      </c>
      <c r="J23" s="120" t="str">
        <f>IF(MaGv!J23="","",IF(MaGv!J23="cn","cn"&amp;CHAR(10)&amp;VLOOKUP(MaGv!J22,dscn,3,0),VLOOKUP(MaGv!J23,dsma,5,0)&amp;CHAR(10)&amp;VLOOKUP(MaGv!J23,dsma,4,0)))</f>
        <v>Hóa
Nga</v>
      </c>
      <c r="K23" s="120" t="str">
        <f>IF(MaGv!K23="","",IF(MaGv!K23="cn","cn"&amp;CHAR(10)&amp;VLOOKUP(MaGv!K22,dscn,3,0),VLOOKUP(MaGv!K23,dsma,5,0)&amp;CHAR(10)&amp;VLOOKUP(MaGv!K23,dsma,4,0)))</f>
        <v>cn
Thông</v>
      </c>
      <c r="L23" s="120" t="str">
        <f>IF(MaGv!L23="","",IF(MaGv!L23="cn","cn"&amp;CHAR(10)&amp;VLOOKUP(MaGv!L22,dscn,3,0),VLOOKUP(MaGv!L23,dsma,5,0)&amp;CHAR(10)&amp;VLOOKUP(MaGv!L23,dsma,4,0)))</f>
        <v>Toán
Hương</v>
      </c>
      <c r="M23" s="120" t="str">
        <f>IF(MaGv!M23="","",IF(MaGv!M23="cn","cn"&amp;CHAR(10)&amp;VLOOKUP(MaGv!M22,dscn,3,0),VLOOKUP(MaGv!M23,dsma,5,0)&amp;CHAR(10)&amp;VLOOKUP(MaGv!M23,dsma,4,0)))</f>
        <v>Văn 
Mai</v>
      </c>
      <c r="N23" s="120" t="str">
        <f>IF(MaGv!N23="","",IF(MaGv!N23="cn","cn"&amp;CHAR(10)&amp;VLOOKUP(MaGv!N22,dscn,3,0),VLOOKUP(MaGv!N23,dsma,5,0)&amp;CHAR(10)&amp;VLOOKUP(MaGv!N23,dsma,4,0)))</f>
        <v>Hóa
Thi</v>
      </c>
      <c r="O23" s="120" t="str">
        <f>IF(MaGv!O23="","",IF(MaGv!O23="cn","cn"&amp;CHAR(10)&amp;VLOOKUP(MaGv!O22,dscn,3,0),VLOOKUP(MaGv!O23,dsma,5,0)&amp;CHAR(10)&amp;VLOOKUP(MaGv!O23,dsma,4,0)))</f>
        <v>Văn
Hồng</v>
      </c>
      <c r="P23" s="120" t="str">
        <f>IF(MaGv!P23="","",IF(MaGv!P23="cn","cn"&amp;CHAR(10)&amp;VLOOKUP(MaGv!P22,dscn,3,0),VLOOKUP(MaGv!P23,dsma,5,0)&amp;CHAR(10)&amp;VLOOKUP(MaGv!P23,dsma,4,0)))</f>
        <v>Sử
Thúy</v>
      </c>
      <c r="Q23" s="206" t="str">
        <f>IF(MaGv!Q23="","",IF(MaGv!Q23="cn","cn"&amp;CHAR(10)&amp;VLOOKUP(MaGv!Q22,dscn,3,0),VLOOKUP(MaGv!Q23,dsma,5,0)&amp;CHAR(10)&amp;VLOOKUP(MaGv!Q23,dsma,4,0)))</f>
        <v/>
      </c>
      <c r="R23" s="120" t="str">
        <f>IF(MaGv!R23="","",IF(MaGv!R23="cn","cn"&amp;CHAR(10)&amp;VLOOKUP(MaGv!R22,dscn,3,0),VLOOKUP(MaGv!R23,dsma,5,0)&amp;CHAR(10)&amp;VLOOKUP(MaGv!R23,dsma,4,0)))</f>
        <v/>
      </c>
      <c r="S23" s="120" t="str">
        <f>IF(MaGv!S23="","",IF(MaGv!S23="cn","cn"&amp;CHAR(10)&amp;VLOOKUP(MaGv!S22,dscn,3,0),VLOOKUP(MaGv!S23,dsma,5,0)&amp;CHAR(10)&amp;VLOOKUP(MaGv!S23,dsma,4,0)))</f>
        <v/>
      </c>
      <c r="T23" s="120" t="str">
        <f>IF(MaGv!T23="","",IF(MaGv!T23="cn","cn"&amp;CHAR(10)&amp;VLOOKUP(MaGv!T22,dscn,3,0),VLOOKUP(MaGv!T23,dsma,5,0)&amp;CHAR(10)&amp;VLOOKUP(MaGv!T23,dsma,4,0)))</f>
        <v/>
      </c>
      <c r="U23" s="120" t="str">
        <f>IF(MaGv!U23="","",IF(MaGv!U23="cn","cn"&amp;CHAR(10)&amp;VLOOKUP(MaGv!U22,dscn,3,0),VLOOKUP(MaGv!U23,dsma,5,0)&amp;CHAR(10)&amp;VLOOKUP(MaGv!U23,dsma,4,0)))</f>
        <v/>
      </c>
      <c r="V23" s="120" t="str">
        <f>IF(MaGv!V23="","",IF(MaGv!V23="cn","cn"&amp;CHAR(10)&amp;VLOOKUP(MaGv!V22,dscn,3,0),VLOOKUP(MaGv!V23,dsma,5,0)&amp;CHAR(10)&amp;VLOOKUP(MaGv!V23,dsma,4,0)))</f>
        <v/>
      </c>
      <c r="W23" s="120" t="str">
        <f>IF(MaGv!W23="","",IF(MaGv!W23="cn","cn"&amp;CHAR(10)&amp;VLOOKUP(MaGv!W22,dscn,3,0),VLOOKUP(MaGv!W23,dsma,5,0)&amp;CHAR(10)&amp;VLOOKUP(MaGv!W23,dsma,4,0)))</f>
        <v/>
      </c>
      <c r="X23" s="120" t="str">
        <f>IF(MaGv!X23="","",IF(MaGv!X23="cn","cn"&amp;CHAR(10)&amp;VLOOKUP(MaGv!X22,dscn,3,0),VLOOKUP(MaGv!X23,dsma,5,0)&amp;CHAR(10)&amp;VLOOKUP(MaGv!X23,dsma,4,0)))</f>
        <v/>
      </c>
      <c r="Y23" s="120" t="str">
        <f>IF(MaGv!Y23="","",IF(MaGv!Y23="cn","cn"&amp;CHAR(10)&amp;VLOOKUP(MaGv!Y22,dscn,3,0),VLOOKUP(MaGv!Y23,dsma,5,0)&amp;CHAR(10)&amp;VLOOKUP(MaGv!Y23,dsma,4,0)))</f>
        <v/>
      </c>
      <c r="Z23" s="120" t="str">
        <f>IF(MaGv!Z23="","",IF(MaGv!Z23="cn","cn"&amp;CHAR(10)&amp;VLOOKUP(MaGv!Z22,dscn,3,0),VLOOKUP(MaGv!Z23,dsma,5,0)&amp;CHAR(10)&amp;VLOOKUP(MaGv!Z23,dsma,4,0)))</f>
        <v/>
      </c>
      <c r="AA23" s="120" t="str">
        <f>IF(MaGv!AA23="","",IF(MaGv!AA23="cn","cn"&amp;CHAR(10)&amp;VLOOKUP(MaGv!AA22,dscn,3,0),VLOOKUP(MaGv!AA23,dsma,5,0)&amp;CHAR(10)&amp;VLOOKUP(MaGv!AA23,dsma,4,0)))</f>
        <v/>
      </c>
      <c r="AB23" s="120" t="str">
        <f>IF(MaGv!AB23="","",IF(MaGv!AB23="cn","cn"&amp;CHAR(10)&amp;VLOOKUP(MaGv!AB22,dscn,3,0),VLOOKUP(MaGv!AB23,dsma,5,0)&amp;CHAR(10)&amp;VLOOKUP(MaGv!AB23,dsma,4,0)))</f>
        <v/>
      </c>
      <c r="AC23" s="120" t="str">
        <f>IF(MaGv!AC23="","",IF(MaGv!AC23="cn","cn"&amp;CHAR(10)&amp;VLOOKUP(MaGv!AC22,dscn,3,0),VLOOKUP(MaGv!AC23,dsma,5,0)&amp;CHAR(10)&amp;VLOOKUP(MaGv!AC23,dsma,4,0)))</f>
        <v/>
      </c>
      <c r="AD23" s="120" t="str">
        <f>IF(MaGv!AD23="","",IF(MaGv!AD23="cn","cn"&amp;CHAR(10)&amp;VLOOKUP(MaGv!AD22,dscn,3,0),VLOOKUP(MaGv!AD23,dsma,5,0)&amp;CHAR(10)&amp;VLOOKUP(MaGv!AD23,dsma,4,0)))</f>
        <v/>
      </c>
      <c r="AE23" s="120" t="str">
        <f>IF(MaGv!AE23="","",IF(MaGv!AE23="cn","cn"&amp;CHAR(10)&amp;VLOOKUP(MaGv!AE22,dscn,3,0),VLOOKUP(MaGv!AE23,dsma,5,0)&amp;CHAR(10)&amp;VLOOKUP(MaGv!AE23,dsma,4,0)))</f>
        <v/>
      </c>
      <c r="AF23" s="120" t="str">
        <f>IF(MaGv!AF23="","",IF(MaGv!AF23="cn","cn"&amp;CHAR(10)&amp;VLOOKUP(MaGv!AF22,dscn,3,0),VLOOKUP(MaGv!AF23,dsma,5,0)&amp;CHAR(10)&amp;VLOOKUP(MaGv!AF23,dsma,4,0)))</f>
        <v/>
      </c>
      <c r="AG23" s="120" t="str">
        <f>IF(MaGv!AG23="","",IF(MaGv!AG23="cn","cn"&amp;CHAR(10)&amp;VLOOKUP(MaGv!AG22,dscn,3,0),VLOOKUP(MaGv!AG23,dsma,5,0)&amp;CHAR(10)&amp;VLOOKUP(MaGv!AG23,dsma,4,0)))</f>
        <v/>
      </c>
      <c r="AH23" s="206" t="str">
        <f>IF(MaGv!AH23="","",IF(MaGv!AH23="cn","cn"&amp;CHAR(10)&amp;VLOOKUP(MaGv!AH22,dscn,3,0),VLOOKUP(MaGv!AH23,dsma,5,0)&amp;CHAR(10)&amp;VLOOKUP(MaGv!AH23,dsma,4,0)))</f>
        <v>tin
Nguồn</v>
      </c>
      <c r="AI23" s="206" t="str">
        <f>IF(MaGv!AI23="","",IF(MaGv!AI23="cn","cn"&amp;CHAR(10)&amp;VLOOKUP(MaGv!AI22,dscn,3,0),VLOOKUP(MaGv!AI23,dsma,5,0)&amp;CHAR(10)&amp;VLOOKUP(MaGv!AI23,dsma,4,0)))</f>
        <v>Văn
Dung</v>
      </c>
      <c r="AJ23" s="206" t="str">
        <f>IF(MaGv!AJ23="","",IF(MaGv!AJ23="cn","cn"&amp;CHAR(10)&amp;VLOOKUP(MaGv!AJ22,dscn,3,0),VLOOKUP(MaGv!AJ23,dsma,5,0)&amp;CHAR(10)&amp;VLOOKUP(MaGv!AJ23,dsma,4,0)))</f>
        <v>Văn
Vân</v>
      </c>
      <c r="AK23" s="206" t="str">
        <f>IF(MaGv!AK23="","",IF(MaGv!AK23="cn","cn"&amp;CHAR(10)&amp;VLOOKUP(MaGv!AK22,dscn,3,0),VLOOKUP(MaGv!AK23,dsma,5,0)&amp;CHAR(10)&amp;VLOOKUP(MaGv!AK23,dsma,4,0)))</f>
        <v>Toán
Thanh</v>
      </c>
      <c r="AL23" s="206" t="str">
        <f>IF(MaGv!AL23="","",IF(MaGv!AL23="cn","cn"&amp;CHAR(10)&amp;VLOOKUP(MaGv!AL22,dscn,3,0),VLOOKUP(MaGv!AL23,dsma,5,0)&amp;CHAR(10)&amp;VLOOKUP(MaGv!AL23,dsma,4,0)))</f>
        <v>nn
Vân</v>
      </c>
      <c r="AM23" s="206" t="str">
        <f>IF(MaGv!AM23="","",IF(MaGv!AM23="cn","cn"&amp;CHAR(10)&amp;VLOOKUP(MaGv!AM22,dscn,3,0),VLOOKUP(MaGv!AM23,dsma,5,0)&amp;CHAR(10)&amp;VLOOKUP(MaGv!AM23,dsma,4,0)))</f>
        <v>nn
B. Ngọc</v>
      </c>
      <c r="AN23" s="206" t="str">
        <f>IF(MaGv!AN23="","",IF(MaGv!AN23="cn","cn"&amp;CHAR(10)&amp;VLOOKUP(MaGv!AN22,dscn,3,0),VLOOKUP(MaGv!AN23,dsma,5,0)&amp;CHAR(10)&amp;VLOOKUP(MaGv!AN23,dsma,4,0)))</f>
        <v>AVăn
Ngọc</v>
      </c>
      <c r="AO23" s="206" t="str">
        <f>IF(MaGv!AO23="","",IF(MaGv!AO23="cn","cn"&amp;CHAR(10)&amp;VLOOKUP(MaGv!AO22,dscn,3,0),VLOOKUP(MaGv!AO23,dsma,5,0)&amp;CHAR(10)&amp;VLOOKUP(MaGv!AO23,dsma,4,0)))</f>
        <v/>
      </c>
      <c r="AP23" s="206" t="str">
        <f>IF(MaGv!AP23="","",IF(MaGv!AP23="cn","cn"&amp;CHAR(10)&amp;VLOOKUP(MaGv!AP22,dscn,3,0),VLOOKUP(MaGv!AP23,dsma,5,0)&amp;CHAR(10)&amp;VLOOKUP(MaGv!AP23,dsma,4,0)))</f>
        <v/>
      </c>
      <c r="AQ23" s="206" t="str">
        <f>IF(MaGv!AQ23="","",IF(MaGv!AQ23="cn","cn"&amp;CHAR(10)&amp;VLOOKUP(MaGv!AQ22,dscn,3,0),VLOOKUP(MaGv!AQ23,dsma,5,0)&amp;CHAR(10)&amp;VLOOKUP(MaGv!AQ23,dsma,4,0)))</f>
        <v/>
      </c>
      <c r="AR23" s="206" t="str">
        <f>IF(MaGv!AR23="","",IF(MaGv!AR23="cn","cn"&amp;CHAR(10)&amp;VLOOKUP(MaGv!AR22,dscn,3,0),VLOOKUP(MaGv!AR23,dsma,5,0)&amp;CHAR(10)&amp;VLOOKUP(MaGv!AR23,dsma,4,0)))</f>
        <v/>
      </c>
      <c r="AS23" s="206" t="str">
        <f>IF(MaGv!AS23="","",IF(MaGv!AS23="cn","cn"&amp;CHAR(10)&amp;VLOOKUP(MaGv!AS22,dscn,3,0),VLOOKUP(MaGv!AS23,dsma,5,0)&amp;CHAR(10)&amp;VLOOKUP(MaGv!AS23,dsma,4,0)))</f>
        <v/>
      </c>
      <c r="AT23" s="203" t="str">
        <f>IF(MaGv!AT23="","",IF(MaGv!AT23="cn","cn"&amp;CHAR(10)&amp;VLOOKUP(MaGv!AT22,dscn,3,0),VLOOKUP(MaGv!AT23,dsma,5,0)&amp;CHAR(10)&amp;VLOOKUP(MaGv!AT23,dsma,4,0)))</f>
        <v/>
      </c>
      <c r="AU23" s="206" t="str">
        <f>IF(MaGv!AU23="","",IF(MaGv!AU23="cn","cn"&amp;CHAR(10)&amp;VLOOKUP(MaGv!AU22,dscn,3,0),VLOOKUP(MaGv!AU23,dsma,5,0)&amp;CHAR(10)&amp;VLOOKUP(MaGv!AU23,dsma,4,0)))</f>
        <v/>
      </c>
      <c r="AV23" s="206" t="str">
        <f>IF(MaGv!AV23="","",IF(MaGv!AV23="cn","cn"&amp;CHAR(10)&amp;VLOOKUP(MaGv!AV22,dscn,3,0),VLOOKUP(MaGv!AV23,dsma,5,0)&amp;CHAR(10)&amp;VLOOKUP(MaGv!AV23,dsma,4,0)))</f>
        <v/>
      </c>
      <c r="AW23" s="206" t="str">
        <f>IF(MaGv!AW23="","",IF(MaGv!AW23="cn","cn"&amp;CHAR(10)&amp;VLOOKUP(MaGv!AW22,dscn,3,0),VLOOKUP(MaGv!AW23,dsma,5,0)&amp;CHAR(10)&amp;VLOOKUP(MaGv!AW23,dsma,4,0)))</f>
        <v/>
      </c>
      <c r="AX23" s="206" t="str">
        <f>IF(MaGv!AX23="","",IF(MaGv!AX23="cn","cn"&amp;CHAR(10)&amp;VLOOKUP(MaGv!AX22,dscn,3,0),VLOOKUP(MaGv!AX23,dsma,5,0)&amp;CHAR(10)&amp;VLOOKUP(MaGv!AX23,dsma,4,0)))</f>
        <v/>
      </c>
      <c r="AY23" s="120" t="str">
        <f>IF(MaGv!AY23="","",IF(MaGv!AY23="cn","cn"&amp;CHAR(10)&amp;VLOOKUP(MaGv!AY22,dscn,3,0),VLOOKUP(MaGv!AY23,dsma,5,0)&amp;CHAR(10)&amp;VLOOKUP(MaGv!AY23,dsma,4,0)))</f>
        <v/>
      </c>
      <c r="AZ23" s="123" t="str">
        <f>IF(MaGv!AZ23="","",IF(MaGv!AZ23="cn","cn"&amp;CHAR(10)&amp;VLOOKUP(MaGv!AZ22,dscn,3,0),VLOOKUP(MaGv!AZ23,dsma,5,0)&amp;CHAR(10)&amp;VLOOKUP(MaGv!AZ23,dsma,4,0)))</f>
        <v/>
      </c>
      <c r="BA23" s="112"/>
      <c r="BB23" s="113"/>
    </row>
    <row r="24" spans="1:54" s="107" customFormat="1" ht="26.25" customHeight="1" thickTop="1" x14ac:dyDescent="0.2">
      <c r="A24" s="470" t="s">
        <v>22</v>
      </c>
      <c r="B24" s="104">
        <v>1</v>
      </c>
      <c r="C24" s="119" t="str">
        <f>IF(MaGv!C24="","",IF(MaGv!C24="cn","cn"&amp;CHAR(10)&amp;VLOOKUP(MaGv!C23,dscn,3,0),VLOOKUP(MaGv!C24,dsma,5,0)&amp;CHAR(10)&amp;VLOOKUP(MaGv!C24,dsma,4,0)))</f>
        <v>Đia
Nhung</v>
      </c>
      <c r="D24" s="119" t="str">
        <f>IF(MaGv!D24="","",IF(MaGv!D24="cn","cn"&amp;CHAR(10)&amp;VLOOKUP(MaGv!D23,dscn,3,0),VLOOKUP(MaGv!D24,dsma,5,0)&amp;CHAR(10)&amp;VLOOKUP(MaGv!D24,dsma,4,0)))</f>
        <v>Toán
Hương</v>
      </c>
      <c r="E24" s="119" t="str">
        <f>IF(MaGv!E24="","",IF(MaGv!E24="cn","cn"&amp;CHAR(10)&amp;VLOOKUP(MaGv!E23,dscn,3,0),VLOOKUP(MaGv!E24,dsma,5,0)&amp;CHAR(10)&amp;VLOOKUP(MaGv!E24,dsma,4,0)))</f>
        <v>Văn 
Mai</v>
      </c>
      <c r="F24" s="119" t="str">
        <f>IF(MaGv!F24="","",IF(MaGv!F24="cn","cn"&amp;CHAR(10)&amp;VLOOKUP(MaGv!F23,dscn,3,0),VLOOKUP(MaGv!F24,dsma,5,0)&amp;CHAR(10)&amp;VLOOKUP(MaGv!F24,dsma,4,0)))</f>
        <v>cn
Thông</v>
      </c>
      <c r="G24" s="119" t="str">
        <f>IF(MaGv!G24="","",IF(MaGv!G24="cn","cn"&amp;CHAR(10)&amp;VLOOKUP(MaGv!G23,dscn,3,0),VLOOKUP(MaGv!G24,dsma,5,0)&amp;CHAR(10)&amp;VLOOKUP(MaGv!G24,dsma,4,0)))</f>
        <v>cn
Hương</v>
      </c>
      <c r="H24" s="204" t="str">
        <f>IF(MaGv!H24="","",IF(MaGv!H24="cn","cn"&amp;CHAR(10)&amp;VLOOKUP(MaGv!H23,dscn,3,0),VLOOKUP(MaGv!H24,dsma,5,0)&amp;CHAR(10)&amp;VLOOKUP(MaGv!H24,dsma,4,0)))</f>
        <v>QP
Châu</v>
      </c>
      <c r="I24" s="119" t="str">
        <f>IF(MaGv!I24="","",IF(MaGv!I24="cn","cn"&amp;CHAR(10)&amp;VLOOKUP(MaGv!I23,dscn,3,0),VLOOKUP(MaGv!I24,dsma,5,0)&amp;CHAR(10)&amp;VLOOKUP(MaGv!I24,dsma,4,0)))</f>
        <v>Đia
L.Hường</v>
      </c>
      <c r="J24" s="119" t="str">
        <f>IF(MaGv!J24="","",IF(MaGv!J24="cn","cn"&amp;CHAR(10)&amp;VLOOKUP(MaGv!J23,dscn,3,0),VLOOKUP(MaGv!J24,dsma,5,0)&amp;CHAR(10)&amp;VLOOKUP(MaGv!J24,dsma,4,0)))</f>
        <v>Toán
Minh</v>
      </c>
      <c r="K24" s="119" t="str">
        <f>IF(MaGv!K24="","",IF(MaGv!K24="cn","cn"&amp;CHAR(10)&amp;VLOOKUP(MaGv!K23,dscn,3,0),VLOOKUP(MaGv!K24,dsma,5,0)&amp;CHAR(10)&amp;VLOOKUP(MaGv!K24,dsma,4,0)))</f>
        <v>QP
Ngân</v>
      </c>
      <c r="L24" s="119" t="str">
        <f>IF(MaGv!L24="","",IF(MaGv!L24="cn","cn"&amp;CHAR(10)&amp;VLOOKUP(MaGv!L23,dscn,3,0),VLOOKUP(MaGv!L24,dsma,5,0)&amp;CHAR(10)&amp;VLOOKUP(MaGv!L24,dsma,4,0)))</f>
        <v>Văn
Xuyến</v>
      </c>
      <c r="M24" s="119" t="str">
        <f>IF(MaGv!M24="","",IF(MaGv!M24="cn","cn"&amp;CHAR(10)&amp;VLOOKUP(MaGv!M23,dscn,3,0),VLOOKUP(MaGv!M24,dsma,5,0)&amp;CHAR(10)&amp;VLOOKUP(MaGv!M24,dsma,4,0)))</f>
        <v>Lý
Nhung</v>
      </c>
      <c r="N24" s="119" t="str">
        <f>IF(MaGv!N24="","",IF(MaGv!N24="cn","cn"&amp;CHAR(10)&amp;VLOOKUP(MaGv!N23,dscn,3,0),VLOOKUP(MaGv!N24,dsma,5,0)&amp;CHAR(10)&amp;VLOOKUP(MaGv!N24,dsma,4,0)))</f>
        <v>Văn
Hồng</v>
      </c>
      <c r="O24" s="119" t="str">
        <f>IF(MaGv!O24="","",IF(MaGv!O24="cn","cn"&amp;CHAR(10)&amp;VLOOKUP(MaGv!O23,dscn,3,0),VLOOKUP(MaGv!O24,dsma,5,0)&amp;CHAR(10)&amp;VLOOKUP(MaGv!O24,dsma,4,0)))</f>
        <v>Lý
Miên</v>
      </c>
      <c r="P24" s="119" t="str">
        <f>IF(MaGv!P24="","",IF(MaGv!P24="cn","cn"&amp;CHAR(10)&amp;VLOOKUP(MaGv!P23,dscn,3,0),VLOOKUP(MaGv!P24,dsma,5,0)&amp;CHAR(10)&amp;VLOOKUP(MaGv!P24,dsma,4,0)))</f>
        <v>Văn 
Khôi</v>
      </c>
      <c r="Q24" s="204" t="str">
        <f>IF(MaGv!Q24="","",IF(MaGv!Q24="cn","cn"&amp;CHAR(10)&amp;VLOOKUP(MaGv!Q23,dscn,3,0),VLOOKUP(MaGv!Q24,dsma,5,0)&amp;CHAR(10)&amp;VLOOKUP(MaGv!Q24,dsma,4,0)))</f>
        <v/>
      </c>
      <c r="R24" s="119" t="str">
        <f>IF(MaGv!R24="","",IF(MaGv!R24="cn","cn"&amp;CHAR(10)&amp;VLOOKUP(MaGv!R23,dscn,3,0),VLOOKUP(MaGv!R24,dsma,5,0)&amp;CHAR(10)&amp;VLOOKUP(MaGv!R24,dsma,4,0)))</f>
        <v>Văn
Q.Trang</v>
      </c>
      <c r="S24" s="119" t="str">
        <f>IF(MaGv!S24="","",IF(MaGv!S24="cn","cn"&amp;CHAR(10)&amp;VLOOKUP(MaGv!S23,dscn,3,0),VLOOKUP(MaGv!S24,dsma,5,0)&amp;CHAR(10)&amp;VLOOKUP(MaGv!S24,dsma,4,0)))</f>
        <v>tin
Cường</v>
      </c>
      <c r="T24" s="119" t="str">
        <f>IF(MaGv!T24="","",IF(MaGv!T24="cn","cn"&amp;CHAR(10)&amp;VLOOKUP(MaGv!T23,dscn,3,0),VLOOKUP(MaGv!T24,dsma,5,0)&amp;CHAR(10)&amp;VLOOKUP(MaGv!T24,dsma,4,0)))</f>
        <v/>
      </c>
      <c r="U24" s="119" t="str">
        <f>IF(MaGv!U24="","",IF(MaGv!U24="cn","cn"&amp;CHAR(10)&amp;VLOOKUP(MaGv!U23,dscn,3,0),VLOOKUP(MaGv!U24,dsma,5,0)&amp;CHAR(10)&amp;VLOOKUP(MaGv!U24,dsma,4,0)))</f>
        <v>Sử
Hòa</v>
      </c>
      <c r="V24" s="119" t="str">
        <f>IF(MaGv!V24="","",IF(MaGv!V24="cn","cn"&amp;CHAR(10)&amp;VLOOKUP(MaGv!V23,dscn,3,0),VLOOKUP(MaGv!V24,dsma,5,0)&amp;CHAR(10)&amp;VLOOKUP(MaGv!V24,dsma,4,0)))</f>
        <v>Lý
Sơn</v>
      </c>
      <c r="W24" s="119" t="str">
        <f>IF(MaGv!W24="","",IF(MaGv!W24="cn","cn"&amp;CHAR(10)&amp;VLOOKUP(MaGv!W23,dscn,3,0),VLOOKUP(MaGv!W24,dsma,5,0)&amp;CHAR(10)&amp;VLOOKUP(MaGv!W24,dsma,4,0)))</f>
        <v/>
      </c>
      <c r="X24" s="119" t="str">
        <f>IF(MaGv!X24="","",IF(MaGv!X24="cn","cn"&amp;CHAR(10)&amp;VLOOKUP(MaGv!X23,dscn,3,0),VLOOKUP(MaGv!X24,dsma,5,0)&amp;CHAR(10)&amp;VLOOKUP(MaGv!X24,dsma,4,0)))</f>
        <v>Toán
L.Trang</v>
      </c>
      <c r="Y24" s="119" t="str">
        <f>IF(MaGv!Y24="","",IF(MaGv!Y24="cn","cn"&amp;CHAR(10)&amp;VLOOKUP(MaGv!Y23,dscn,3,0),VLOOKUP(MaGv!Y24,dsma,5,0)&amp;CHAR(10)&amp;VLOOKUP(MaGv!Y24,dsma,4,0)))</f>
        <v>td
Trí</v>
      </c>
      <c r="Z24" s="119" t="str">
        <f>IF(MaGv!Z24="","",IF(MaGv!Z24="cn","cn"&amp;CHAR(10)&amp;VLOOKUP(MaGv!Z23,dscn,3,0),VLOOKUP(MaGv!Z24,dsma,5,0)&amp;CHAR(10)&amp;VLOOKUP(MaGv!Z24,dsma,4,0)))</f>
        <v>Lý
Dũng</v>
      </c>
      <c r="AA24" s="119" t="str">
        <f>IF(MaGv!AA24="","",IF(MaGv!AA24="cn","cn"&amp;CHAR(10)&amp;VLOOKUP(MaGv!AA23,dscn,3,0),VLOOKUP(MaGv!AA24,dsma,5,0)&amp;CHAR(10)&amp;VLOOKUP(MaGv!AA24,dsma,4,0)))</f>
        <v>Toán
Phượng</v>
      </c>
      <c r="AB24" s="119" t="str">
        <f>IF(MaGv!AB24="","",IF(MaGv!AB24="cn","cn"&amp;CHAR(10)&amp;VLOOKUP(MaGv!AB23,dscn,3,0),VLOOKUP(MaGv!AB24,dsma,5,0)&amp;CHAR(10)&amp;VLOOKUP(MaGv!AB24,dsma,4,0)))</f>
        <v>Toán
T.Mai</v>
      </c>
      <c r="AC24" s="119" t="str">
        <f>IF(MaGv!AC24="","",IF(MaGv!AC24="cn","cn"&amp;CHAR(10)&amp;VLOOKUP(MaGv!AC23,dscn,3,0),VLOOKUP(MaGv!AC24,dsma,5,0)&amp;CHAR(10)&amp;VLOOKUP(MaGv!AC24,dsma,4,0)))</f>
        <v>Toán
Thế</v>
      </c>
      <c r="AD24" s="119" t="str">
        <f>IF(MaGv!AD24="","",IF(MaGv!AD24="cn","cn"&amp;CHAR(10)&amp;VLOOKUP(MaGv!AD23,dscn,3,0),VLOOKUP(MaGv!AD24,dsma,5,0)&amp;CHAR(10)&amp;VLOOKUP(MaGv!AD24,dsma,4,0)))</f>
        <v/>
      </c>
      <c r="AE24" s="119" t="str">
        <f>IF(MaGv!AE24="","",IF(MaGv!AE24="cn","cn"&amp;CHAR(10)&amp;VLOOKUP(MaGv!AE23,dscn,3,0),VLOOKUP(MaGv!AE24,dsma,5,0)&amp;CHAR(10)&amp;VLOOKUP(MaGv!AE24,dsma,4,0)))</f>
        <v/>
      </c>
      <c r="AF24" s="119" t="str">
        <f>IF(MaGv!AF24="","",IF(MaGv!AF24="cn","cn"&amp;CHAR(10)&amp;VLOOKUP(MaGv!AF23,dscn,3,0),VLOOKUP(MaGv!AF24,dsma,5,0)&amp;CHAR(10)&amp;VLOOKUP(MaGv!AF24,dsma,4,0)))</f>
        <v/>
      </c>
      <c r="AG24" s="119" t="str">
        <f>IF(MaGv!AG24="","",IF(MaGv!AG24="cn","cn"&amp;CHAR(10)&amp;VLOOKUP(MaGv!AG23,dscn,3,0),VLOOKUP(MaGv!AG24,dsma,5,0)&amp;CHAR(10)&amp;VLOOKUP(MaGv!AG24,dsma,4,0)))</f>
        <v/>
      </c>
      <c r="AH24" s="204" t="str">
        <f>IF(MaGv!AH24="","",IF(MaGv!AH24="cn","cn"&amp;CHAR(10)&amp;VLOOKUP(MaGv!AH23,dscn,3,0),VLOOKUP(MaGv!AH24,dsma,5,0)&amp;CHAR(10)&amp;VLOOKUP(MaGv!AH24,dsma,4,0)))</f>
        <v>Văn
Lý</v>
      </c>
      <c r="AI24" s="204" t="str">
        <f>IF(MaGv!AI24="","",IF(MaGv!AI24="cn","cn"&amp;CHAR(10)&amp;VLOOKUP(MaGv!AI23,dscn,3,0),VLOOKUP(MaGv!AI24,dsma,5,0)&amp;CHAR(10)&amp;VLOOKUP(MaGv!AI24,dsma,4,0)))</f>
        <v>Lý
Hà</v>
      </c>
      <c r="AJ24" s="204" t="str">
        <f>IF(MaGv!AJ24="","",IF(MaGv!AJ24="cn","cn"&amp;CHAR(10)&amp;VLOOKUP(MaGv!AJ23,dscn,3,0),VLOOKUP(MaGv!AJ24,dsma,5,0)&amp;CHAR(10)&amp;VLOOKUP(MaGv!AJ24,dsma,4,0)))</f>
        <v>Văn
Vân</v>
      </c>
      <c r="AK24" s="204" t="str">
        <f>IF(MaGv!AK24="","",IF(MaGv!AK24="cn","cn"&amp;CHAR(10)&amp;VLOOKUP(MaGv!AK23,dscn,3,0),VLOOKUP(MaGv!AK24,dsma,5,0)&amp;CHAR(10)&amp;VLOOKUP(MaGv!AK24,dsma,4,0)))</f>
        <v>Toán
Thanh</v>
      </c>
      <c r="AL24" s="204" t="str">
        <f>IF(MaGv!AL24="","",IF(MaGv!AL24="cn","cn"&amp;CHAR(10)&amp;VLOOKUP(MaGv!AL23,dscn,3,0),VLOOKUP(MaGv!AL24,dsma,5,0)&amp;CHAR(10)&amp;VLOOKUP(MaGv!AL24,dsma,4,0)))</f>
        <v>Hóa
Sa</v>
      </c>
      <c r="AM24" s="204" t="str">
        <f>IF(MaGv!AM24="","",IF(MaGv!AM24="cn","cn"&amp;CHAR(10)&amp;VLOOKUP(MaGv!AM23,dscn,3,0),VLOOKUP(MaGv!AM24,dsma,5,0)&amp;CHAR(10)&amp;VLOOKUP(MaGv!AM24,dsma,4,0)))</f>
        <v>Văn
Dung</v>
      </c>
      <c r="AN24" s="204" t="str">
        <f>IF(MaGv!AN24="","",IF(MaGv!AN24="cn","cn"&amp;CHAR(10)&amp;VLOOKUP(MaGv!AN23,dscn,3,0),VLOOKUP(MaGv!AN24,dsma,5,0)&amp;CHAR(10)&amp;VLOOKUP(MaGv!AN24,dsma,4,0)))</f>
        <v>Toán
Phong</v>
      </c>
      <c r="AO24" s="204" t="str">
        <f>IF(MaGv!AO24="","",IF(MaGv!AO24="cn","cn"&amp;CHAR(10)&amp;VLOOKUP(MaGv!AO23,dscn,3,0),VLOOKUP(MaGv!AO24,dsma,5,0)&amp;CHAR(10)&amp;VLOOKUP(MaGv!AO24,dsma,4,0)))</f>
        <v>Toán
Trang</v>
      </c>
      <c r="AP24" s="204" t="str">
        <f>IF(MaGv!AP24="","",IF(MaGv!AP24="cn","cn"&amp;CHAR(10)&amp;VLOOKUP(MaGv!AP23,dscn,3,0),VLOOKUP(MaGv!AP24,dsma,5,0)&amp;CHAR(10)&amp;VLOOKUP(MaGv!AP24,dsma,4,0)))</f>
        <v/>
      </c>
      <c r="AQ24" s="204" t="str">
        <f>IF(MaGv!AQ24="","",IF(MaGv!AQ24="cn","cn"&amp;CHAR(10)&amp;VLOOKUP(MaGv!AQ23,dscn,3,0),VLOOKUP(MaGv!AQ24,dsma,5,0)&amp;CHAR(10)&amp;VLOOKUP(MaGv!AQ24,dsma,4,0)))</f>
        <v>Toán
Đệp</v>
      </c>
      <c r="AR24" s="204" t="str">
        <f>IF(MaGv!AR24="","",IF(MaGv!AR24="cn","cn"&amp;CHAR(10)&amp;VLOOKUP(MaGv!AR23,dscn,3,0),VLOOKUP(MaGv!AR24,dsma,5,0)&amp;CHAR(10)&amp;VLOOKUP(MaGv!AR24,dsma,4,0)))</f>
        <v>td
Thu</v>
      </c>
      <c r="AS24" s="204" t="str">
        <f>IF(MaGv!AS24="","",IF(MaGv!AS24="cn","cn"&amp;CHAR(10)&amp;VLOOKUP(MaGv!AS23,dscn,3,0),VLOOKUP(MaGv!AS24,dsma,5,0)&amp;CHAR(10)&amp;VLOOKUP(MaGv!AS24,dsma,4,0)))</f>
        <v/>
      </c>
      <c r="AT24" s="201" t="str">
        <f>IF(MaGv!AT24="","",IF(MaGv!AT24="cn","cn"&amp;CHAR(10)&amp;VLOOKUP(MaGv!AT23,dscn,3,0),VLOOKUP(MaGv!AT24,dsma,5,0)&amp;CHAR(10)&amp;VLOOKUP(MaGv!AT24,dsma,4,0)))</f>
        <v>td
Hân</v>
      </c>
      <c r="AU24" s="204" t="str">
        <f>IF(MaGv!AU24="","",IF(MaGv!AU24="cn","cn"&amp;CHAR(10)&amp;VLOOKUP(MaGv!AU23,dscn,3,0),VLOOKUP(MaGv!AU24,dsma,5,0)&amp;CHAR(10)&amp;VLOOKUP(MaGv!AU24,dsma,4,0)))</f>
        <v>Sử
Thanh</v>
      </c>
      <c r="AV24" s="204" t="str">
        <f>IF(MaGv!AV24="","",IF(MaGv!AV24="cn","cn"&amp;CHAR(10)&amp;VLOOKUP(MaGv!AV23,dscn,3,0),VLOOKUP(MaGv!AV24,dsma,5,0)&amp;CHAR(10)&amp;VLOOKUP(MaGv!AV24,dsma,4,0)))</f>
        <v/>
      </c>
      <c r="AW24" s="204" t="str">
        <f>IF(MaGv!AW24="","",IF(MaGv!AW24="cn","cn"&amp;CHAR(10)&amp;VLOOKUP(MaGv!AW23,dscn,3,0),VLOOKUP(MaGv!AW24,dsma,5,0)&amp;CHAR(10)&amp;VLOOKUP(MaGv!AW24,dsma,4,0)))</f>
        <v/>
      </c>
      <c r="AX24" s="204" t="str">
        <f>IF(MaGv!AX24="","",IF(MaGv!AX24="cn","cn"&amp;CHAR(10)&amp;VLOOKUP(MaGv!AX23,dscn,3,0),VLOOKUP(MaGv!AX24,dsma,5,0)&amp;CHAR(10)&amp;VLOOKUP(MaGv!AX24,dsma,4,0)))</f>
        <v/>
      </c>
      <c r="AY24" s="119" t="str">
        <f>IF(MaGv!AY24="","",IF(MaGv!AY24="cn","cn"&amp;CHAR(10)&amp;VLOOKUP(MaGv!AY23,dscn,3,0),VLOOKUP(MaGv!AY24,dsma,5,0)&amp;CHAR(10)&amp;VLOOKUP(MaGv!AY24,dsma,4,0)))</f>
        <v/>
      </c>
      <c r="AZ24" s="121" t="str">
        <f>IF(MaGv!AZ24="","",IF(MaGv!AZ24="cn","cn"&amp;CHAR(10)&amp;VLOOKUP(MaGv!AZ23,dscn,3,0),VLOOKUP(MaGv!AZ24,dsma,5,0)&amp;CHAR(10)&amp;VLOOKUP(MaGv!AZ24,dsma,4,0)))</f>
        <v/>
      </c>
      <c r="BA24" s="105"/>
      <c r="BB24" s="106"/>
    </row>
    <row r="25" spans="1:54" s="107" customFormat="1" ht="26.25" customHeight="1" x14ac:dyDescent="0.2">
      <c r="A25" s="470" t="s">
        <v>8</v>
      </c>
      <c r="B25" s="108">
        <v>2</v>
      </c>
      <c r="C25" s="77" t="str">
        <f>IF(MaGv!C25="","",IF(MaGv!C25="cn","cn"&amp;CHAR(10)&amp;VLOOKUP(MaGv!C24,dscn,3,0),VLOOKUP(MaGv!C25,dsma,5,0)&amp;CHAR(10)&amp;VLOOKUP(MaGv!C25,dsma,4,0)))</f>
        <v>Văn 
Khôi</v>
      </c>
      <c r="D25" s="77" t="str">
        <f>IF(MaGv!D25="","",IF(MaGv!D25="cn","cn"&amp;CHAR(10)&amp;VLOOKUP(MaGv!D24,dscn,3,0),VLOOKUP(MaGv!D25,dsma,5,0)&amp;CHAR(10)&amp;VLOOKUP(MaGv!D25,dsma,4,0)))</f>
        <v>Toán
Hương</v>
      </c>
      <c r="E25" s="77" t="str">
        <f>IF(MaGv!E25="","",IF(MaGv!E25="cn","cn"&amp;CHAR(10)&amp;VLOOKUP(MaGv!E24,dscn,3,0),VLOOKUP(MaGv!E25,dsma,5,0)&amp;CHAR(10)&amp;VLOOKUP(MaGv!E25,dsma,4,0)))</f>
        <v>Văn 
Mai</v>
      </c>
      <c r="F25" s="77" t="str">
        <f>IF(MaGv!F25="","",IF(MaGv!F25="cn","cn"&amp;CHAR(10)&amp;VLOOKUP(MaGv!F24,dscn,3,0),VLOOKUP(MaGv!F25,dsma,5,0)&amp;CHAR(10)&amp;VLOOKUP(MaGv!F25,dsma,4,0)))</f>
        <v>Đia
L.Hường</v>
      </c>
      <c r="G25" s="77" t="str">
        <f>IF(MaGv!G25="","",IF(MaGv!G25="cn","cn"&amp;CHAR(10)&amp;VLOOKUP(MaGv!G24,dscn,3,0),VLOOKUP(MaGv!G25,dsma,5,0)&amp;CHAR(10)&amp;VLOOKUP(MaGv!G25,dsma,4,0)))</f>
        <v>Lý
Hương</v>
      </c>
      <c r="H25" s="205" t="str">
        <f>IF(MaGv!H25="","",IF(MaGv!H25="cn","cn"&amp;CHAR(10)&amp;VLOOKUP(MaGv!H24,dscn,3,0),VLOOKUP(MaGv!H25,dsma,5,0)&amp;CHAR(10)&amp;VLOOKUP(MaGv!H25,dsma,4,0)))</f>
        <v>Sử
Thanh</v>
      </c>
      <c r="I25" s="77" t="str">
        <f>IF(MaGv!I25="","",IF(MaGv!I25="cn","cn"&amp;CHAR(10)&amp;VLOOKUP(MaGv!I24,dscn,3,0),VLOOKUP(MaGv!I25,dsma,5,0)&amp;CHAR(10)&amp;VLOOKUP(MaGv!I25,dsma,4,0)))</f>
        <v>tin
Cường</v>
      </c>
      <c r="J25" s="77" t="str">
        <f>IF(MaGv!J25="","",IF(MaGv!J25="cn","cn"&amp;CHAR(10)&amp;VLOOKUP(MaGv!J24,dscn,3,0),VLOOKUP(MaGv!J25,dsma,5,0)&amp;CHAR(10)&amp;VLOOKUP(MaGv!J25,dsma,4,0)))</f>
        <v>Toán
Minh</v>
      </c>
      <c r="K25" s="77" t="str">
        <f>IF(MaGv!K25="","",IF(MaGv!K25="cn","cn"&amp;CHAR(10)&amp;VLOOKUP(MaGv!K24,dscn,3,0),VLOOKUP(MaGv!K25,dsma,5,0)&amp;CHAR(10)&amp;VLOOKUP(MaGv!K25,dsma,4,0)))</f>
        <v>Lý
Thông</v>
      </c>
      <c r="L25" s="77" t="str">
        <f>IF(MaGv!L25="","",IF(MaGv!L25="cn","cn"&amp;CHAR(10)&amp;VLOOKUP(MaGv!L24,dscn,3,0),VLOOKUP(MaGv!L25,dsma,5,0)&amp;CHAR(10)&amp;VLOOKUP(MaGv!L25,dsma,4,0)))</f>
        <v>Văn
Xuyến</v>
      </c>
      <c r="M25" s="77" t="str">
        <f>IF(MaGv!M25="","",IF(MaGv!M25="cn","cn"&amp;CHAR(10)&amp;VLOOKUP(MaGv!M24,dscn,3,0),VLOOKUP(MaGv!M25,dsma,5,0)&amp;CHAR(10)&amp;VLOOKUP(MaGv!M25,dsma,4,0)))</f>
        <v>Lý
Nhung</v>
      </c>
      <c r="N25" s="77" t="str">
        <f>IF(MaGv!N25="","",IF(MaGv!N25="cn","cn"&amp;CHAR(10)&amp;VLOOKUP(MaGv!N24,dscn,3,0),VLOOKUP(MaGv!N25,dsma,5,0)&amp;CHAR(10)&amp;VLOOKUP(MaGv!N25,dsma,4,0)))</f>
        <v>Văn
Hồng</v>
      </c>
      <c r="O25" s="77" t="str">
        <f>IF(MaGv!O25="","",IF(MaGv!O25="cn","cn"&amp;CHAR(10)&amp;VLOOKUP(MaGv!O24,dscn,3,0),VLOOKUP(MaGv!O25,dsma,5,0)&amp;CHAR(10)&amp;VLOOKUP(MaGv!O25,dsma,4,0)))</f>
        <v>Toán
Thanh</v>
      </c>
      <c r="P25" s="77" t="str">
        <f>IF(MaGv!P25="","",IF(MaGv!P25="cn","cn"&amp;CHAR(10)&amp;VLOOKUP(MaGv!P24,dscn,3,0),VLOOKUP(MaGv!P25,dsma,5,0)&amp;CHAR(10)&amp;VLOOKUP(MaGv!P25,dsma,4,0)))</f>
        <v>Đia
Nhung</v>
      </c>
      <c r="Q25" s="205" t="str">
        <f>IF(MaGv!Q25="","",IF(MaGv!Q25="cn","cn"&amp;CHAR(10)&amp;VLOOKUP(MaGv!Q24,dscn,3,0),VLOOKUP(MaGv!Q25,dsma,5,0)&amp;CHAR(10)&amp;VLOOKUP(MaGv!Q25,dsma,4,0)))</f>
        <v/>
      </c>
      <c r="R25" s="77" t="str">
        <f>IF(MaGv!R25="","",IF(MaGv!R25="cn","cn"&amp;CHAR(10)&amp;VLOOKUP(MaGv!R24,dscn,3,0),VLOOKUP(MaGv!R25,dsma,5,0)&amp;CHAR(10)&amp;VLOOKUP(MaGv!R25,dsma,4,0)))</f>
        <v>Sử
Hòa</v>
      </c>
      <c r="S25" s="77" t="str">
        <f>IF(MaGv!S25="","",IF(MaGv!S25="cn","cn"&amp;CHAR(10)&amp;VLOOKUP(MaGv!S24,dscn,3,0),VLOOKUP(MaGv!S25,dsma,5,0)&amp;CHAR(10)&amp;VLOOKUP(MaGv!S25,dsma,4,0)))</f>
        <v>Văn 
Chi</v>
      </c>
      <c r="T25" s="77" t="str">
        <f>IF(MaGv!T25="","",IF(MaGv!T25="cn","cn"&amp;CHAR(10)&amp;VLOOKUP(MaGv!T24,dscn,3,0),VLOOKUP(MaGv!T25,dsma,5,0)&amp;CHAR(10)&amp;VLOOKUP(MaGv!T25,dsma,4,0)))</f>
        <v/>
      </c>
      <c r="U25" s="77" t="str">
        <f>IF(MaGv!U25="","",IF(MaGv!U25="cn","cn"&amp;CHAR(10)&amp;VLOOKUP(MaGv!U24,dscn,3,0),VLOOKUP(MaGv!U25,dsma,5,0)&amp;CHAR(10)&amp;VLOOKUP(MaGv!U25,dsma,4,0)))</f>
        <v>Hóa
Thái</v>
      </c>
      <c r="V25" s="77" t="str">
        <f>IF(MaGv!V25="","",IF(MaGv!V25="cn","cn"&amp;CHAR(10)&amp;VLOOKUP(MaGv!V24,dscn,3,0),VLOOKUP(MaGv!V25,dsma,5,0)&amp;CHAR(10)&amp;VLOOKUP(MaGv!V25,dsma,4,0)))</f>
        <v>Lý
Sơn</v>
      </c>
      <c r="W25" s="77" t="str">
        <f>IF(MaGv!W25="","",IF(MaGv!W25="cn","cn"&amp;CHAR(10)&amp;VLOOKUP(MaGv!W24,dscn,3,0),VLOOKUP(MaGv!W25,dsma,5,0)&amp;CHAR(10)&amp;VLOOKUP(MaGv!W25,dsma,4,0)))</f>
        <v/>
      </c>
      <c r="X25" s="77" t="str">
        <f>IF(MaGv!X25="","",IF(MaGv!X25="cn","cn"&amp;CHAR(10)&amp;VLOOKUP(MaGv!X24,dscn,3,0),VLOOKUP(MaGv!X25,dsma,5,0)&amp;CHAR(10)&amp;VLOOKUP(MaGv!X25,dsma,4,0)))</f>
        <v>Toán
L.Trang</v>
      </c>
      <c r="Y25" s="77" t="str">
        <f>IF(MaGv!Y25="","",IF(MaGv!Y25="cn","cn"&amp;CHAR(10)&amp;VLOOKUP(MaGv!Y24,dscn,3,0),VLOOKUP(MaGv!Y25,dsma,5,0)&amp;CHAR(10)&amp;VLOOKUP(MaGv!Y25,dsma,4,0)))</f>
        <v>td
Trí</v>
      </c>
      <c r="Z25" s="77" t="str">
        <f>IF(MaGv!Z25="","",IF(MaGv!Z25="cn","cn"&amp;CHAR(10)&amp;VLOOKUP(MaGv!Z24,dscn,3,0),VLOOKUP(MaGv!Z25,dsma,5,0)&amp;CHAR(10)&amp;VLOOKUP(MaGv!Z25,dsma,4,0)))</f>
        <v>Lý
Dũng</v>
      </c>
      <c r="AA25" s="77" t="str">
        <f>IF(MaGv!AA25="","",IF(MaGv!AA25="cn","cn"&amp;CHAR(10)&amp;VLOOKUP(MaGv!AA24,dscn,3,0),VLOOKUP(MaGv!AA25,dsma,5,0)&amp;CHAR(10)&amp;VLOOKUP(MaGv!AA25,dsma,4,0)))</f>
        <v>Toán
Phượng</v>
      </c>
      <c r="AB25" s="77" t="str">
        <f>IF(MaGv!AB25="","",IF(MaGv!AB25="cn","cn"&amp;CHAR(10)&amp;VLOOKUP(MaGv!AB24,dscn,3,0),VLOOKUP(MaGv!AB25,dsma,5,0)&amp;CHAR(10)&amp;VLOOKUP(MaGv!AB25,dsma,4,0)))</f>
        <v>Toán
T.Mai</v>
      </c>
      <c r="AC25" s="77" t="str">
        <f>IF(MaGv!AC25="","",IF(MaGv!AC25="cn","cn"&amp;CHAR(10)&amp;VLOOKUP(MaGv!AC24,dscn,3,0),VLOOKUP(MaGv!AC25,dsma,5,0)&amp;CHAR(10)&amp;VLOOKUP(MaGv!AC25,dsma,4,0)))</f>
        <v>Toán
Thế</v>
      </c>
      <c r="AD25" s="77" t="str">
        <f>IF(MaGv!AD25="","",IF(MaGv!AD25="cn","cn"&amp;CHAR(10)&amp;VLOOKUP(MaGv!AD24,dscn,3,0),VLOOKUP(MaGv!AD25,dsma,5,0)&amp;CHAR(10)&amp;VLOOKUP(MaGv!AD25,dsma,4,0)))</f>
        <v/>
      </c>
      <c r="AE25" s="77" t="str">
        <f>IF(MaGv!AE25="","",IF(MaGv!AE25="cn","cn"&amp;CHAR(10)&amp;VLOOKUP(MaGv!AE24,dscn,3,0),VLOOKUP(MaGv!AE25,dsma,5,0)&amp;CHAR(10)&amp;VLOOKUP(MaGv!AE25,dsma,4,0)))</f>
        <v/>
      </c>
      <c r="AF25" s="77" t="str">
        <f>IF(MaGv!AF25="","",IF(MaGv!AF25="cn","cn"&amp;CHAR(10)&amp;VLOOKUP(MaGv!AF24,dscn,3,0),VLOOKUP(MaGv!AF25,dsma,5,0)&amp;CHAR(10)&amp;VLOOKUP(MaGv!AF25,dsma,4,0)))</f>
        <v/>
      </c>
      <c r="AG25" s="77" t="str">
        <f>IF(MaGv!AG25="","",IF(MaGv!AG25="cn","cn"&amp;CHAR(10)&amp;VLOOKUP(MaGv!AG24,dscn,3,0),VLOOKUP(MaGv!AG25,dsma,5,0)&amp;CHAR(10)&amp;VLOOKUP(MaGv!AG25,dsma,4,0)))</f>
        <v/>
      </c>
      <c r="AH25" s="205" t="str">
        <f>IF(MaGv!AH25="","",IF(MaGv!AH25="cn","cn"&amp;CHAR(10)&amp;VLOOKUP(MaGv!AH24,dscn,3,0),VLOOKUP(MaGv!AH25,dsma,5,0)&amp;CHAR(10)&amp;VLOOKUP(MaGv!AH25,dsma,4,0)))</f>
        <v>Văn
Lý</v>
      </c>
      <c r="AI25" s="205" t="str">
        <f>IF(MaGv!AI25="","",IF(MaGv!AI25="cn","cn"&amp;CHAR(10)&amp;VLOOKUP(MaGv!AI24,dscn,3,0),VLOOKUP(MaGv!AI25,dsma,5,0)&amp;CHAR(10)&amp;VLOOKUP(MaGv!AI25,dsma,4,0)))</f>
        <v>Lý
Hà</v>
      </c>
      <c r="AJ25" s="205" t="str">
        <f>IF(MaGv!AJ25="","",IF(MaGv!AJ25="cn","cn"&amp;CHAR(10)&amp;VLOOKUP(MaGv!AJ24,dscn,3,0),VLOOKUP(MaGv!AJ25,dsma,5,0)&amp;CHAR(10)&amp;VLOOKUP(MaGv!AJ25,dsma,4,0)))</f>
        <v>Văn
Vân</v>
      </c>
      <c r="AK25" s="205" t="str">
        <f>IF(MaGv!AK25="","",IF(MaGv!AK25="cn","cn"&amp;CHAR(10)&amp;VLOOKUP(MaGv!AK24,dscn,3,0),VLOOKUP(MaGv!AK25,dsma,5,0)&amp;CHAR(10)&amp;VLOOKUP(MaGv!AK25,dsma,4,0)))</f>
        <v>Văn
Q.Trang</v>
      </c>
      <c r="AL25" s="205" t="str">
        <f>IF(MaGv!AL25="","",IF(MaGv!AL25="cn","cn"&amp;CHAR(10)&amp;VLOOKUP(MaGv!AL24,dscn,3,0),VLOOKUP(MaGv!AL25,dsma,5,0)&amp;CHAR(10)&amp;VLOOKUP(MaGv!AL25,dsma,4,0)))</f>
        <v>Hóa
Sa</v>
      </c>
      <c r="AM25" s="205" t="str">
        <f>IF(MaGv!AM25="","",IF(MaGv!AM25="cn","cn"&amp;CHAR(10)&amp;VLOOKUP(MaGv!AM24,dscn,3,0),VLOOKUP(MaGv!AM25,dsma,5,0)&amp;CHAR(10)&amp;VLOOKUP(MaGv!AM25,dsma,4,0)))</f>
        <v>Văn
Dung</v>
      </c>
      <c r="AN25" s="205" t="str">
        <f>IF(MaGv!AN25="","",IF(MaGv!AN25="cn","cn"&amp;CHAR(10)&amp;VLOOKUP(MaGv!AN24,dscn,3,0),VLOOKUP(MaGv!AN25,dsma,5,0)&amp;CHAR(10)&amp;VLOOKUP(MaGv!AN25,dsma,4,0)))</f>
        <v>Toán
Phong</v>
      </c>
      <c r="AO25" s="205" t="str">
        <f>IF(MaGv!AO25="","",IF(MaGv!AO25="cn","cn"&amp;CHAR(10)&amp;VLOOKUP(MaGv!AO24,dscn,3,0),VLOOKUP(MaGv!AO25,dsma,5,0)&amp;CHAR(10)&amp;VLOOKUP(MaGv!AO25,dsma,4,0)))</f>
        <v>QP
Châu</v>
      </c>
      <c r="AP25" s="205" t="str">
        <f>IF(MaGv!AP25="","",IF(MaGv!AP25="cn","cn"&amp;CHAR(10)&amp;VLOOKUP(MaGv!AP24,dscn,3,0),VLOOKUP(MaGv!AP25,dsma,5,0)&amp;CHAR(10)&amp;VLOOKUP(MaGv!AP25,dsma,4,0)))</f>
        <v/>
      </c>
      <c r="AQ25" s="205" t="str">
        <f>IF(MaGv!AQ25="","",IF(MaGv!AQ25="cn","cn"&amp;CHAR(10)&amp;VLOOKUP(MaGv!AQ24,dscn,3,0),VLOOKUP(MaGv!AQ25,dsma,5,0)&amp;CHAR(10)&amp;VLOOKUP(MaGv!AQ25,dsma,4,0)))</f>
        <v>Toán
Đệp</v>
      </c>
      <c r="AR25" s="205" t="str">
        <f>IF(MaGv!AR25="","",IF(MaGv!AR25="cn","cn"&amp;CHAR(10)&amp;VLOOKUP(MaGv!AR24,dscn,3,0),VLOOKUP(MaGv!AR25,dsma,5,0)&amp;CHAR(10)&amp;VLOOKUP(MaGv!AR25,dsma,4,0)))</f>
        <v>td
Thu</v>
      </c>
      <c r="AS25" s="205" t="str">
        <f>IF(MaGv!AS25="","",IF(MaGv!AS25="cn","cn"&amp;CHAR(10)&amp;VLOOKUP(MaGv!AS24,dscn,3,0),VLOOKUP(MaGv!AS25,dsma,5,0)&amp;CHAR(10)&amp;VLOOKUP(MaGv!AS25,dsma,4,0)))</f>
        <v/>
      </c>
      <c r="AT25" s="202" t="str">
        <f>IF(MaGv!AT25="","",IF(MaGv!AT25="cn","cn"&amp;CHAR(10)&amp;VLOOKUP(MaGv!AT24,dscn,3,0),VLOOKUP(MaGv!AT25,dsma,5,0)&amp;CHAR(10)&amp;VLOOKUP(MaGv!AT25,dsma,4,0)))</f>
        <v>td
Hân</v>
      </c>
      <c r="AU25" s="205" t="str">
        <f>IF(MaGv!AU25="","",IF(MaGv!AU25="cn","cn"&amp;CHAR(10)&amp;VLOOKUP(MaGv!AU24,dscn,3,0),VLOOKUP(MaGv!AU25,dsma,5,0)&amp;CHAR(10)&amp;VLOOKUP(MaGv!AU25,dsma,4,0)))</f>
        <v>Lý
Miên</v>
      </c>
      <c r="AV25" s="205" t="str">
        <f>IF(MaGv!AV25="","",IF(MaGv!AV25="cn","cn"&amp;CHAR(10)&amp;VLOOKUP(MaGv!AV24,dscn,3,0),VLOOKUP(MaGv!AV25,dsma,5,0)&amp;CHAR(10)&amp;VLOOKUP(MaGv!AV25,dsma,4,0)))</f>
        <v/>
      </c>
      <c r="AW25" s="205" t="str">
        <f>IF(MaGv!AW25="","",IF(MaGv!AW25="cn","cn"&amp;CHAR(10)&amp;VLOOKUP(MaGv!AW24,dscn,3,0),VLOOKUP(MaGv!AW25,dsma,5,0)&amp;CHAR(10)&amp;VLOOKUP(MaGv!AW25,dsma,4,0)))</f>
        <v/>
      </c>
      <c r="AX25" s="205" t="str">
        <f>IF(MaGv!AX25="","",IF(MaGv!AX25="cn","cn"&amp;CHAR(10)&amp;VLOOKUP(MaGv!AX24,dscn,3,0),VLOOKUP(MaGv!AX25,dsma,5,0)&amp;CHAR(10)&amp;VLOOKUP(MaGv!AX25,dsma,4,0)))</f>
        <v/>
      </c>
      <c r="AY25" s="77" t="str">
        <f>IF(MaGv!AY25="","",IF(MaGv!AY25="cn","cn"&amp;CHAR(10)&amp;VLOOKUP(MaGv!AY24,dscn,3,0),VLOOKUP(MaGv!AY25,dsma,5,0)&amp;CHAR(10)&amp;VLOOKUP(MaGv!AY25,dsma,4,0)))</f>
        <v/>
      </c>
      <c r="AZ25" s="122" t="str">
        <f>IF(MaGv!AZ25="","",IF(MaGv!AZ25="cn","cn"&amp;CHAR(10)&amp;VLOOKUP(MaGv!AZ24,dscn,3,0),VLOOKUP(MaGv!AZ25,dsma,5,0)&amp;CHAR(10)&amp;VLOOKUP(MaGv!AZ25,dsma,4,0)))</f>
        <v/>
      </c>
      <c r="BA25" s="109"/>
      <c r="BB25" s="110"/>
    </row>
    <row r="26" spans="1:54" s="107" customFormat="1" ht="26.25" customHeight="1" x14ac:dyDescent="0.2">
      <c r="A26" s="470" t="s">
        <v>13</v>
      </c>
      <c r="B26" s="108">
        <v>3</v>
      </c>
      <c r="C26" s="77" t="str">
        <f>IF(MaGv!C26="","",IF(MaGv!C26="cn","cn"&amp;CHAR(10)&amp;VLOOKUP(MaGv!C25,dscn,3,0),VLOOKUP(MaGv!C26,dsma,5,0)&amp;CHAR(10)&amp;VLOOKUP(MaGv!C26,dsma,4,0)))</f>
        <v>Văn 
Khôi</v>
      </c>
      <c r="D26" s="77" t="str">
        <f>IF(MaGv!D26="","",IF(MaGv!D26="cn","cn"&amp;CHAR(10)&amp;VLOOKUP(MaGv!D25,dscn,3,0),VLOOKUP(MaGv!D26,dsma,5,0)&amp;CHAR(10)&amp;VLOOKUP(MaGv!D26,dsma,4,0)))</f>
        <v>Văn
Vân</v>
      </c>
      <c r="E26" s="77" t="str">
        <f>IF(MaGv!E26="","",IF(MaGv!E26="cn","cn"&amp;CHAR(10)&amp;VLOOKUP(MaGv!E25,dscn,3,0),VLOOKUP(MaGv!E26,dsma,5,0)&amp;CHAR(10)&amp;VLOOKUP(MaGv!E26,dsma,4,0)))</f>
        <v>Lý
Miên</v>
      </c>
      <c r="F26" s="77" t="str">
        <f>IF(MaGv!F26="","",IF(MaGv!F26="cn","cn"&amp;CHAR(10)&amp;VLOOKUP(MaGv!F25,dscn,3,0),VLOOKUP(MaGv!F26,dsma,5,0)&amp;CHAR(10)&amp;VLOOKUP(MaGv!F26,dsma,4,0)))</f>
        <v>QP
Ngân</v>
      </c>
      <c r="G26" s="77" t="str">
        <f>IF(MaGv!G26="","",IF(MaGv!G26="cn","cn"&amp;CHAR(10)&amp;VLOOKUP(MaGv!G25,dscn,3,0),VLOOKUP(MaGv!G26,dsma,5,0)&amp;CHAR(10)&amp;VLOOKUP(MaGv!G26,dsma,4,0)))</f>
        <v>Sử
Thanh</v>
      </c>
      <c r="H26" s="205" t="str">
        <f>IF(MaGv!H26="","",IF(MaGv!H26="cn","cn"&amp;CHAR(10)&amp;VLOOKUP(MaGv!H25,dscn,3,0),VLOOKUP(MaGv!H26,dsma,5,0)&amp;CHAR(10)&amp;VLOOKUP(MaGv!H26,dsma,4,0)))</f>
        <v>Đia
L.Hường</v>
      </c>
      <c r="I26" s="77" t="str">
        <f>IF(MaGv!I26="","",IF(MaGv!I26="cn","cn"&amp;CHAR(10)&amp;VLOOKUP(MaGv!I25,dscn,3,0),VLOOKUP(MaGv!I26,dsma,5,0)&amp;CHAR(10)&amp;VLOOKUP(MaGv!I26,dsma,4,0)))</f>
        <v>Lý
Thông</v>
      </c>
      <c r="J26" s="77" t="str">
        <f>IF(MaGv!J26="","",IF(MaGv!J26="cn","cn"&amp;CHAR(10)&amp;VLOOKUP(MaGv!J25,dscn,3,0),VLOOKUP(MaGv!J26,dsma,5,0)&amp;CHAR(10)&amp;VLOOKUP(MaGv!J26,dsma,4,0)))</f>
        <v>Lý
Nhung</v>
      </c>
      <c r="K26" s="77" t="str">
        <f>IF(MaGv!K26="","",IF(MaGv!K26="cn","cn"&amp;CHAR(10)&amp;VLOOKUP(MaGv!K25,dscn,3,0),VLOOKUP(MaGv!K26,dsma,5,0)&amp;CHAR(10)&amp;VLOOKUP(MaGv!K26,dsma,4,0)))</f>
        <v>Toán
Phượng</v>
      </c>
      <c r="L26" s="77" t="str">
        <f>IF(MaGv!L26="","",IF(MaGv!L26="cn","cn"&amp;CHAR(10)&amp;VLOOKUP(MaGv!L25,dscn,3,0),VLOOKUP(MaGv!L26,dsma,5,0)&amp;CHAR(10)&amp;VLOOKUP(MaGv!L26,dsma,4,0)))</f>
        <v>Lý
Hương</v>
      </c>
      <c r="M26" s="77" t="str">
        <f>IF(MaGv!M26="","",IF(MaGv!M26="cn","cn"&amp;CHAR(10)&amp;VLOOKUP(MaGv!M25,dscn,3,0),VLOOKUP(MaGv!M26,dsma,5,0)&amp;CHAR(10)&amp;VLOOKUP(MaGv!M26,dsma,4,0)))</f>
        <v>Toán
T.Mai</v>
      </c>
      <c r="N26" s="77" t="str">
        <f>IF(MaGv!N26="","",IF(MaGv!N26="cn","cn"&amp;CHAR(10)&amp;VLOOKUP(MaGv!N25,dscn,3,0),VLOOKUP(MaGv!N26,dsma,5,0)&amp;CHAR(10)&amp;VLOOKUP(MaGv!N26,dsma,4,0)))</f>
        <v>Toán
Trang</v>
      </c>
      <c r="O26" s="77" t="str">
        <f>IF(MaGv!O26="","",IF(MaGv!O26="cn","cn"&amp;CHAR(10)&amp;VLOOKUP(MaGv!O25,dscn,3,0),VLOOKUP(MaGv!O26,dsma,5,0)&amp;CHAR(10)&amp;VLOOKUP(MaGv!O26,dsma,4,0)))</f>
        <v>Toán
Thanh</v>
      </c>
      <c r="P26" s="77" t="str">
        <f>IF(MaGv!P26="","",IF(MaGv!P26="cn","cn"&amp;CHAR(10)&amp;VLOOKUP(MaGv!P25,dscn,3,0),VLOOKUP(MaGv!P26,dsma,5,0)&amp;CHAR(10)&amp;VLOOKUP(MaGv!P26,dsma,4,0)))</f>
        <v>Lý
Hà</v>
      </c>
      <c r="Q26" s="205" t="str">
        <f>IF(MaGv!Q26="","",IF(MaGv!Q26="cn","cn"&amp;CHAR(10)&amp;VLOOKUP(MaGv!Q25,dscn,3,0),VLOOKUP(MaGv!Q26,dsma,5,0)&amp;CHAR(10)&amp;VLOOKUP(MaGv!Q26,dsma,4,0)))</f>
        <v/>
      </c>
      <c r="R26" s="77" t="str">
        <f>IF(MaGv!R26="","",IF(MaGv!R26="cn","cn"&amp;CHAR(10)&amp;VLOOKUP(MaGv!R25,dscn,3,0),VLOOKUP(MaGv!R26,dsma,5,0)&amp;CHAR(10)&amp;VLOOKUP(MaGv!R26,dsma,4,0)))</f>
        <v>Lý
Dũng</v>
      </c>
      <c r="S26" s="77" t="str">
        <f>IF(MaGv!S26="","",IF(MaGv!S26="cn","cn"&amp;CHAR(10)&amp;VLOOKUP(MaGv!S25,dscn,3,0),VLOOKUP(MaGv!S26,dsma,5,0)&amp;CHAR(10)&amp;VLOOKUP(MaGv!S26,dsma,4,0)))</f>
        <v>Văn 
Chi</v>
      </c>
      <c r="T26" s="77" t="str">
        <f>IF(MaGv!T26="","",IF(MaGv!T26="cn","cn"&amp;CHAR(10)&amp;VLOOKUP(MaGv!T25,dscn,3,0),VLOOKUP(MaGv!T26,dsma,5,0)&amp;CHAR(10)&amp;VLOOKUP(MaGv!T26,dsma,4,0)))</f>
        <v/>
      </c>
      <c r="U26" s="77" t="str">
        <f>IF(MaGv!U26="","",IF(MaGv!U26="cn","cn"&amp;CHAR(10)&amp;VLOOKUP(MaGv!U25,dscn,3,0),VLOOKUP(MaGv!U26,dsma,5,0)&amp;CHAR(10)&amp;VLOOKUP(MaGv!U26,dsma,4,0)))</f>
        <v>Toán
L.Trang</v>
      </c>
      <c r="V26" s="77" t="str">
        <f>IF(MaGv!V26="","",IF(MaGv!V26="cn","cn"&amp;CHAR(10)&amp;VLOOKUP(MaGv!V25,dscn,3,0),VLOOKUP(MaGv!V26,dsma,5,0)&amp;CHAR(10)&amp;VLOOKUP(MaGv!V26,dsma,4,0)))</f>
        <v>Sử
Hòa</v>
      </c>
      <c r="W26" s="77" t="str">
        <f>IF(MaGv!W26="","",IF(MaGv!W26="cn","cn"&amp;CHAR(10)&amp;VLOOKUP(MaGv!W25,dscn,3,0),VLOOKUP(MaGv!W26,dsma,5,0)&amp;CHAR(10)&amp;VLOOKUP(MaGv!W26,dsma,4,0)))</f>
        <v>tin
Cường</v>
      </c>
      <c r="X26" s="77" t="str">
        <f>IF(MaGv!X26="","",IF(MaGv!X26="cn","cn"&amp;CHAR(10)&amp;VLOOKUP(MaGv!X25,dscn,3,0),VLOOKUP(MaGv!X26,dsma,5,0)&amp;CHAR(10)&amp;VLOOKUP(MaGv!X26,dsma,4,0)))</f>
        <v/>
      </c>
      <c r="Y26" s="77" t="str">
        <f>IF(MaGv!Y26="","",IF(MaGv!Y26="cn","cn"&amp;CHAR(10)&amp;VLOOKUP(MaGv!Y25,dscn,3,0),VLOOKUP(MaGv!Y26,dsma,5,0)&amp;CHAR(10)&amp;VLOOKUP(MaGv!Y26,dsma,4,0)))</f>
        <v>Toán
Phong</v>
      </c>
      <c r="Z26" s="77" t="str">
        <f>IF(MaGv!Z26="","",IF(MaGv!Z26="cn","cn"&amp;CHAR(10)&amp;VLOOKUP(MaGv!Z25,dscn,3,0),VLOOKUP(MaGv!Z26,dsma,5,0)&amp;CHAR(10)&amp;VLOOKUP(MaGv!Z26,dsma,4,0)))</f>
        <v>td
Trí</v>
      </c>
      <c r="AA26" s="77" t="str">
        <f>IF(MaGv!AA26="","",IF(MaGv!AA26="cn","cn"&amp;CHAR(10)&amp;VLOOKUP(MaGv!AA25,dscn,3,0),VLOOKUP(MaGv!AA26,dsma,5,0)&amp;CHAR(10)&amp;VLOOKUP(MaGv!AA26,dsma,4,0)))</f>
        <v>Văn
Hồng</v>
      </c>
      <c r="AB26" s="77" t="str">
        <f>IF(MaGv!AB26="","",IF(MaGv!AB26="cn","cn"&amp;CHAR(10)&amp;VLOOKUP(MaGv!AB25,dscn,3,0),VLOOKUP(MaGv!AB26,dsma,5,0)&amp;CHAR(10)&amp;VLOOKUP(MaGv!AB26,dsma,4,0)))</f>
        <v>Văn
Xuyến</v>
      </c>
      <c r="AC26" s="77" t="str">
        <f>IF(MaGv!AC26="","",IF(MaGv!AC26="cn","cn"&amp;CHAR(10)&amp;VLOOKUP(MaGv!AC25,dscn,3,0),VLOOKUP(MaGv!AC26,dsma,5,0)&amp;CHAR(10)&amp;VLOOKUP(MaGv!AC26,dsma,4,0)))</f>
        <v>Văn 
Mai</v>
      </c>
      <c r="AD26" s="77" t="str">
        <f>IF(MaGv!AD26="","",IF(MaGv!AD26="cn","cn"&amp;CHAR(10)&amp;VLOOKUP(MaGv!AD25,dscn,3,0),VLOOKUP(MaGv!AD26,dsma,5,0)&amp;CHAR(10)&amp;VLOOKUP(MaGv!AD26,dsma,4,0)))</f>
        <v/>
      </c>
      <c r="AE26" s="77" t="str">
        <f>IF(MaGv!AE26="","",IF(MaGv!AE26="cn","cn"&amp;CHAR(10)&amp;VLOOKUP(MaGv!AE25,dscn,3,0),VLOOKUP(MaGv!AE26,dsma,5,0)&amp;CHAR(10)&amp;VLOOKUP(MaGv!AE26,dsma,4,0)))</f>
        <v/>
      </c>
      <c r="AF26" s="77" t="str">
        <f>IF(MaGv!AF26="","",IF(MaGv!AF26="cn","cn"&amp;CHAR(10)&amp;VLOOKUP(MaGv!AF25,dscn,3,0),VLOOKUP(MaGv!AF26,dsma,5,0)&amp;CHAR(10)&amp;VLOOKUP(MaGv!AF26,dsma,4,0)))</f>
        <v/>
      </c>
      <c r="AG26" s="77" t="str">
        <f>IF(MaGv!AG26="","",IF(MaGv!AG26="cn","cn"&amp;CHAR(10)&amp;VLOOKUP(MaGv!AG25,dscn,3,0),VLOOKUP(MaGv!AG26,dsma,5,0)&amp;CHAR(10)&amp;VLOOKUP(MaGv!AG26,dsma,4,0)))</f>
        <v/>
      </c>
      <c r="AH26" s="205" t="str">
        <f>IF(MaGv!AH26="","",IF(MaGv!AH26="cn","cn"&amp;CHAR(10)&amp;VLOOKUP(MaGv!AH25,dscn,3,0),VLOOKUP(MaGv!AH26,dsma,5,0)&amp;CHAR(10)&amp;VLOOKUP(MaGv!AH26,dsma,4,0)))</f>
        <v>Toán
Minh</v>
      </c>
      <c r="AI26" s="205" t="str">
        <f>IF(MaGv!AI26="","",IF(MaGv!AI26="cn","cn"&amp;CHAR(10)&amp;VLOOKUP(MaGv!AI25,dscn,3,0),VLOOKUP(MaGv!AI26,dsma,5,0)&amp;CHAR(10)&amp;VLOOKUP(MaGv!AI26,dsma,4,0)))</f>
        <v>Toán
Thế</v>
      </c>
      <c r="AJ26" s="205" t="str">
        <f>IF(MaGv!AJ26="","",IF(MaGv!AJ26="cn","cn"&amp;CHAR(10)&amp;VLOOKUP(MaGv!AJ25,dscn,3,0),VLOOKUP(MaGv!AJ26,dsma,5,0)&amp;CHAR(10)&amp;VLOOKUP(MaGv!AJ26,dsma,4,0)))</f>
        <v>Toán
Hương</v>
      </c>
      <c r="AK26" s="205" t="str">
        <f>IF(MaGv!AK26="","",IF(MaGv!AK26="cn","cn"&amp;CHAR(10)&amp;VLOOKUP(MaGv!AK25,dscn,3,0),VLOOKUP(MaGv!AK26,dsma,5,0)&amp;CHAR(10)&amp;VLOOKUP(MaGv!AK26,dsma,4,0)))</f>
        <v>Hóa
Thái</v>
      </c>
      <c r="AL26" s="205" t="str">
        <f>IF(MaGv!AL26="","",IF(MaGv!AL26="cn","cn"&amp;CHAR(10)&amp;VLOOKUP(MaGv!AL25,dscn,3,0),VLOOKUP(MaGv!AL26,dsma,5,0)&amp;CHAR(10)&amp;VLOOKUP(MaGv!AL26,dsma,4,0)))</f>
        <v>Toán
Hoa</v>
      </c>
      <c r="AM26" s="205" t="str">
        <f>IF(MaGv!AM26="","",IF(MaGv!AM26="cn","cn"&amp;CHAR(10)&amp;VLOOKUP(MaGv!AM25,dscn,3,0),VLOOKUP(MaGv!AM26,dsma,5,0)&amp;CHAR(10)&amp;VLOOKUP(MaGv!AM26,dsma,4,0)))</f>
        <v>Hóa
Song</v>
      </c>
      <c r="AN26" s="205" t="str">
        <f>IF(MaGv!AN26="","",IF(MaGv!AN26="cn","cn"&amp;CHAR(10)&amp;VLOOKUP(MaGv!AN25,dscn,3,0),VLOOKUP(MaGv!AN26,dsma,5,0)&amp;CHAR(10)&amp;VLOOKUP(MaGv!AN26,dsma,4,0)))</f>
        <v>Hóa
Thiện</v>
      </c>
      <c r="AO26" s="205" t="str">
        <f>IF(MaGv!AO26="","",IF(MaGv!AO26="cn","cn"&amp;CHAR(10)&amp;VLOOKUP(MaGv!AO25,dscn,3,0),VLOOKUP(MaGv!AO26,dsma,5,0)&amp;CHAR(10)&amp;VLOOKUP(MaGv!AO26,dsma,4,0)))</f>
        <v>td
Thu</v>
      </c>
      <c r="AP26" s="205" t="str">
        <f>IF(MaGv!AP26="","",IF(MaGv!AP26="cn","cn"&amp;CHAR(10)&amp;VLOOKUP(MaGv!AP25,dscn,3,0),VLOOKUP(MaGv!AP26,dsma,5,0)&amp;CHAR(10)&amp;VLOOKUP(MaGv!AP26,dsma,4,0)))</f>
        <v/>
      </c>
      <c r="AQ26" s="205" t="str">
        <f>IF(MaGv!AQ26="","",IF(MaGv!AQ26="cn","cn"&amp;CHAR(10)&amp;VLOOKUP(MaGv!AQ25,dscn,3,0),VLOOKUP(MaGv!AQ26,dsma,5,0)&amp;CHAR(10)&amp;VLOOKUP(MaGv!AQ26,dsma,4,0)))</f>
        <v>td
Hân</v>
      </c>
      <c r="AR26" s="205" t="str">
        <f>IF(MaGv!AR26="","",IF(MaGv!AR26="cn","cn"&amp;CHAR(10)&amp;VLOOKUP(MaGv!AR25,dscn,3,0),VLOOKUP(MaGv!AR26,dsma,5,0)&amp;CHAR(10)&amp;VLOOKUP(MaGv!AR26,dsma,4,0)))</f>
        <v>Hóa
Sa</v>
      </c>
      <c r="AS26" s="205" t="str">
        <f>IF(MaGv!AS26="","",IF(MaGv!AS26="cn","cn"&amp;CHAR(10)&amp;VLOOKUP(MaGv!AS25,dscn,3,0),VLOOKUP(MaGv!AS26,dsma,5,0)&amp;CHAR(10)&amp;VLOOKUP(MaGv!AS26,dsma,4,0)))</f>
        <v/>
      </c>
      <c r="AT26" s="202" t="str">
        <f>IF(MaGv!AT26="","",IF(MaGv!AT26="cn","cn"&amp;CHAR(10)&amp;VLOOKUP(MaGv!AT25,dscn,3,0),VLOOKUP(MaGv!AT26,dsma,5,0)&amp;CHAR(10)&amp;VLOOKUP(MaGv!AT26,dsma,4,0)))</f>
        <v>Lý
Sơn</v>
      </c>
      <c r="AU26" s="205" t="str">
        <f>IF(MaGv!AU26="","",IF(MaGv!AU26="cn","cn"&amp;CHAR(10)&amp;VLOOKUP(MaGv!AU25,dscn,3,0),VLOOKUP(MaGv!AU26,dsma,5,0)&amp;CHAR(10)&amp;VLOOKUP(MaGv!AU26,dsma,4,0)))</f>
        <v>Văn
Q.Trang</v>
      </c>
      <c r="AV26" s="205" t="str">
        <f>IF(MaGv!AV26="","",IF(MaGv!AV26="cn","cn"&amp;CHAR(10)&amp;VLOOKUP(MaGv!AV25,dscn,3,0),VLOOKUP(MaGv!AV26,dsma,5,0)&amp;CHAR(10)&amp;VLOOKUP(MaGv!AV26,dsma,4,0)))</f>
        <v/>
      </c>
      <c r="AW26" s="205" t="str">
        <f>IF(MaGv!AW26="","",IF(MaGv!AW26="cn","cn"&amp;CHAR(10)&amp;VLOOKUP(MaGv!AW25,dscn,3,0),VLOOKUP(MaGv!AW26,dsma,5,0)&amp;CHAR(10)&amp;VLOOKUP(MaGv!AW26,dsma,4,0)))</f>
        <v/>
      </c>
      <c r="AX26" s="205" t="str">
        <f>IF(MaGv!AX26="","",IF(MaGv!AX26="cn","cn"&amp;CHAR(10)&amp;VLOOKUP(MaGv!AX25,dscn,3,0),VLOOKUP(MaGv!AX26,dsma,5,0)&amp;CHAR(10)&amp;VLOOKUP(MaGv!AX26,dsma,4,0)))</f>
        <v/>
      </c>
      <c r="AY26" s="77" t="str">
        <f>IF(MaGv!AY26="","",IF(MaGv!AY26="cn","cn"&amp;CHAR(10)&amp;VLOOKUP(MaGv!AY25,dscn,3,0),VLOOKUP(MaGv!AY26,dsma,5,0)&amp;CHAR(10)&amp;VLOOKUP(MaGv!AY26,dsma,4,0)))</f>
        <v/>
      </c>
      <c r="AZ26" s="122" t="str">
        <f>IF(MaGv!AZ26="","",IF(MaGv!AZ26="cn","cn"&amp;CHAR(10)&amp;VLOOKUP(MaGv!AZ25,dscn,3,0),VLOOKUP(MaGv!AZ26,dsma,5,0)&amp;CHAR(10)&amp;VLOOKUP(MaGv!AZ26,dsma,4,0)))</f>
        <v/>
      </c>
      <c r="BA26" s="109"/>
      <c r="BB26" s="110"/>
    </row>
    <row r="27" spans="1:54" s="107" customFormat="1" ht="26.25" customHeight="1" x14ac:dyDescent="0.2">
      <c r="A27" s="470"/>
      <c r="B27" s="108">
        <v>4</v>
      </c>
      <c r="C27" s="77" t="str">
        <f>IF(MaGv!C27="","",IF(MaGv!C27="cn","cn"&amp;CHAR(10)&amp;VLOOKUP(MaGv!C26,dscn,3,0),VLOOKUP(MaGv!C27,dsma,5,0)&amp;CHAR(10)&amp;VLOOKUP(MaGv!C27,dsma,4,0)))</f>
        <v>Toán
Thanh</v>
      </c>
      <c r="D27" s="77" t="str">
        <f>IF(MaGv!D27="","",IF(MaGv!D27="cn","cn"&amp;CHAR(10)&amp;VLOOKUP(MaGv!D26,dscn,3,0),VLOOKUP(MaGv!D27,dsma,5,0)&amp;CHAR(10)&amp;VLOOKUP(MaGv!D27,dsma,4,0)))</f>
        <v>Văn
Vân</v>
      </c>
      <c r="E27" s="77" t="str">
        <f>IF(MaGv!E27="","",IF(MaGv!E27="cn","cn"&amp;CHAR(10)&amp;VLOOKUP(MaGv!E26,dscn,3,0),VLOOKUP(MaGv!E27,dsma,5,0)&amp;CHAR(10)&amp;VLOOKUP(MaGv!E27,dsma,4,0)))</f>
        <v>Toán
Đệp</v>
      </c>
      <c r="F27" s="77" t="str">
        <f>IF(MaGv!F27="","",IF(MaGv!F27="cn","cn"&amp;CHAR(10)&amp;VLOOKUP(MaGv!F26,dscn,3,0),VLOOKUP(MaGv!F27,dsma,5,0)&amp;CHAR(10)&amp;VLOOKUP(MaGv!F27,dsma,4,0)))</f>
        <v>Toán
Hoa</v>
      </c>
      <c r="G27" s="77" t="str">
        <f>IF(MaGv!G27="","",IF(MaGv!G27="cn","cn"&amp;CHAR(10)&amp;VLOOKUP(MaGv!G26,dscn,3,0),VLOOKUP(MaGv!G27,dsma,5,0)&amp;CHAR(10)&amp;VLOOKUP(MaGv!G27,dsma,4,0)))</f>
        <v>Hóa
Song</v>
      </c>
      <c r="H27" s="205" t="str">
        <f>IF(MaGv!H27="","",IF(MaGv!H27="cn","cn"&amp;CHAR(10)&amp;VLOOKUP(MaGv!H26,dscn,3,0),VLOOKUP(MaGv!H27,dsma,5,0)&amp;CHAR(10)&amp;VLOOKUP(MaGv!H27,dsma,4,0)))</f>
        <v>cn
Hà</v>
      </c>
      <c r="I27" s="77" t="str">
        <f>IF(MaGv!I27="","",IF(MaGv!I27="cn","cn"&amp;CHAR(10)&amp;VLOOKUP(MaGv!I26,dscn,3,0),VLOOKUP(MaGv!I27,dsma,5,0)&amp;CHAR(10)&amp;VLOOKUP(MaGv!I27,dsma,4,0)))</f>
        <v>Toán
Trang</v>
      </c>
      <c r="J27" s="77" t="str">
        <f>IF(MaGv!J27="","",IF(MaGv!J27="cn","cn"&amp;CHAR(10)&amp;VLOOKUP(MaGv!J26,dscn,3,0),VLOOKUP(MaGv!J27,dsma,5,0)&amp;CHAR(10)&amp;VLOOKUP(MaGv!J27,dsma,4,0)))</f>
        <v>tin
Cường</v>
      </c>
      <c r="K27" s="77" t="str">
        <f>IF(MaGv!K27="","",IF(MaGv!K27="cn","cn"&amp;CHAR(10)&amp;VLOOKUP(MaGv!K26,dscn,3,0),VLOOKUP(MaGv!K27,dsma,5,0)&amp;CHAR(10)&amp;VLOOKUP(MaGv!K27,dsma,4,0)))</f>
        <v>Toán
Phượng</v>
      </c>
      <c r="L27" s="77" t="str">
        <f>IF(MaGv!L27="","",IF(MaGv!L27="cn","cn"&amp;CHAR(10)&amp;VLOOKUP(MaGv!L26,dscn,3,0),VLOOKUP(MaGv!L27,dsma,5,0)&amp;CHAR(10)&amp;VLOOKUP(MaGv!L27,dsma,4,0)))</f>
        <v>Toán
Hương</v>
      </c>
      <c r="M27" s="77" t="str">
        <f>IF(MaGv!M27="","",IF(MaGv!M27="cn","cn"&amp;CHAR(10)&amp;VLOOKUP(MaGv!M26,dscn,3,0),VLOOKUP(MaGv!M27,dsma,5,0)&amp;CHAR(10)&amp;VLOOKUP(MaGv!M27,dsma,4,0)))</f>
        <v>Toán
T.Mai</v>
      </c>
      <c r="N27" s="77" t="str">
        <f>IF(MaGv!N27="","",IF(MaGv!N27="cn","cn"&amp;CHAR(10)&amp;VLOOKUP(MaGv!N26,dscn,3,0),VLOOKUP(MaGv!N27,dsma,5,0)&amp;CHAR(10)&amp;VLOOKUP(MaGv!N27,dsma,4,0)))</f>
        <v>Lý
Miên</v>
      </c>
      <c r="O27" s="77" t="str">
        <f>IF(MaGv!O27="","",IF(MaGv!O27="cn","cn"&amp;CHAR(10)&amp;VLOOKUP(MaGv!O26,dscn,3,0),VLOOKUP(MaGv!O27,dsma,5,0)&amp;CHAR(10)&amp;VLOOKUP(MaGv!O27,dsma,4,0)))</f>
        <v>Văn
Hồng</v>
      </c>
      <c r="P27" s="77" t="str">
        <f>IF(MaGv!P27="","",IF(MaGv!P27="cn","cn"&amp;CHAR(10)&amp;VLOOKUP(MaGv!P26,dscn,3,0),VLOOKUP(MaGv!P27,dsma,5,0)&amp;CHAR(10)&amp;VLOOKUP(MaGv!P27,dsma,4,0)))</f>
        <v>QP
Ngân</v>
      </c>
      <c r="Q27" s="205" t="str">
        <f>IF(MaGv!Q27="","",IF(MaGv!Q27="cn","cn"&amp;CHAR(10)&amp;VLOOKUP(MaGv!Q26,dscn,3,0),VLOOKUP(MaGv!Q27,dsma,5,0)&amp;CHAR(10)&amp;VLOOKUP(MaGv!Q27,dsma,4,0)))</f>
        <v/>
      </c>
      <c r="R27" s="77" t="str">
        <f>IF(MaGv!R27="","",IF(MaGv!R27="cn","cn"&amp;CHAR(10)&amp;VLOOKUP(MaGv!R26,dscn,3,0),VLOOKUP(MaGv!R27,dsma,5,0)&amp;CHAR(10)&amp;VLOOKUP(MaGv!R27,dsma,4,0)))</f>
        <v>Lý
Dũng</v>
      </c>
      <c r="S27" s="77" t="str">
        <f>IF(MaGv!S27="","",IF(MaGv!S27="cn","cn"&amp;CHAR(10)&amp;VLOOKUP(MaGv!S26,dscn,3,0),VLOOKUP(MaGv!S27,dsma,5,0)&amp;CHAR(10)&amp;VLOOKUP(MaGv!S27,dsma,4,0)))</f>
        <v>Toán
Thế</v>
      </c>
      <c r="T27" s="77" t="str">
        <f>IF(MaGv!T27="","",IF(MaGv!T27="cn","cn"&amp;CHAR(10)&amp;VLOOKUP(MaGv!T26,dscn,3,0),VLOOKUP(MaGv!T27,dsma,5,0)&amp;CHAR(10)&amp;VLOOKUP(MaGv!T27,dsma,4,0)))</f>
        <v/>
      </c>
      <c r="U27" s="77" t="str">
        <f>IF(MaGv!U27="","",IF(MaGv!U27="cn","cn"&amp;CHAR(10)&amp;VLOOKUP(MaGv!U26,dscn,3,0),VLOOKUP(MaGv!U27,dsma,5,0)&amp;CHAR(10)&amp;VLOOKUP(MaGv!U27,dsma,4,0)))</f>
        <v>Toán
L.Trang</v>
      </c>
      <c r="V27" s="77" t="str">
        <f>IF(MaGv!V27="","",IF(MaGv!V27="cn","cn"&amp;CHAR(10)&amp;VLOOKUP(MaGv!V26,dscn,3,0),VLOOKUP(MaGv!V27,dsma,5,0)&amp;CHAR(10)&amp;VLOOKUP(MaGv!V27,dsma,4,0)))</f>
        <v>Đia
Nhung</v>
      </c>
      <c r="W27" s="77" t="str">
        <f>IF(MaGv!W27="","",IF(MaGv!W27="cn","cn"&amp;CHAR(10)&amp;VLOOKUP(MaGv!W26,dscn,3,0),VLOOKUP(MaGv!W27,dsma,5,0)&amp;CHAR(10)&amp;VLOOKUP(MaGv!W27,dsma,4,0)))</f>
        <v>Lý
Nhung</v>
      </c>
      <c r="X27" s="77" t="str">
        <f>IF(MaGv!X27="","",IF(MaGv!X27="cn","cn"&amp;CHAR(10)&amp;VLOOKUP(MaGv!X26,dscn,3,0),VLOOKUP(MaGv!X27,dsma,5,0)&amp;CHAR(10)&amp;VLOOKUP(MaGv!X27,dsma,4,0)))</f>
        <v/>
      </c>
      <c r="Y27" s="77" t="str">
        <f>IF(MaGv!Y27="","",IF(MaGv!Y27="cn","cn"&amp;CHAR(10)&amp;VLOOKUP(MaGv!Y26,dscn,3,0),VLOOKUP(MaGv!Y27,dsma,5,0)&amp;CHAR(10)&amp;VLOOKUP(MaGv!Y27,dsma,4,0)))</f>
        <v>Toán
Phong</v>
      </c>
      <c r="Z27" s="77" t="str">
        <f>IF(MaGv!Z27="","",IF(MaGv!Z27="cn","cn"&amp;CHAR(10)&amp;VLOOKUP(MaGv!Z26,dscn,3,0),VLOOKUP(MaGv!Z27,dsma,5,0)&amp;CHAR(10)&amp;VLOOKUP(MaGv!Z27,dsma,4,0)))</f>
        <v>td
Trí</v>
      </c>
      <c r="AA27" s="77" t="str">
        <f>IF(MaGv!AA27="","",IF(MaGv!AA27="cn","cn"&amp;CHAR(10)&amp;VLOOKUP(MaGv!AA26,dscn,3,0),VLOOKUP(MaGv!AA27,dsma,5,0)&amp;CHAR(10)&amp;VLOOKUP(MaGv!AA27,dsma,4,0)))</f>
        <v>Hóa
Thiện</v>
      </c>
      <c r="AB27" s="77" t="str">
        <f>IF(MaGv!AB27="","",IF(MaGv!AB27="cn","cn"&amp;CHAR(10)&amp;VLOOKUP(MaGv!AB26,dscn,3,0),VLOOKUP(MaGv!AB27,dsma,5,0)&amp;CHAR(10)&amp;VLOOKUP(MaGv!AB27,dsma,4,0)))</f>
        <v>Văn
Xuyến</v>
      </c>
      <c r="AC27" s="77" t="str">
        <f>IF(MaGv!AC27="","",IF(MaGv!AC27="cn","cn"&amp;CHAR(10)&amp;VLOOKUP(MaGv!AC26,dscn,3,0),VLOOKUP(MaGv!AC27,dsma,5,0)&amp;CHAR(10)&amp;VLOOKUP(MaGv!AC27,dsma,4,0)))</f>
        <v>Văn 
Mai</v>
      </c>
      <c r="AD27" s="77" t="str">
        <f>IF(MaGv!AD27="","",IF(MaGv!AD27="cn","cn"&amp;CHAR(10)&amp;VLOOKUP(MaGv!AD26,dscn,3,0),VLOOKUP(MaGv!AD27,dsma,5,0)&amp;CHAR(10)&amp;VLOOKUP(MaGv!AD27,dsma,4,0)))</f>
        <v/>
      </c>
      <c r="AE27" s="77" t="str">
        <f>IF(MaGv!AE27="","",IF(MaGv!AE27="cn","cn"&amp;CHAR(10)&amp;VLOOKUP(MaGv!AE26,dscn,3,0),VLOOKUP(MaGv!AE27,dsma,5,0)&amp;CHAR(10)&amp;VLOOKUP(MaGv!AE27,dsma,4,0)))</f>
        <v/>
      </c>
      <c r="AF27" s="77" t="str">
        <f>IF(MaGv!AF27="","",IF(MaGv!AF27="cn","cn"&amp;CHAR(10)&amp;VLOOKUP(MaGv!AF26,dscn,3,0),VLOOKUP(MaGv!AF27,dsma,5,0)&amp;CHAR(10)&amp;VLOOKUP(MaGv!AF27,dsma,4,0)))</f>
        <v/>
      </c>
      <c r="AG27" s="77" t="str">
        <f>IF(MaGv!AG27="","",IF(MaGv!AG27="cn","cn"&amp;CHAR(10)&amp;VLOOKUP(MaGv!AG26,dscn,3,0),VLOOKUP(MaGv!AG27,dsma,5,0)&amp;CHAR(10)&amp;VLOOKUP(MaGv!AG27,dsma,4,0)))</f>
        <v/>
      </c>
      <c r="AH27" s="205" t="str">
        <f>IF(MaGv!AH27="","",IF(MaGv!AH27="cn","cn"&amp;CHAR(10)&amp;VLOOKUP(MaGv!AH26,dscn,3,0),VLOOKUP(MaGv!AH27,dsma,5,0)&amp;CHAR(10)&amp;VLOOKUP(MaGv!AH27,dsma,4,0)))</f>
        <v>Sử
Thanh</v>
      </c>
      <c r="AI27" s="205" t="str">
        <f>IF(MaGv!AI27="","",IF(MaGv!AI27="cn","cn"&amp;CHAR(10)&amp;VLOOKUP(MaGv!AI26,dscn,3,0),VLOOKUP(MaGv!AI27,dsma,5,0)&amp;CHAR(10)&amp;VLOOKUP(MaGv!AI27,dsma,4,0)))</f>
        <v>Văn
Dung</v>
      </c>
      <c r="AJ27" s="205" t="str">
        <f>IF(MaGv!AJ27="","",IF(MaGv!AJ27="cn","cn"&amp;CHAR(10)&amp;VLOOKUP(MaGv!AJ26,dscn,3,0),VLOOKUP(MaGv!AJ27,dsma,5,0)&amp;CHAR(10)&amp;VLOOKUP(MaGv!AJ27,dsma,4,0)))</f>
        <v>Hóa
Sa</v>
      </c>
      <c r="AK27" s="205" t="str">
        <f>IF(MaGv!AK27="","",IF(MaGv!AK27="cn","cn"&amp;CHAR(10)&amp;VLOOKUP(MaGv!AK26,dscn,3,0),VLOOKUP(MaGv!AK27,dsma,5,0)&amp;CHAR(10)&amp;VLOOKUP(MaGv!AK27,dsma,4,0)))</f>
        <v>QP
Châu</v>
      </c>
      <c r="AL27" s="205" t="str">
        <f>IF(MaGv!AL27="","",IF(MaGv!AL27="cn","cn"&amp;CHAR(10)&amp;VLOOKUP(MaGv!AL26,dscn,3,0),VLOOKUP(MaGv!AL27,dsma,5,0)&amp;CHAR(10)&amp;VLOOKUP(MaGv!AL27,dsma,4,0)))</f>
        <v>Văn
Lý</v>
      </c>
      <c r="AM27" s="205" t="str">
        <f>IF(MaGv!AM27="","",IF(MaGv!AM27="cn","cn"&amp;CHAR(10)&amp;VLOOKUP(MaGv!AM26,dscn,3,0),VLOOKUP(MaGv!AM27,dsma,5,0)&amp;CHAR(10)&amp;VLOOKUP(MaGv!AM27,dsma,4,0)))</f>
        <v>Toán
Minh</v>
      </c>
      <c r="AN27" s="205" t="str">
        <f>IF(MaGv!AN27="","",IF(MaGv!AN27="cn","cn"&amp;CHAR(10)&amp;VLOOKUP(MaGv!AN26,dscn,3,0),VLOOKUP(MaGv!AN27,dsma,5,0)&amp;CHAR(10)&amp;VLOOKUP(MaGv!AN27,dsma,4,0)))</f>
        <v>Văn 
Chi</v>
      </c>
      <c r="AO27" s="205" t="str">
        <f>IF(MaGv!AO27="","",IF(MaGv!AO27="cn","cn"&amp;CHAR(10)&amp;VLOOKUP(MaGv!AO26,dscn,3,0),VLOOKUP(MaGv!AO27,dsma,5,0)&amp;CHAR(10)&amp;VLOOKUP(MaGv!AO27,dsma,4,0)))</f>
        <v>td
Thu</v>
      </c>
      <c r="AP27" s="205" t="str">
        <f>IF(MaGv!AP27="","",IF(MaGv!AP27="cn","cn"&amp;CHAR(10)&amp;VLOOKUP(MaGv!AP26,dscn,3,0),VLOOKUP(MaGv!AP27,dsma,5,0)&amp;CHAR(10)&amp;VLOOKUP(MaGv!AP27,dsma,4,0)))</f>
        <v/>
      </c>
      <c r="AQ27" s="205" t="str">
        <f>IF(MaGv!AQ27="","",IF(MaGv!AQ27="cn","cn"&amp;CHAR(10)&amp;VLOOKUP(MaGv!AQ26,dscn,3,0),VLOOKUP(MaGv!AQ27,dsma,5,0)&amp;CHAR(10)&amp;VLOOKUP(MaGv!AQ27,dsma,4,0)))</f>
        <v>td
Hân</v>
      </c>
      <c r="AR27" s="205" t="str">
        <f>IF(MaGv!AR27="","",IF(MaGv!AR27="cn","cn"&amp;CHAR(10)&amp;VLOOKUP(MaGv!AR26,dscn,3,0),VLOOKUP(MaGv!AR27,dsma,5,0)&amp;CHAR(10)&amp;VLOOKUP(MaGv!AR27,dsma,4,0)))</f>
        <v>Lý
Sơn</v>
      </c>
      <c r="AS27" s="205" t="str">
        <f>IF(MaGv!AS27="","",IF(MaGv!AS27="cn","cn"&amp;CHAR(10)&amp;VLOOKUP(MaGv!AS26,dscn,3,0),VLOOKUP(MaGv!AS27,dsma,5,0)&amp;CHAR(10)&amp;VLOOKUP(MaGv!AS27,dsma,4,0)))</f>
        <v/>
      </c>
      <c r="AT27" s="202" t="str">
        <f>IF(MaGv!AT27="","",IF(MaGv!AT27="cn","cn"&amp;CHAR(10)&amp;VLOOKUP(MaGv!AT26,dscn,3,0),VLOOKUP(MaGv!AT27,dsma,5,0)&amp;CHAR(10)&amp;VLOOKUP(MaGv!AT27,dsma,4,0)))</f>
        <v>Sử
Hòa</v>
      </c>
      <c r="AU27" s="205" t="str">
        <f>IF(MaGv!AU27="","",IF(MaGv!AU27="cn","cn"&amp;CHAR(10)&amp;VLOOKUP(MaGv!AU26,dscn,3,0),VLOOKUP(MaGv!AU27,dsma,5,0)&amp;CHAR(10)&amp;VLOOKUP(MaGv!AU27,dsma,4,0)))</f>
        <v>Văn
Q.Trang</v>
      </c>
      <c r="AV27" s="205" t="str">
        <f>IF(MaGv!AV27="","",IF(MaGv!AV27="cn","cn"&amp;CHAR(10)&amp;VLOOKUP(MaGv!AV26,dscn,3,0),VLOOKUP(MaGv!AV27,dsma,5,0)&amp;CHAR(10)&amp;VLOOKUP(MaGv!AV27,dsma,4,0)))</f>
        <v/>
      </c>
      <c r="AW27" s="205" t="str">
        <f>IF(MaGv!AW27="","",IF(MaGv!AW27="cn","cn"&amp;CHAR(10)&amp;VLOOKUP(MaGv!AW26,dscn,3,0),VLOOKUP(MaGv!AW27,dsma,5,0)&amp;CHAR(10)&amp;VLOOKUP(MaGv!AW27,dsma,4,0)))</f>
        <v/>
      </c>
      <c r="AX27" s="205" t="str">
        <f>IF(MaGv!AX27="","",IF(MaGv!AX27="cn","cn"&amp;CHAR(10)&amp;VLOOKUP(MaGv!AX26,dscn,3,0),VLOOKUP(MaGv!AX27,dsma,5,0)&amp;CHAR(10)&amp;VLOOKUP(MaGv!AX27,dsma,4,0)))</f>
        <v/>
      </c>
      <c r="AY27" s="77" t="str">
        <f>IF(MaGv!AY27="","",IF(MaGv!AY27="cn","cn"&amp;CHAR(10)&amp;VLOOKUP(MaGv!AY26,dscn,3,0),VLOOKUP(MaGv!AY27,dsma,5,0)&amp;CHAR(10)&amp;VLOOKUP(MaGv!AY27,dsma,4,0)))</f>
        <v/>
      </c>
      <c r="AZ27" s="122" t="str">
        <f>IF(MaGv!AZ27="","",IF(MaGv!AZ27="cn","cn"&amp;CHAR(10)&amp;VLOOKUP(MaGv!AZ26,dscn,3,0),VLOOKUP(MaGv!AZ27,dsma,5,0)&amp;CHAR(10)&amp;VLOOKUP(MaGv!AZ27,dsma,4,0)))</f>
        <v/>
      </c>
      <c r="BA27" s="109"/>
      <c r="BB27" s="110"/>
    </row>
    <row r="28" spans="1:54" s="107" customFormat="1" ht="26.25" customHeight="1" thickBot="1" x14ac:dyDescent="0.25">
      <c r="A28" s="470"/>
      <c r="B28" s="111">
        <v>5</v>
      </c>
      <c r="C28" s="120" t="str">
        <f>IF(MaGv!C28="","",IF(MaGv!C28="cn","cn"&amp;CHAR(10)&amp;VLOOKUP(MaGv!C27,dscn,3,0),VLOOKUP(MaGv!C28,dsma,5,0)&amp;CHAR(10)&amp;VLOOKUP(MaGv!C28,dsma,4,0)))</f>
        <v>QP
Châu</v>
      </c>
      <c r="D28" s="120" t="str">
        <f>IF(MaGv!D28="","",IF(MaGv!D28="cn","cn"&amp;CHAR(10)&amp;VLOOKUP(MaGv!D27,dscn,3,0),VLOOKUP(MaGv!D28,dsma,5,0)&amp;CHAR(10)&amp;VLOOKUP(MaGv!D28,dsma,4,0)))</f>
        <v>Lý
Hương</v>
      </c>
      <c r="E28" s="120" t="str">
        <f>IF(MaGv!E28="","",IF(MaGv!E28="cn","cn"&amp;CHAR(10)&amp;VLOOKUP(MaGv!E27,dscn,3,0),VLOOKUP(MaGv!E28,dsma,5,0)&amp;CHAR(10)&amp;VLOOKUP(MaGv!E28,dsma,4,0)))</f>
        <v>Toán
Đệp</v>
      </c>
      <c r="F28" s="120" t="str">
        <f>IF(MaGv!F28="","",IF(MaGv!F28="cn","cn"&amp;CHAR(10)&amp;VLOOKUP(MaGv!F27,dscn,3,0),VLOOKUP(MaGv!F28,dsma,5,0)&amp;CHAR(10)&amp;VLOOKUP(MaGv!F28,dsma,4,0)))</f>
        <v>Toán
Hoa</v>
      </c>
      <c r="G28" s="120" t="str">
        <f>IF(MaGv!G28="","",IF(MaGv!G28="cn","cn"&amp;CHAR(10)&amp;VLOOKUP(MaGv!G27,dscn,3,0),VLOOKUP(MaGv!G28,dsma,5,0)&amp;CHAR(10)&amp;VLOOKUP(MaGv!G28,dsma,4,0)))</f>
        <v>Văn
Xuyến</v>
      </c>
      <c r="H28" s="206" t="str">
        <f>IF(MaGv!H28="","",IF(MaGv!H28="cn","cn"&amp;CHAR(10)&amp;VLOOKUP(MaGv!H27,dscn,3,0),VLOOKUP(MaGv!H28,dsma,5,0)&amp;CHAR(10)&amp;VLOOKUP(MaGv!H28,dsma,4,0)))</f>
        <v>Lý
Hà</v>
      </c>
      <c r="I28" s="120" t="str">
        <f>IF(MaGv!I28="","",IF(MaGv!I28="cn","cn"&amp;CHAR(10)&amp;VLOOKUP(MaGv!I27,dscn,3,0),VLOOKUP(MaGv!I28,dsma,5,0)&amp;CHAR(10)&amp;VLOOKUP(MaGv!I28,dsma,4,0)))</f>
        <v>Toán
Trang</v>
      </c>
      <c r="J28" s="120" t="str">
        <f>IF(MaGv!J28="","",IF(MaGv!J28="cn","cn"&amp;CHAR(10)&amp;VLOOKUP(MaGv!J27,dscn,3,0),VLOOKUP(MaGv!J28,dsma,5,0)&amp;CHAR(10)&amp;VLOOKUP(MaGv!J28,dsma,4,0)))</f>
        <v>Văn
Vân</v>
      </c>
      <c r="K28" s="120" t="str">
        <f>IF(MaGv!K28="","",IF(MaGv!K28="cn","cn"&amp;CHAR(10)&amp;VLOOKUP(MaGv!K27,dscn,3,0),VLOOKUP(MaGv!K28,dsma,5,0)&amp;CHAR(10)&amp;VLOOKUP(MaGv!K28,dsma,4,0)))</f>
        <v>Sử
Thanh</v>
      </c>
      <c r="L28" s="120" t="str">
        <f>IF(MaGv!L28="","",IF(MaGv!L28="cn","cn"&amp;CHAR(10)&amp;VLOOKUP(MaGv!L27,dscn,3,0),VLOOKUP(MaGv!L28,dsma,5,0)&amp;CHAR(10)&amp;VLOOKUP(MaGv!L28,dsma,4,0)))</f>
        <v>Toán
Hương</v>
      </c>
      <c r="M28" s="120" t="str">
        <f>IF(MaGv!M28="","",IF(MaGv!M28="cn","cn"&amp;CHAR(10)&amp;VLOOKUP(MaGv!M27,dscn,3,0),VLOOKUP(MaGv!M28,dsma,5,0)&amp;CHAR(10)&amp;VLOOKUP(MaGv!M28,dsma,4,0)))</f>
        <v>Văn 
Mai</v>
      </c>
      <c r="N28" s="120" t="str">
        <f>IF(MaGv!N28="","",IF(MaGv!N28="cn","cn"&amp;CHAR(10)&amp;VLOOKUP(MaGv!N27,dscn,3,0),VLOOKUP(MaGv!N28,dsma,5,0)&amp;CHAR(10)&amp;VLOOKUP(MaGv!N28,dsma,4,0)))</f>
        <v>Lý
Miên</v>
      </c>
      <c r="O28" s="120" t="str">
        <f>IF(MaGv!O28="","",IF(MaGv!O28="cn","cn"&amp;CHAR(10)&amp;VLOOKUP(MaGv!O27,dscn,3,0),VLOOKUP(MaGv!O28,dsma,5,0)&amp;CHAR(10)&amp;VLOOKUP(MaGv!O28,dsma,4,0)))</f>
        <v>Văn
Hồng</v>
      </c>
      <c r="P28" s="120" t="str">
        <f>IF(MaGv!P28="","",IF(MaGv!P28="cn","cn"&amp;CHAR(10)&amp;VLOOKUP(MaGv!P27,dscn,3,0),VLOOKUP(MaGv!P28,dsma,5,0)&amp;CHAR(10)&amp;VLOOKUP(MaGv!P28,dsma,4,0)))</f>
        <v>Toán
Phượng</v>
      </c>
      <c r="Q28" s="206" t="str">
        <f>IF(MaGv!Q28="","",IF(MaGv!Q28="cn","cn"&amp;CHAR(10)&amp;VLOOKUP(MaGv!Q27,dscn,3,0),VLOOKUP(MaGv!Q28,dsma,5,0)&amp;CHAR(10)&amp;VLOOKUP(MaGv!Q28,dsma,4,0)))</f>
        <v/>
      </c>
      <c r="R28" s="120" t="str">
        <f>IF(MaGv!R28="","",IF(MaGv!R28="cn","cn"&amp;CHAR(10)&amp;VLOOKUP(MaGv!R27,dscn,3,0),VLOOKUP(MaGv!R28,dsma,5,0)&amp;CHAR(10)&amp;VLOOKUP(MaGv!R28,dsma,4,0)))</f>
        <v/>
      </c>
      <c r="S28" s="120" t="str">
        <f>IF(MaGv!S28="","",IF(MaGv!S28="cn","cn"&amp;CHAR(10)&amp;VLOOKUP(MaGv!S27,dscn,3,0),VLOOKUP(MaGv!S28,dsma,5,0)&amp;CHAR(10)&amp;VLOOKUP(MaGv!S28,dsma,4,0)))</f>
        <v/>
      </c>
      <c r="T28" s="120" t="str">
        <f>IF(MaGv!T28="","",IF(MaGv!T28="cn","cn"&amp;CHAR(10)&amp;VLOOKUP(MaGv!T27,dscn,3,0),VLOOKUP(MaGv!T28,dsma,5,0)&amp;CHAR(10)&amp;VLOOKUP(MaGv!T28,dsma,4,0)))</f>
        <v/>
      </c>
      <c r="U28" s="120" t="str">
        <f>IF(MaGv!U28="","",IF(MaGv!U28="cn","cn"&amp;CHAR(10)&amp;VLOOKUP(MaGv!U27,dscn,3,0),VLOOKUP(MaGv!U28,dsma,5,0)&amp;CHAR(10)&amp;VLOOKUP(MaGv!U28,dsma,4,0)))</f>
        <v/>
      </c>
      <c r="V28" s="120" t="str">
        <f>IF(MaGv!V28="","",IF(MaGv!V28="cn","cn"&amp;CHAR(10)&amp;VLOOKUP(MaGv!V27,dscn,3,0),VLOOKUP(MaGv!V28,dsma,5,0)&amp;CHAR(10)&amp;VLOOKUP(MaGv!V28,dsma,4,0)))</f>
        <v/>
      </c>
      <c r="W28" s="120" t="str">
        <f>IF(MaGv!W28="","",IF(MaGv!W28="cn","cn"&amp;CHAR(10)&amp;VLOOKUP(MaGv!W27,dscn,3,0),VLOOKUP(MaGv!W28,dsma,5,0)&amp;CHAR(10)&amp;VLOOKUP(MaGv!W28,dsma,4,0)))</f>
        <v/>
      </c>
      <c r="X28" s="120" t="str">
        <f>IF(MaGv!X28="","",IF(MaGv!X28="cn","cn"&amp;CHAR(10)&amp;VLOOKUP(MaGv!X27,dscn,3,0),VLOOKUP(MaGv!X28,dsma,5,0)&amp;CHAR(10)&amp;VLOOKUP(MaGv!X28,dsma,4,0)))</f>
        <v/>
      </c>
      <c r="Y28" s="120" t="str">
        <f>IF(MaGv!Y28="","",IF(MaGv!Y28="cn","cn"&amp;CHAR(10)&amp;VLOOKUP(MaGv!Y27,dscn,3,0),VLOOKUP(MaGv!Y28,dsma,5,0)&amp;CHAR(10)&amp;VLOOKUP(MaGv!Y28,dsma,4,0)))</f>
        <v/>
      </c>
      <c r="Z28" s="120" t="str">
        <f>IF(MaGv!Z28="","",IF(MaGv!Z28="cn","cn"&amp;CHAR(10)&amp;VLOOKUP(MaGv!Z27,dscn,3,0),VLOOKUP(MaGv!Z28,dsma,5,0)&amp;CHAR(10)&amp;VLOOKUP(MaGv!Z28,dsma,4,0)))</f>
        <v/>
      </c>
      <c r="AA28" s="120" t="str">
        <f>IF(MaGv!AA28="","",IF(MaGv!AA28="cn","cn"&amp;CHAR(10)&amp;VLOOKUP(MaGv!AA27,dscn,3,0),VLOOKUP(MaGv!AA28,dsma,5,0)&amp;CHAR(10)&amp;VLOOKUP(MaGv!AA28,dsma,4,0)))</f>
        <v/>
      </c>
      <c r="AB28" s="120" t="str">
        <f>IF(MaGv!AB28="","",IF(MaGv!AB28="cn","cn"&amp;CHAR(10)&amp;VLOOKUP(MaGv!AB27,dscn,3,0),VLOOKUP(MaGv!AB28,dsma,5,0)&amp;CHAR(10)&amp;VLOOKUP(MaGv!AB28,dsma,4,0)))</f>
        <v/>
      </c>
      <c r="AC28" s="120" t="str">
        <f>IF(MaGv!AC28="","",IF(MaGv!AC28="cn","cn"&amp;CHAR(10)&amp;VLOOKUP(MaGv!AC27,dscn,3,0),VLOOKUP(MaGv!AC28,dsma,5,0)&amp;CHAR(10)&amp;VLOOKUP(MaGv!AC28,dsma,4,0)))</f>
        <v/>
      </c>
      <c r="AD28" s="120" t="str">
        <f>IF(MaGv!AD28="","",IF(MaGv!AD28="cn","cn"&amp;CHAR(10)&amp;VLOOKUP(MaGv!AD27,dscn,3,0),VLOOKUP(MaGv!AD28,dsma,5,0)&amp;CHAR(10)&amp;VLOOKUP(MaGv!AD28,dsma,4,0)))</f>
        <v/>
      </c>
      <c r="AE28" s="120" t="str">
        <f>IF(MaGv!AE28="","",IF(MaGv!AE28="cn","cn"&amp;CHAR(10)&amp;VLOOKUP(MaGv!AE27,dscn,3,0),VLOOKUP(MaGv!AE28,dsma,5,0)&amp;CHAR(10)&amp;VLOOKUP(MaGv!AE28,dsma,4,0)))</f>
        <v/>
      </c>
      <c r="AF28" s="120" t="str">
        <f>IF(MaGv!AF28="","",IF(MaGv!AF28="cn","cn"&amp;CHAR(10)&amp;VLOOKUP(MaGv!AF27,dscn,3,0),VLOOKUP(MaGv!AF28,dsma,5,0)&amp;CHAR(10)&amp;VLOOKUP(MaGv!AF28,dsma,4,0)))</f>
        <v/>
      </c>
      <c r="AG28" s="120" t="str">
        <f>IF(MaGv!AG28="","",IF(MaGv!AG28="cn","cn"&amp;CHAR(10)&amp;VLOOKUP(MaGv!AG27,dscn,3,0),VLOOKUP(MaGv!AG28,dsma,5,0)&amp;CHAR(10)&amp;VLOOKUP(MaGv!AG28,dsma,4,0)))</f>
        <v/>
      </c>
      <c r="AH28" s="206" t="str">
        <f>IF(MaGv!AH28="","",IF(MaGv!AH28="cn","cn"&amp;CHAR(10)&amp;VLOOKUP(MaGv!AH27,dscn,3,0),VLOOKUP(MaGv!AH28,dsma,5,0)&amp;CHAR(10)&amp;VLOOKUP(MaGv!AH28,dsma,4,0)))</f>
        <v>Hóa
Thiện</v>
      </c>
      <c r="AI28" s="206" t="str">
        <f>IF(MaGv!AI28="","",IF(MaGv!AI28="cn","cn"&amp;CHAR(10)&amp;VLOOKUP(MaGv!AI27,dscn,3,0),VLOOKUP(MaGv!AI28,dsma,5,0)&amp;CHAR(10)&amp;VLOOKUP(MaGv!AI28,dsma,4,0)))</f>
        <v>Văn
Dung</v>
      </c>
      <c r="AJ28" s="206" t="str">
        <f>IF(MaGv!AJ28="","",IF(MaGv!AJ28="cn","cn"&amp;CHAR(10)&amp;VLOOKUP(MaGv!AJ27,dscn,3,0),VLOOKUP(MaGv!AJ28,dsma,5,0)&amp;CHAR(10)&amp;VLOOKUP(MaGv!AJ28,dsma,4,0)))</f>
        <v>Hóa
Sa</v>
      </c>
      <c r="AK28" s="206" t="str">
        <f>IF(MaGv!AK28="","",IF(MaGv!AK28="cn","cn"&amp;CHAR(10)&amp;VLOOKUP(MaGv!AK27,dscn,3,0),VLOOKUP(MaGv!AK28,dsma,5,0)&amp;CHAR(10)&amp;VLOOKUP(MaGv!AK28,dsma,4,0)))</f>
        <v>Lý
Dũng</v>
      </c>
      <c r="AL28" s="206" t="str">
        <f>IF(MaGv!AL28="","",IF(MaGv!AL28="cn","cn"&amp;CHAR(10)&amp;VLOOKUP(MaGv!AL27,dscn,3,0),VLOOKUP(MaGv!AL28,dsma,5,0)&amp;CHAR(10)&amp;VLOOKUP(MaGv!AL28,dsma,4,0)))</f>
        <v>Văn
Lý</v>
      </c>
      <c r="AM28" s="206" t="str">
        <f>IF(MaGv!AM28="","",IF(MaGv!AM28="cn","cn"&amp;CHAR(10)&amp;VLOOKUP(MaGv!AM27,dscn,3,0),VLOOKUP(MaGv!AM28,dsma,5,0)&amp;CHAR(10)&amp;VLOOKUP(MaGv!AM28,dsma,4,0)))</f>
        <v>Toán
Minh</v>
      </c>
      <c r="AN28" s="206" t="str">
        <f>IF(MaGv!AN28="","",IF(MaGv!AN28="cn","cn"&amp;CHAR(10)&amp;VLOOKUP(MaGv!AN27,dscn,3,0),VLOOKUP(MaGv!AN28,dsma,5,0)&amp;CHAR(10)&amp;VLOOKUP(MaGv!AN28,dsma,4,0)))</f>
        <v>Văn 
Chi</v>
      </c>
      <c r="AO28" s="206" t="str">
        <f>IF(MaGv!AO28="","",IF(MaGv!AO28="cn","cn"&amp;CHAR(10)&amp;VLOOKUP(MaGv!AO27,dscn,3,0),VLOOKUP(MaGv!AO28,dsma,5,0)&amp;CHAR(10)&amp;VLOOKUP(MaGv!AO28,dsma,4,0)))</f>
        <v/>
      </c>
      <c r="AP28" s="206" t="str">
        <f>IF(MaGv!AP28="","",IF(MaGv!AP28="cn","cn"&amp;CHAR(10)&amp;VLOOKUP(MaGv!AP27,dscn,3,0),VLOOKUP(MaGv!AP28,dsma,5,0)&amp;CHAR(10)&amp;VLOOKUP(MaGv!AP28,dsma,4,0)))</f>
        <v/>
      </c>
      <c r="AQ28" s="206" t="str">
        <f>IF(MaGv!AQ28="","",IF(MaGv!AQ28="cn","cn"&amp;CHAR(10)&amp;VLOOKUP(MaGv!AQ27,dscn,3,0),VLOOKUP(MaGv!AQ28,dsma,5,0)&amp;CHAR(10)&amp;VLOOKUP(MaGv!AQ28,dsma,4,0)))</f>
        <v/>
      </c>
      <c r="AR28" s="206" t="str">
        <f>IF(MaGv!AR28="","",IF(MaGv!AR28="cn","cn"&amp;CHAR(10)&amp;VLOOKUP(MaGv!AR27,dscn,3,0),VLOOKUP(MaGv!AR28,dsma,5,0)&amp;CHAR(10)&amp;VLOOKUP(MaGv!AR28,dsma,4,0)))</f>
        <v/>
      </c>
      <c r="AS28" s="206" t="str">
        <f>IF(MaGv!AS28="","",IF(MaGv!AS28="cn","cn"&amp;CHAR(10)&amp;VLOOKUP(MaGv!AS27,dscn,3,0),VLOOKUP(MaGv!AS28,dsma,5,0)&amp;CHAR(10)&amp;VLOOKUP(MaGv!AS28,dsma,4,0)))</f>
        <v/>
      </c>
      <c r="AT28" s="203" t="str">
        <f>IF(MaGv!AT28="","",IF(MaGv!AT28="cn","cn"&amp;CHAR(10)&amp;VLOOKUP(MaGv!AT27,dscn,3,0),VLOOKUP(MaGv!AT28,dsma,5,0)&amp;CHAR(10)&amp;VLOOKUP(MaGv!AT28,dsma,4,0)))</f>
        <v/>
      </c>
      <c r="AU28" s="206" t="str">
        <f>IF(MaGv!AU28="","",IF(MaGv!AU28="cn","cn"&amp;CHAR(10)&amp;VLOOKUP(MaGv!AU27,dscn,3,0),VLOOKUP(MaGv!AU28,dsma,5,0)&amp;CHAR(10)&amp;VLOOKUP(MaGv!AU28,dsma,4,0)))</f>
        <v/>
      </c>
      <c r="AV28" s="206" t="str">
        <f>IF(MaGv!AV28="","",IF(MaGv!AV28="cn","cn"&amp;CHAR(10)&amp;VLOOKUP(MaGv!AV27,dscn,3,0),VLOOKUP(MaGv!AV28,dsma,5,0)&amp;CHAR(10)&amp;VLOOKUP(MaGv!AV28,dsma,4,0)))</f>
        <v/>
      </c>
      <c r="AW28" s="206" t="str">
        <f>IF(MaGv!AW28="","",IF(MaGv!AW28="cn","cn"&amp;CHAR(10)&amp;VLOOKUP(MaGv!AW27,dscn,3,0),VLOOKUP(MaGv!AW28,dsma,5,0)&amp;CHAR(10)&amp;VLOOKUP(MaGv!AW28,dsma,4,0)))</f>
        <v/>
      </c>
      <c r="AX28" s="206" t="str">
        <f>IF(MaGv!AX28="","",IF(MaGv!AX28="cn","cn"&amp;CHAR(10)&amp;VLOOKUP(MaGv!AX27,dscn,3,0),VLOOKUP(MaGv!AX28,dsma,5,0)&amp;CHAR(10)&amp;VLOOKUP(MaGv!AX28,dsma,4,0)))</f>
        <v/>
      </c>
      <c r="AY28" s="120" t="str">
        <f>IF(MaGv!AY28="","",IF(MaGv!AY28="cn","cn"&amp;CHAR(10)&amp;VLOOKUP(MaGv!AY27,dscn,3,0),VLOOKUP(MaGv!AY28,dsma,5,0)&amp;CHAR(10)&amp;VLOOKUP(MaGv!AY28,dsma,4,0)))</f>
        <v/>
      </c>
      <c r="AZ28" s="123" t="str">
        <f>IF(MaGv!AZ28="","",IF(MaGv!AZ28="cn","cn"&amp;CHAR(10)&amp;VLOOKUP(MaGv!AZ27,dscn,3,0),VLOOKUP(MaGv!AZ28,dsma,5,0)&amp;CHAR(10)&amp;VLOOKUP(MaGv!AZ28,dsma,4,0)))</f>
        <v/>
      </c>
      <c r="BA28" s="112"/>
      <c r="BB28" s="113"/>
    </row>
    <row r="29" spans="1:54" s="107" customFormat="1" ht="26.25" customHeight="1" thickTop="1" x14ac:dyDescent="0.2">
      <c r="A29" s="470" t="s">
        <v>23</v>
      </c>
      <c r="B29" s="104">
        <v>1</v>
      </c>
      <c r="C29" s="119" t="str">
        <f>IF(MaGv!C29="","",IF(MaGv!C29="cn","cn"&amp;CHAR(10)&amp;VLOOKUP(MaGv!C28,dscn,3,0),VLOOKUP(MaGv!C29,dsma,5,0)&amp;CHAR(10)&amp;VLOOKUP(MaGv!C29,dsma,4,0)))</f>
        <v/>
      </c>
      <c r="D29" s="119" t="str">
        <f>IF(MaGv!D29="","",IF(MaGv!D29="cn","cn"&amp;CHAR(10)&amp;VLOOKUP(MaGv!D28,dscn,3,0),VLOOKUP(MaGv!D29,dsma,5,0)&amp;CHAR(10)&amp;VLOOKUP(MaGv!D29,dsma,4,0)))</f>
        <v/>
      </c>
      <c r="E29" s="119" t="str">
        <f>IF(MaGv!E29="","",IF(MaGv!E29="cn","cn"&amp;CHAR(10)&amp;VLOOKUP(MaGv!E28,dscn,3,0),VLOOKUP(MaGv!E29,dsma,5,0)&amp;CHAR(10)&amp;VLOOKUP(MaGv!E29,dsma,4,0)))</f>
        <v/>
      </c>
      <c r="F29" s="119" t="str">
        <f>IF(MaGv!F29="","",IF(MaGv!F29="cn","cn"&amp;CHAR(10)&amp;VLOOKUP(MaGv!F28,dscn,3,0),VLOOKUP(MaGv!F29,dsma,5,0)&amp;CHAR(10)&amp;VLOOKUP(MaGv!F29,dsma,4,0)))</f>
        <v/>
      </c>
      <c r="G29" s="119" t="str">
        <f>IF(MaGv!G29="","",IF(MaGv!G29="cn","cn"&amp;CHAR(10)&amp;VLOOKUP(MaGv!G28,dscn,3,0),VLOOKUP(MaGv!G29,dsma,5,0)&amp;CHAR(10)&amp;VLOOKUP(MaGv!G29,dsma,4,0)))</f>
        <v/>
      </c>
      <c r="H29" s="204" t="str">
        <f>IF(MaGv!H29="","",IF(MaGv!H29="cn","cn"&amp;CHAR(10)&amp;VLOOKUP(MaGv!H28,dscn,3,0),VLOOKUP(MaGv!H29,dsma,5,0)&amp;CHAR(10)&amp;VLOOKUP(MaGv!H29,dsma,4,0)))</f>
        <v/>
      </c>
      <c r="I29" s="119" t="str">
        <f>IF(MaGv!I29="","",IF(MaGv!I29="cn","cn"&amp;CHAR(10)&amp;VLOOKUP(MaGv!I28,dscn,3,0),VLOOKUP(MaGv!I29,dsma,5,0)&amp;CHAR(10)&amp;VLOOKUP(MaGv!I29,dsma,4,0)))</f>
        <v/>
      </c>
      <c r="J29" s="119" t="str">
        <f>IF(MaGv!J29="","",IF(MaGv!J29="cn","cn"&amp;CHAR(10)&amp;VLOOKUP(MaGv!J28,dscn,3,0),VLOOKUP(MaGv!J29,dsma,5,0)&amp;CHAR(10)&amp;VLOOKUP(MaGv!J29,dsma,4,0)))</f>
        <v/>
      </c>
      <c r="K29" s="119" t="str">
        <f>IF(MaGv!K29="","",IF(MaGv!K29="cn","cn"&amp;CHAR(10)&amp;VLOOKUP(MaGv!K28,dscn,3,0),VLOOKUP(MaGv!K29,dsma,5,0)&amp;CHAR(10)&amp;VLOOKUP(MaGv!K29,dsma,4,0)))</f>
        <v/>
      </c>
      <c r="L29" s="119" t="str">
        <f>IF(MaGv!L29="","",IF(MaGv!L29="cn","cn"&amp;CHAR(10)&amp;VLOOKUP(MaGv!L28,dscn,3,0),VLOOKUP(MaGv!L29,dsma,5,0)&amp;CHAR(10)&amp;VLOOKUP(MaGv!L29,dsma,4,0)))</f>
        <v/>
      </c>
      <c r="M29" s="119" t="str">
        <f>IF(MaGv!M29="","",IF(MaGv!M29="cn","cn"&amp;CHAR(10)&amp;VLOOKUP(MaGv!M28,dscn,3,0),VLOOKUP(MaGv!M29,dsma,5,0)&amp;CHAR(10)&amp;VLOOKUP(MaGv!M29,dsma,4,0)))</f>
        <v/>
      </c>
      <c r="N29" s="119" t="str">
        <f>IF(MaGv!N29="","",IF(MaGv!N29="cn","cn"&amp;CHAR(10)&amp;VLOOKUP(MaGv!N28,dscn,3,0),VLOOKUP(MaGv!N29,dsma,5,0)&amp;CHAR(10)&amp;VLOOKUP(MaGv!N29,dsma,4,0)))</f>
        <v/>
      </c>
      <c r="O29" s="119" t="str">
        <f>IF(MaGv!O29="","",IF(MaGv!O29="cn","cn"&amp;CHAR(10)&amp;VLOOKUP(MaGv!O28,dscn,3,0),VLOOKUP(MaGv!O29,dsma,5,0)&amp;CHAR(10)&amp;VLOOKUP(MaGv!O29,dsma,4,0)))</f>
        <v/>
      </c>
      <c r="P29" s="119" t="str">
        <f>IF(MaGv!P29="","",IF(MaGv!P29="cn","cn"&amp;CHAR(10)&amp;VLOOKUP(MaGv!P28,dscn,3,0),VLOOKUP(MaGv!P29,dsma,5,0)&amp;CHAR(10)&amp;VLOOKUP(MaGv!P29,dsma,4,0)))</f>
        <v/>
      </c>
      <c r="Q29" s="204" t="str">
        <f>IF(MaGv!Q29="","",IF(MaGv!Q29="cn","cn"&amp;CHAR(10)&amp;VLOOKUP(MaGv!Q28,dscn,3,0),VLOOKUP(MaGv!Q29,dsma,5,0)&amp;CHAR(10)&amp;VLOOKUP(MaGv!Q29,dsma,4,0)))</f>
        <v/>
      </c>
      <c r="R29" s="119" t="str">
        <f>IF(MaGv!R29="","",IF(MaGv!R29="cn","cn"&amp;CHAR(10)&amp;VLOOKUP(MaGv!R28,dscn,3,0),VLOOKUP(MaGv!R29,dsma,5,0)&amp;CHAR(10)&amp;VLOOKUP(MaGv!R29,dsma,4,0)))</f>
        <v/>
      </c>
      <c r="S29" s="119" t="str">
        <f>IF(MaGv!S29="","",IF(MaGv!S29="cn","cn"&amp;CHAR(10)&amp;VLOOKUP(MaGv!S28,dscn,3,0),VLOOKUP(MaGv!S29,dsma,5,0)&amp;CHAR(10)&amp;VLOOKUP(MaGv!S29,dsma,4,0)))</f>
        <v/>
      </c>
      <c r="T29" s="119" t="str">
        <f>IF(MaGv!T29="","",IF(MaGv!T29="cn","cn"&amp;CHAR(10)&amp;VLOOKUP(MaGv!T28,dscn,3,0),VLOOKUP(MaGv!T29,dsma,5,0)&amp;CHAR(10)&amp;VLOOKUP(MaGv!T29,dsma,4,0)))</f>
        <v/>
      </c>
      <c r="U29" s="119" t="str">
        <f>IF(MaGv!U29="","",IF(MaGv!U29="cn","cn"&amp;CHAR(10)&amp;VLOOKUP(MaGv!U28,dscn,3,0),VLOOKUP(MaGv!U29,dsma,5,0)&amp;CHAR(10)&amp;VLOOKUP(MaGv!U29,dsma,4,0)))</f>
        <v/>
      </c>
      <c r="V29" s="119" t="str">
        <f>IF(MaGv!V29="","",IF(MaGv!V29="cn","cn"&amp;CHAR(10)&amp;VLOOKUP(MaGv!V28,dscn,3,0),VLOOKUP(MaGv!V29,dsma,5,0)&amp;CHAR(10)&amp;VLOOKUP(MaGv!V29,dsma,4,0)))</f>
        <v/>
      </c>
      <c r="W29" s="119" t="str">
        <f>IF(MaGv!W29="","",IF(MaGv!W29="cn","cn"&amp;CHAR(10)&amp;VLOOKUP(MaGv!W28,dscn,3,0),VLOOKUP(MaGv!W29,dsma,5,0)&amp;CHAR(10)&amp;VLOOKUP(MaGv!W29,dsma,4,0)))</f>
        <v/>
      </c>
      <c r="X29" s="119" t="str">
        <f>IF(MaGv!X29="","",IF(MaGv!X29="cn","cn"&amp;CHAR(10)&amp;VLOOKUP(MaGv!X28,dscn,3,0),VLOOKUP(MaGv!X29,dsma,5,0)&amp;CHAR(10)&amp;VLOOKUP(MaGv!X29,dsma,4,0)))</f>
        <v/>
      </c>
      <c r="Y29" s="119" t="str">
        <f>IF(MaGv!Y29="","",IF(MaGv!Y29="cn","cn"&amp;CHAR(10)&amp;VLOOKUP(MaGv!Y28,dscn,3,0),VLOOKUP(MaGv!Y29,dsma,5,0)&amp;CHAR(10)&amp;VLOOKUP(MaGv!Y29,dsma,4,0)))</f>
        <v/>
      </c>
      <c r="Z29" s="119" t="str">
        <f>IF(MaGv!Z29="","",IF(MaGv!Z29="cn","cn"&amp;CHAR(10)&amp;VLOOKUP(MaGv!Z28,dscn,3,0),VLOOKUP(MaGv!Z29,dsma,5,0)&amp;CHAR(10)&amp;VLOOKUP(MaGv!Z29,dsma,4,0)))</f>
        <v/>
      </c>
      <c r="AA29" s="119" t="str">
        <f>IF(MaGv!AA29="","",IF(MaGv!AA29="cn","cn"&amp;CHAR(10)&amp;VLOOKUP(MaGv!AA28,dscn,3,0),VLOOKUP(MaGv!AA29,dsma,5,0)&amp;CHAR(10)&amp;VLOOKUP(MaGv!AA29,dsma,4,0)))</f>
        <v/>
      </c>
      <c r="AB29" s="119" t="str">
        <f>IF(MaGv!AB29="","",IF(MaGv!AB29="cn","cn"&amp;CHAR(10)&amp;VLOOKUP(MaGv!AB28,dscn,3,0),VLOOKUP(MaGv!AB29,dsma,5,0)&amp;CHAR(10)&amp;VLOOKUP(MaGv!AB29,dsma,4,0)))</f>
        <v/>
      </c>
      <c r="AC29" s="119" t="str">
        <f>IF(MaGv!AC29="","",IF(MaGv!AC29="cn","cn"&amp;CHAR(10)&amp;VLOOKUP(MaGv!AC28,dscn,3,0),VLOOKUP(MaGv!AC29,dsma,5,0)&amp;CHAR(10)&amp;VLOOKUP(MaGv!AC29,dsma,4,0)))</f>
        <v/>
      </c>
      <c r="AD29" s="119" t="str">
        <f>IF(MaGv!AD29="","",IF(MaGv!AD29="cn","cn"&amp;CHAR(10)&amp;VLOOKUP(MaGv!AD28,dscn,3,0),VLOOKUP(MaGv!AD29,dsma,5,0)&amp;CHAR(10)&amp;VLOOKUP(MaGv!AD29,dsma,4,0)))</f>
        <v/>
      </c>
      <c r="AE29" s="119" t="str">
        <f>IF(MaGv!AE29="","",IF(MaGv!AE29="cn","cn"&amp;CHAR(10)&amp;VLOOKUP(MaGv!AE28,dscn,3,0),VLOOKUP(MaGv!AE29,dsma,5,0)&amp;CHAR(10)&amp;VLOOKUP(MaGv!AE29,dsma,4,0)))</f>
        <v/>
      </c>
      <c r="AF29" s="119" t="str">
        <f>IF(MaGv!AF29="","",IF(MaGv!AF29="cn","cn"&amp;CHAR(10)&amp;VLOOKUP(MaGv!AF28,dscn,3,0),VLOOKUP(MaGv!AF29,dsma,5,0)&amp;CHAR(10)&amp;VLOOKUP(MaGv!AF29,dsma,4,0)))</f>
        <v/>
      </c>
      <c r="AG29" s="119" t="str">
        <f>IF(MaGv!AG29="","",IF(MaGv!AG29="cn","cn"&amp;CHAR(10)&amp;VLOOKUP(MaGv!AG28,dscn,3,0),VLOOKUP(MaGv!AG29,dsma,5,0)&amp;CHAR(10)&amp;VLOOKUP(MaGv!AG29,dsma,4,0)))</f>
        <v/>
      </c>
      <c r="AH29" s="204" t="str">
        <f>IF(MaGv!AH29="","",IF(MaGv!AH29="cn","cn"&amp;CHAR(10)&amp;VLOOKUP(MaGv!AH28,dscn,3,0),VLOOKUP(MaGv!AH29,dsma,5,0)&amp;CHAR(10)&amp;VLOOKUP(MaGv!AH29,dsma,4,0)))</f>
        <v/>
      </c>
      <c r="AI29" s="204" t="str">
        <f>IF(MaGv!AI29="","",IF(MaGv!AI29="cn","cn"&amp;CHAR(10)&amp;VLOOKUP(MaGv!AI28,dscn,3,0),VLOOKUP(MaGv!AI29,dsma,5,0)&amp;CHAR(10)&amp;VLOOKUP(MaGv!AI29,dsma,4,0)))</f>
        <v/>
      </c>
      <c r="AJ29" s="204" t="str">
        <f>IF(MaGv!AJ29="","",IF(MaGv!AJ29="cn","cn"&amp;CHAR(10)&amp;VLOOKUP(MaGv!AJ28,dscn,3,0),VLOOKUP(MaGv!AJ29,dsma,5,0)&amp;CHAR(10)&amp;VLOOKUP(MaGv!AJ29,dsma,4,0)))</f>
        <v/>
      </c>
      <c r="AK29" s="204" t="str">
        <f>IF(MaGv!AK29="","",IF(MaGv!AK29="cn","cn"&amp;CHAR(10)&amp;VLOOKUP(MaGv!AK28,dscn,3,0),VLOOKUP(MaGv!AK29,dsma,5,0)&amp;CHAR(10)&amp;VLOOKUP(MaGv!AK29,dsma,4,0)))</f>
        <v/>
      </c>
      <c r="AL29" s="204" t="str">
        <f>IF(MaGv!AL29="","",IF(MaGv!AL29="cn","cn"&amp;CHAR(10)&amp;VLOOKUP(MaGv!AL28,dscn,3,0),VLOOKUP(MaGv!AL29,dsma,5,0)&amp;CHAR(10)&amp;VLOOKUP(MaGv!AL29,dsma,4,0)))</f>
        <v/>
      </c>
      <c r="AM29" s="204" t="str">
        <f>IF(MaGv!AM29="","",IF(MaGv!AM29="cn","cn"&amp;CHAR(10)&amp;VLOOKUP(MaGv!AM28,dscn,3,0),VLOOKUP(MaGv!AM29,dsma,5,0)&amp;CHAR(10)&amp;VLOOKUP(MaGv!AM29,dsma,4,0)))</f>
        <v/>
      </c>
      <c r="AN29" s="204" t="str">
        <f>IF(MaGv!AN29="","",IF(MaGv!AN29="cn","cn"&amp;CHAR(10)&amp;VLOOKUP(MaGv!AN28,dscn,3,0),VLOOKUP(MaGv!AN29,dsma,5,0)&amp;CHAR(10)&amp;VLOOKUP(MaGv!AN29,dsma,4,0)))</f>
        <v/>
      </c>
      <c r="AO29" s="204" t="str">
        <f>IF(MaGv!AO29="","",IF(MaGv!AO29="cn","cn"&amp;CHAR(10)&amp;VLOOKUP(MaGv!AO28,dscn,3,0),VLOOKUP(MaGv!AO29,dsma,5,0)&amp;CHAR(10)&amp;VLOOKUP(MaGv!AO29,dsma,4,0)))</f>
        <v/>
      </c>
      <c r="AP29" s="204" t="str">
        <f>IF(MaGv!AP29="","",IF(MaGv!AP29="cn","cn"&amp;CHAR(10)&amp;VLOOKUP(MaGv!AP28,dscn,3,0),VLOOKUP(MaGv!AP29,dsma,5,0)&amp;CHAR(10)&amp;VLOOKUP(MaGv!AP29,dsma,4,0)))</f>
        <v/>
      </c>
      <c r="AQ29" s="204" t="str">
        <f>IF(MaGv!AQ29="","",IF(MaGv!AQ29="cn","cn"&amp;CHAR(10)&amp;VLOOKUP(MaGv!AQ28,dscn,3,0),VLOOKUP(MaGv!AQ29,dsma,5,0)&amp;CHAR(10)&amp;VLOOKUP(MaGv!AQ29,dsma,4,0)))</f>
        <v/>
      </c>
      <c r="AR29" s="204" t="str">
        <f>IF(MaGv!AR29="","",IF(MaGv!AR29="cn","cn"&amp;CHAR(10)&amp;VLOOKUP(MaGv!AR28,dscn,3,0),VLOOKUP(MaGv!AR29,dsma,5,0)&amp;CHAR(10)&amp;VLOOKUP(MaGv!AR29,dsma,4,0)))</f>
        <v/>
      </c>
      <c r="AS29" s="204" t="str">
        <f>IF(MaGv!AS29="","",IF(MaGv!AS29="cn","cn"&amp;CHAR(10)&amp;VLOOKUP(MaGv!AS28,dscn,3,0),VLOOKUP(MaGv!AS29,dsma,5,0)&amp;CHAR(10)&amp;VLOOKUP(MaGv!AS29,dsma,4,0)))</f>
        <v/>
      </c>
      <c r="AT29" s="201" t="str">
        <f>IF(MaGv!AT29="","",IF(MaGv!AT29="cn","cn"&amp;CHAR(10)&amp;VLOOKUP(MaGv!AT28,dscn,3,0),VLOOKUP(MaGv!AT29,dsma,5,0)&amp;CHAR(10)&amp;VLOOKUP(MaGv!AT29,dsma,4,0)))</f>
        <v/>
      </c>
      <c r="AU29" s="204" t="str">
        <f>IF(MaGv!AU29="","",IF(MaGv!AU29="cn","cn"&amp;CHAR(10)&amp;VLOOKUP(MaGv!AU28,dscn,3,0),VLOOKUP(MaGv!AU29,dsma,5,0)&amp;CHAR(10)&amp;VLOOKUP(MaGv!AU29,dsma,4,0)))</f>
        <v/>
      </c>
      <c r="AV29" s="204" t="str">
        <f>IF(MaGv!AV29="","",IF(MaGv!AV29="cn","cn"&amp;CHAR(10)&amp;VLOOKUP(MaGv!AV28,dscn,3,0),VLOOKUP(MaGv!AV29,dsma,5,0)&amp;CHAR(10)&amp;VLOOKUP(MaGv!AV29,dsma,4,0)))</f>
        <v/>
      </c>
      <c r="AW29" s="204" t="str">
        <f>IF(MaGv!AW29="","",IF(MaGv!AW29="cn","cn"&amp;CHAR(10)&amp;VLOOKUP(MaGv!AW28,dscn,3,0),VLOOKUP(MaGv!AW29,dsma,5,0)&amp;CHAR(10)&amp;VLOOKUP(MaGv!AW29,dsma,4,0)))</f>
        <v/>
      </c>
      <c r="AX29" s="204" t="str">
        <f>IF(MaGv!AX29="","",IF(MaGv!AX29="cn","cn"&amp;CHAR(10)&amp;VLOOKUP(MaGv!AX28,dscn,3,0),VLOOKUP(MaGv!AX29,dsma,5,0)&amp;CHAR(10)&amp;VLOOKUP(MaGv!AX29,dsma,4,0)))</f>
        <v/>
      </c>
      <c r="AY29" s="119" t="str">
        <f>IF(MaGv!AY29="","",IF(MaGv!AY29="cn","cn"&amp;CHAR(10)&amp;VLOOKUP(MaGv!AY28,dscn,3,0),VLOOKUP(MaGv!AY29,dsma,5,0)&amp;CHAR(10)&amp;VLOOKUP(MaGv!AY29,dsma,4,0)))</f>
        <v/>
      </c>
      <c r="AZ29" s="121" t="str">
        <f>IF(MaGv!AZ29="","",IF(MaGv!AZ29="cn","cn"&amp;CHAR(10)&amp;VLOOKUP(MaGv!AZ28,dscn,3,0),VLOOKUP(MaGv!AZ29,dsma,5,0)&amp;CHAR(10)&amp;VLOOKUP(MaGv!AZ29,dsma,4,0)))</f>
        <v/>
      </c>
      <c r="BA29" s="114"/>
      <c r="BB29" s="106"/>
    </row>
    <row r="30" spans="1:54" s="107" customFormat="1" ht="26.25" customHeight="1" x14ac:dyDescent="0.2">
      <c r="A30" s="470" t="s">
        <v>8</v>
      </c>
      <c r="B30" s="108">
        <v>2</v>
      </c>
      <c r="C30" s="77" t="str">
        <f>IF(MaGv!C30="","",IF(MaGv!C30="cn","cn"&amp;CHAR(10)&amp;VLOOKUP(MaGv!C29,dscn,3,0),VLOOKUP(MaGv!C30,dsma,5,0)&amp;CHAR(10)&amp;VLOOKUP(MaGv!C30,dsma,4,0)))</f>
        <v/>
      </c>
      <c r="D30" s="77" t="str">
        <f>IF(MaGv!D30="","",IF(MaGv!D30="cn","cn"&amp;CHAR(10)&amp;VLOOKUP(MaGv!D29,dscn,3,0),VLOOKUP(MaGv!D30,dsma,5,0)&amp;CHAR(10)&amp;VLOOKUP(MaGv!D30,dsma,4,0)))</f>
        <v/>
      </c>
      <c r="E30" s="77" t="str">
        <f>IF(MaGv!E30="","",IF(MaGv!E30="cn","cn"&amp;CHAR(10)&amp;VLOOKUP(MaGv!E29,dscn,3,0),VLOOKUP(MaGv!E30,dsma,5,0)&amp;CHAR(10)&amp;VLOOKUP(MaGv!E30,dsma,4,0)))</f>
        <v/>
      </c>
      <c r="F30" s="77" t="str">
        <f>IF(MaGv!F30="","",IF(MaGv!F30="cn","cn"&amp;CHAR(10)&amp;VLOOKUP(MaGv!F29,dscn,3,0),VLOOKUP(MaGv!F30,dsma,5,0)&amp;CHAR(10)&amp;VLOOKUP(MaGv!F30,dsma,4,0)))</f>
        <v/>
      </c>
      <c r="G30" s="77" t="str">
        <f>IF(MaGv!G30="","",IF(MaGv!G30="cn","cn"&amp;CHAR(10)&amp;VLOOKUP(MaGv!G29,dscn,3,0),VLOOKUP(MaGv!G30,dsma,5,0)&amp;CHAR(10)&amp;VLOOKUP(MaGv!G30,dsma,4,0)))</f>
        <v/>
      </c>
      <c r="H30" s="205" t="str">
        <f>IF(MaGv!H30="","",IF(MaGv!H30="cn","cn"&amp;CHAR(10)&amp;VLOOKUP(MaGv!H29,dscn,3,0),VLOOKUP(MaGv!H30,dsma,5,0)&amp;CHAR(10)&amp;VLOOKUP(MaGv!H30,dsma,4,0)))</f>
        <v/>
      </c>
      <c r="I30" s="77" t="str">
        <f>IF(MaGv!I30="","",IF(MaGv!I30="cn","cn"&amp;CHAR(10)&amp;VLOOKUP(MaGv!I29,dscn,3,0),VLOOKUP(MaGv!I30,dsma,5,0)&amp;CHAR(10)&amp;VLOOKUP(MaGv!I30,dsma,4,0)))</f>
        <v/>
      </c>
      <c r="J30" s="77" t="str">
        <f>IF(MaGv!J30="","",IF(MaGv!J30="cn","cn"&amp;CHAR(10)&amp;VLOOKUP(MaGv!J29,dscn,3,0),VLOOKUP(MaGv!J30,dsma,5,0)&amp;CHAR(10)&amp;VLOOKUP(MaGv!J30,dsma,4,0)))</f>
        <v/>
      </c>
      <c r="K30" s="77" t="str">
        <f>IF(MaGv!K30="","",IF(MaGv!K30="cn","cn"&amp;CHAR(10)&amp;VLOOKUP(MaGv!K29,dscn,3,0),VLOOKUP(MaGv!K30,dsma,5,0)&amp;CHAR(10)&amp;VLOOKUP(MaGv!K30,dsma,4,0)))</f>
        <v/>
      </c>
      <c r="L30" s="77" t="str">
        <f>IF(MaGv!L30="","",IF(MaGv!L30="cn","cn"&amp;CHAR(10)&amp;VLOOKUP(MaGv!L29,dscn,3,0),VLOOKUP(MaGv!L30,dsma,5,0)&amp;CHAR(10)&amp;VLOOKUP(MaGv!L30,dsma,4,0)))</f>
        <v/>
      </c>
      <c r="M30" s="77" t="str">
        <f>IF(MaGv!M30="","",IF(MaGv!M30="cn","cn"&amp;CHAR(10)&amp;VLOOKUP(MaGv!M29,dscn,3,0),VLOOKUP(MaGv!M30,dsma,5,0)&amp;CHAR(10)&amp;VLOOKUP(MaGv!M30,dsma,4,0)))</f>
        <v/>
      </c>
      <c r="N30" s="77" t="str">
        <f>IF(MaGv!N30="","",IF(MaGv!N30="cn","cn"&amp;CHAR(10)&amp;VLOOKUP(MaGv!N29,dscn,3,0),VLOOKUP(MaGv!N30,dsma,5,0)&amp;CHAR(10)&amp;VLOOKUP(MaGv!N30,dsma,4,0)))</f>
        <v/>
      </c>
      <c r="O30" s="77" t="str">
        <f>IF(MaGv!O30="","",IF(MaGv!O30="cn","cn"&amp;CHAR(10)&amp;VLOOKUP(MaGv!O29,dscn,3,0),VLOOKUP(MaGv!O30,dsma,5,0)&amp;CHAR(10)&amp;VLOOKUP(MaGv!O30,dsma,4,0)))</f>
        <v/>
      </c>
      <c r="P30" s="77" t="str">
        <f>IF(MaGv!P30="","",IF(MaGv!P30="cn","cn"&amp;CHAR(10)&amp;VLOOKUP(MaGv!P29,dscn,3,0),VLOOKUP(MaGv!P30,dsma,5,0)&amp;CHAR(10)&amp;VLOOKUP(MaGv!P30,dsma,4,0)))</f>
        <v/>
      </c>
      <c r="Q30" s="205" t="str">
        <f>IF(MaGv!Q30="","",IF(MaGv!Q30="cn","cn"&amp;CHAR(10)&amp;VLOOKUP(MaGv!Q29,dscn,3,0),VLOOKUP(MaGv!Q30,dsma,5,0)&amp;CHAR(10)&amp;VLOOKUP(MaGv!Q30,dsma,4,0)))</f>
        <v/>
      </c>
      <c r="R30" s="77" t="str">
        <f>IF(MaGv!R30="","",IF(MaGv!R30="cn","cn"&amp;CHAR(10)&amp;VLOOKUP(MaGv!R29,dscn,3,0),VLOOKUP(MaGv!R30,dsma,5,0)&amp;CHAR(10)&amp;VLOOKUP(MaGv!R30,dsma,4,0)))</f>
        <v/>
      </c>
      <c r="S30" s="77" t="str">
        <f>IF(MaGv!S30="","",IF(MaGv!S30="cn","cn"&amp;CHAR(10)&amp;VLOOKUP(MaGv!S29,dscn,3,0),VLOOKUP(MaGv!S30,dsma,5,0)&amp;CHAR(10)&amp;VLOOKUP(MaGv!S30,dsma,4,0)))</f>
        <v/>
      </c>
      <c r="T30" s="77" t="str">
        <f>IF(MaGv!T30="","",IF(MaGv!T30="cn","cn"&amp;CHAR(10)&amp;VLOOKUP(MaGv!T29,dscn,3,0),VLOOKUP(MaGv!T30,dsma,5,0)&amp;CHAR(10)&amp;VLOOKUP(MaGv!T30,dsma,4,0)))</f>
        <v/>
      </c>
      <c r="U30" s="77" t="str">
        <f>IF(MaGv!U30="","",IF(MaGv!U30="cn","cn"&amp;CHAR(10)&amp;VLOOKUP(MaGv!U29,dscn,3,0),VLOOKUP(MaGv!U30,dsma,5,0)&amp;CHAR(10)&amp;VLOOKUP(MaGv!U30,dsma,4,0)))</f>
        <v/>
      </c>
      <c r="V30" s="77" t="str">
        <f>IF(MaGv!V30="","",IF(MaGv!V30="cn","cn"&amp;CHAR(10)&amp;VLOOKUP(MaGv!V29,dscn,3,0),VLOOKUP(MaGv!V30,dsma,5,0)&amp;CHAR(10)&amp;VLOOKUP(MaGv!V30,dsma,4,0)))</f>
        <v/>
      </c>
      <c r="W30" s="77" t="str">
        <f>IF(MaGv!W30="","",IF(MaGv!W30="cn","cn"&amp;CHAR(10)&amp;VLOOKUP(MaGv!W29,dscn,3,0),VLOOKUP(MaGv!W30,dsma,5,0)&amp;CHAR(10)&amp;VLOOKUP(MaGv!W30,dsma,4,0)))</f>
        <v/>
      </c>
      <c r="X30" s="77" t="str">
        <f>IF(MaGv!X30="","",IF(MaGv!X30="cn","cn"&amp;CHAR(10)&amp;VLOOKUP(MaGv!X29,dscn,3,0),VLOOKUP(MaGv!X30,dsma,5,0)&amp;CHAR(10)&amp;VLOOKUP(MaGv!X30,dsma,4,0)))</f>
        <v/>
      </c>
      <c r="Y30" s="77" t="str">
        <f>IF(MaGv!Y30="","",IF(MaGv!Y30="cn","cn"&amp;CHAR(10)&amp;VLOOKUP(MaGv!Y29,dscn,3,0),VLOOKUP(MaGv!Y30,dsma,5,0)&amp;CHAR(10)&amp;VLOOKUP(MaGv!Y30,dsma,4,0)))</f>
        <v/>
      </c>
      <c r="Z30" s="77" t="str">
        <f>IF(MaGv!Z30="","",IF(MaGv!Z30="cn","cn"&amp;CHAR(10)&amp;VLOOKUP(MaGv!Z29,dscn,3,0),VLOOKUP(MaGv!Z30,dsma,5,0)&amp;CHAR(10)&amp;VLOOKUP(MaGv!Z30,dsma,4,0)))</f>
        <v/>
      </c>
      <c r="AA30" s="77" t="str">
        <f>IF(MaGv!AA30="","",IF(MaGv!AA30="cn","cn"&amp;CHAR(10)&amp;VLOOKUP(MaGv!AA29,dscn,3,0),VLOOKUP(MaGv!AA30,dsma,5,0)&amp;CHAR(10)&amp;VLOOKUP(MaGv!AA30,dsma,4,0)))</f>
        <v/>
      </c>
      <c r="AB30" s="77" t="str">
        <f>IF(MaGv!AB30="","",IF(MaGv!AB30="cn","cn"&amp;CHAR(10)&amp;VLOOKUP(MaGv!AB29,dscn,3,0),VLOOKUP(MaGv!AB30,dsma,5,0)&amp;CHAR(10)&amp;VLOOKUP(MaGv!AB30,dsma,4,0)))</f>
        <v/>
      </c>
      <c r="AC30" s="77" t="str">
        <f>IF(MaGv!AC30="","",IF(MaGv!AC30="cn","cn"&amp;CHAR(10)&amp;VLOOKUP(MaGv!AC29,dscn,3,0),VLOOKUP(MaGv!AC30,dsma,5,0)&amp;CHAR(10)&amp;VLOOKUP(MaGv!AC30,dsma,4,0)))</f>
        <v/>
      </c>
      <c r="AD30" s="77" t="str">
        <f>IF(MaGv!AD30="","",IF(MaGv!AD30="cn","cn"&amp;CHAR(10)&amp;VLOOKUP(MaGv!AD29,dscn,3,0),VLOOKUP(MaGv!AD30,dsma,5,0)&amp;CHAR(10)&amp;VLOOKUP(MaGv!AD30,dsma,4,0)))</f>
        <v/>
      </c>
      <c r="AE30" s="77" t="str">
        <f>IF(MaGv!AE30="","",IF(MaGv!AE30="cn","cn"&amp;CHAR(10)&amp;VLOOKUP(MaGv!AE29,dscn,3,0),VLOOKUP(MaGv!AE30,dsma,5,0)&amp;CHAR(10)&amp;VLOOKUP(MaGv!AE30,dsma,4,0)))</f>
        <v/>
      </c>
      <c r="AF30" s="77" t="str">
        <f>IF(MaGv!AF30="","",IF(MaGv!AF30="cn","cn"&amp;CHAR(10)&amp;VLOOKUP(MaGv!AF29,dscn,3,0),VLOOKUP(MaGv!AF30,dsma,5,0)&amp;CHAR(10)&amp;VLOOKUP(MaGv!AF30,dsma,4,0)))</f>
        <v/>
      </c>
      <c r="AG30" s="77" t="str">
        <f>IF(MaGv!AG30="","",IF(MaGv!AG30="cn","cn"&amp;CHAR(10)&amp;VLOOKUP(MaGv!AG29,dscn,3,0),VLOOKUP(MaGv!AG30,dsma,5,0)&amp;CHAR(10)&amp;VLOOKUP(MaGv!AG30,dsma,4,0)))</f>
        <v/>
      </c>
      <c r="AH30" s="205" t="str">
        <f>IF(MaGv!AH30="","",IF(MaGv!AH30="cn","cn"&amp;CHAR(10)&amp;VLOOKUP(MaGv!AH29,dscn,3,0),VLOOKUP(MaGv!AH30,dsma,5,0)&amp;CHAR(10)&amp;VLOOKUP(MaGv!AH30,dsma,4,0)))</f>
        <v/>
      </c>
      <c r="AI30" s="205" t="str">
        <f>IF(MaGv!AI30="","",IF(MaGv!AI30="cn","cn"&amp;CHAR(10)&amp;VLOOKUP(MaGv!AI29,dscn,3,0),VLOOKUP(MaGv!AI30,dsma,5,0)&amp;CHAR(10)&amp;VLOOKUP(MaGv!AI30,dsma,4,0)))</f>
        <v/>
      </c>
      <c r="AJ30" s="205" t="str">
        <f>IF(MaGv!AJ30="","",IF(MaGv!AJ30="cn","cn"&amp;CHAR(10)&amp;VLOOKUP(MaGv!AJ29,dscn,3,0),VLOOKUP(MaGv!AJ30,dsma,5,0)&amp;CHAR(10)&amp;VLOOKUP(MaGv!AJ30,dsma,4,0)))</f>
        <v/>
      </c>
      <c r="AK30" s="205" t="str">
        <f>IF(MaGv!AK30="","",IF(MaGv!AK30="cn","cn"&amp;CHAR(10)&amp;VLOOKUP(MaGv!AK29,dscn,3,0),VLOOKUP(MaGv!AK30,dsma,5,0)&amp;CHAR(10)&amp;VLOOKUP(MaGv!AK30,dsma,4,0)))</f>
        <v/>
      </c>
      <c r="AL30" s="205" t="str">
        <f>IF(MaGv!AL30="","",IF(MaGv!AL30="cn","cn"&amp;CHAR(10)&amp;VLOOKUP(MaGv!AL29,dscn,3,0),VLOOKUP(MaGv!AL30,dsma,5,0)&amp;CHAR(10)&amp;VLOOKUP(MaGv!AL30,dsma,4,0)))</f>
        <v/>
      </c>
      <c r="AM30" s="205" t="str">
        <f>IF(MaGv!AM30="","",IF(MaGv!AM30="cn","cn"&amp;CHAR(10)&amp;VLOOKUP(MaGv!AM29,dscn,3,0),VLOOKUP(MaGv!AM30,dsma,5,0)&amp;CHAR(10)&amp;VLOOKUP(MaGv!AM30,dsma,4,0)))</f>
        <v/>
      </c>
      <c r="AN30" s="205" t="str">
        <f>IF(MaGv!AN30="","",IF(MaGv!AN30="cn","cn"&amp;CHAR(10)&amp;VLOOKUP(MaGv!AN29,dscn,3,0),VLOOKUP(MaGv!AN30,dsma,5,0)&amp;CHAR(10)&amp;VLOOKUP(MaGv!AN30,dsma,4,0)))</f>
        <v/>
      </c>
      <c r="AO30" s="205" t="str">
        <f>IF(MaGv!AO30="","",IF(MaGv!AO30="cn","cn"&amp;CHAR(10)&amp;VLOOKUP(MaGv!AO29,dscn,3,0),VLOOKUP(MaGv!AO30,dsma,5,0)&amp;CHAR(10)&amp;VLOOKUP(MaGv!AO30,dsma,4,0)))</f>
        <v/>
      </c>
      <c r="AP30" s="205" t="str">
        <f>IF(MaGv!AP30="","",IF(MaGv!AP30="cn","cn"&amp;CHAR(10)&amp;VLOOKUP(MaGv!AP29,dscn,3,0),VLOOKUP(MaGv!AP30,dsma,5,0)&amp;CHAR(10)&amp;VLOOKUP(MaGv!AP30,dsma,4,0)))</f>
        <v/>
      </c>
      <c r="AQ30" s="205" t="str">
        <f>IF(MaGv!AQ30="","",IF(MaGv!AQ30="cn","cn"&amp;CHAR(10)&amp;VLOOKUP(MaGv!AQ29,dscn,3,0),VLOOKUP(MaGv!AQ30,dsma,5,0)&amp;CHAR(10)&amp;VLOOKUP(MaGv!AQ30,dsma,4,0)))</f>
        <v/>
      </c>
      <c r="AR30" s="205" t="str">
        <f>IF(MaGv!AR30="","",IF(MaGv!AR30="cn","cn"&amp;CHAR(10)&amp;VLOOKUP(MaGv!AR29,dscn,3,0),VLOOKUP(MaGv!AR30,dsma,5,0)&amp;CHAR(10)&amp;VLOOKUP(MaGv!AR30,dsma,4,0)))</f>
        <v/>
      </c>
      <c r="AS30" s="205" t="str">
        <f>IF(MaGv!AS30="","",IF(MaGv!AS30="cn","cn"&amp;CHAR(10)&amp;VLOOKUP(MaGv!AS29,dscn,3,0),VLOOKUP(MaGv!AS30,dsma,5,0)&amp;CHAR(10)&amp;VLOOKUP(MaGv!AS30,dsma,4,0)))</f>
        <v/>
      </c>
      <c r="AT30" s="202" t="str">
        <f>IF(MaGv!AT30="","",IF(MaGv!AT30="cn","cn"&amp;CHAR(10)&amp;VLOOKUP(MaGv!AT29,dscn,3,0),VLOOKUP(MaGv!AT30,dsma,5,0)&amp;CHAR(10)&amp;VLOOKUP(MaGv!AT30,dsma,4,0)))</f>
        <v/>
      </c>
      <c r="AU30" s="205" t="str">
        <f>IF(MaGv!AU30="","",IF(MaGv!AU30="cn","cn"&amp;CHAR(10)&amp;VLOOKUP(MaGv!AU29,dscn,3,0),VLOOKUP(MaGv!AU30,dsma,5,0)&amp;CHAR(10)&amp;VLOOKUP(MaGv!AU30,dsma,4,0)))</f>
        <v/>
      </c>
      <c r="AV30" s="205" t="str">
        <f>IF(MaGv!AV30="","",IF(MaGv!AV30="cn","cn"&amp;CHAR(10)&amp;VLOOKUP(MaGv!AV29,dscn,3,0),VLOOKUP(MaGv!AV30,dsma,5,0)&amp;CHAR(10)&amp;VLOOKUP(MaGv!AV30,dsma,4,0)))</f>
        <v/>
      </c>
      <c r="AW30" s="205" t="str">
        <f>IF(MaGv!AW30="","",IF(MaGv!AW30="cn","cn"&amp;CHAR(10)&amp;VLOOKUP(MaGv!AW29,dscn,3,0),VLOOKUP(MaGv!AW30,dsma,5,0)&amp;CHAR(10)&amp;VLOOKUP(MaGv!AW30,dsma,4,0)))</f>
        <v/>
      </c>
      <c r="AX30" s="205" t="str">
        <f>IF(MaGv!AX30="","",IF(MaGv!AX30="cn","cn"&amp;CHAR(10)&amp;VLOOKUP(MaGv!AX29,dscn,3,0),VLOOKUP(MaGv!AX30,dsma,5,0)&amp;CHAR(10)&amp;VLOOKUP(MaGv!AX30,dsma,4,0)))</f>
        <v/>
      </c>
      <c r="AY30" s="77" t="str">
        <f>IF(MaGv!AY30="","",IF(MaGv!AY30="cn","cn"&amp;CHAR(10)&amp;VLOOKUP(MaGv!AY29,dscn,3,0),VLOOKUP(MaGv!AY30,dsma,5,0)&amp;CHAR(10)&amp;VLOOKUP(MaGv!AY30,dsma,4,0)))</f>
        <v/>
      </c>
      <c r="AZ30" s="122" t="str">
        <f>IF(MaGv!AZ30="","",IF(MaGv!AZ30="cn","cn"&amp;CHAR(10)&amp;VLOOKUP(MaGv!AZ29,dscn,3,0),VLOOKUP(MaGv!AZ30,dsma,5,0)&amp;CHAR(10)&amp;VLOOKUP(MaGv!AZ30,dsma,4,0)))</f>
        <v/>
      </c>
      <c r="BA30" s="115"/>
      <c r="BB30" s="110"/>
    </row>
    <row r="31" spans="1:54" s="107" customFormat="1" ht="26.25" customHeight="1" x14ac:dyDescent="0.2">
      <c r="A31" s="470" t="s">
        <v>14</v>
      </c>
      <c r="B31" s="108">
        <v>3</v>
      </c>
      <c r="C31" s="77" t="str">
        <f>IF(MaGv!C31="","",IF(MaGv!C31="cn","cn"&amp;CHAR(10)&amp;VLOOKUP(MaGv!C30,dscn,3,0),VLOOKUP(MaGv!C31,dsma,5,0)&amp;CHAR(10)&amp;VLOOKUP(MaGv!C31,dsma,4,0)))</f>
        <v/>
      </c>
      <c r="D31" s="77" t="str">
        <f>IF(MaGv!D31="","",IF(MaGv!D31="cn","cn"&amp;CHAR(10)&amp;VLOOKUP(MaGv!D30,dscn,3,0),VLOOKUP(MaGv!D31,dsma,5,0)&amp;CHAR(10)&amp;VLOOKUP(MaGv!D31,dsma,4,0)))</f>
        <v/>
      </c>
      <c r="E31" s="77" t="str">
        <f>IF(MaGv!E31="","",IF(MaGv!E31="cn","cn"&amp;CHAR(10)&amp;VLOOKUP(MaGv!E30,dscn,3,0),VLOOKUP(MaGv!E31,dsma,5,0)&amp;CHAR(10)&amp;VLOOKUP(MaGv!E31,dsma,4,0)))</f>
        <v/>
      </c>
      <c r="F31" s="77" t="str">
        <f>IF(MaGv!F31="","",IF(MaGv!F31="cn","cn"&amp;CHAR(10)&amp;VLOOKUP(MaGv!F30,dscn,3,0),VLOOKUP(MaGv!F31,dsma,5,0)&amp;CHAR(10)&amp;VLOOKUP(MaGv!F31,dsma,4,0)))</f>
        <v/>
      </c>
      <c r="G31" s="77" t="str">
        <f>IF(MaGv!G31="","",IF(MaGv!G31="cn","cn"&amp;CHAR(10)&amp;VLOOKUP(MaGv!G30,dscn,3,0),VLOOKUP(MaGv!G31,dsma,5,0)&amp;CHAR(10)&amp;VLOOKUP(MaGv!G31,dsma,4,0)))</f>
        <v/>
      </c>
      <c r="H31" s="205" t="str">
        <f>IF(MaGv!H31="","",IF(MaGv!H31="cn","cn"&amp;CHAR(10)&amp;VLOOKUP(MaGv!H30,dscn,3,0),VLOOKUP(MaGv!H31,dsma,5,0)&amp;CHAR(10)&amp;VLOOKUP(MaGv!H31,dsma,4,0)))</f>
        <v/>
      </c>
      <c r="I31" s="77" t="str">
        <f>IF(MaGv!I31="","",IF(MaGv!I31="cn","cn"&amp;CHAR(10)&amp;VLOOKUP(MaGv!I30,dscn,3,0),VLOOKUP(MaGv!I31,dsma,5,0)&amp;CHAR(10)&amp;VLOOKUP(MaGv!I31,dsma,4,0)))</f>
        <v/>
      </c>
      <c r="J31" s="77" t="str">
        <f>IF(MaGv!J31="","",IF(MaGv!J31="cn","cn"&amp;CHAR(10)&amp;VLOOKUP(MaGv!J30,dscn,3,0),VLOOKUP(MaGv!J31,dsma,5,0)&amp;CHAR(10)&amp;VLOOKUP(MaGv!J31,dsma,4,0)))</f>
        <v/>
      </c>
      <c r="K31" s="77" t="str">
        <f>IF(MaGv!K31="","",IF(MaGv!K31="cn","cn"&amp;CHAR(10)&amp;VLOOKUP(MaGv!K30,dscn,3,0),VLOOKUP(MaGv!K31,dsma,5,0)&amp;CHAR(10)&amp;VLOOKUP(MaGv!K31,dsma,4,0)))</f>
        <v/>
      </c>
      <c r="L31" s="77" t="str">
        <f>IF(MaGv!L31="","",IF(MaGv!L31="cn","cn"&amp;CHAR(10)&amp;VLOOKUP(MaGv!L30,dscn,3,0),VLOOKUP(MaGv!L31,dsma,5,0)&amp;CHAR(10)&amp;VLOOKUP(MaGv!L31,dsma,4,0)))</f>
        <v/>
      </c>
      <c r="M31" s="77" t="str">
        <f>IF(MaGv!M31="","",IF(MaGv!M31="cn","cn"&amp;CHAR(10)&amp;VLOOKUP(MaGv!M30,dscn,3,0),VLOOKUP(MaGv!M31,dsma,5,0)&amp;CHAR(10)&amp;VLOOKUP(MaGv!M31,dsma,4,0)))</f>
        <v/>
      </c>
      <c r="N31" s="77" t="str">
        <f>IF(MaGv!N31="","",IF(MaGv!N31="cn","cn"&amp;CHAR(10)&amp;VLOOKUP(MaGv!N30,dscn,3,0),VLOOKUP(MaGv!N31,dsma,5,0)&amp;CHAR(10)&amp;VLOOKUP(MaGv!N31,dsma,4,0)))</f>
        <v/>
      </c>
      <c r="O31" s="77" t="str">
        <f>IF(MaGv!O31="","",IF(MaGv!O31="cn","cn"&amp;CHAR(10)&amp;VLOOKUP(MaGv!O30,dscn,3,0),VLOOKUP(MaGv!O31,dsma,5,0)&amp;CHAR(10)&amp;VLOOKUP(MaGv!O31,dsma,4,0)))</f>
        <v/>
      </c>
      <c r="P31" s="77" t="str">
        <f>IF(MaGv!P31="","",IF(MaGv!P31="cn","cn"&amp;CHAR(10)&amp;VLOOKUP(MaGv!P30,dscn,3,0),VLOOKUP(MaGv!P31,dsma,5,0)&amp;CHAR(10)&amp;VLOOKUP(MaGv!P31,dsma,4,0)))</f>
        <v/>
      </c>
      <c r="Q31" s="205" t="str">
        <f>IF(MaGv!Q31="","",IF(MaGv!Q31="cn","cn"&amp;CHAR(10)&amp;VLOOKUP(MaGv!Q30,dscn,3,0),VLOOKUP(MaGv!Q31,dsma,5,0)&amp;CHAR(10)&amp;VLOOKUP(MaGv!Q31,dsma,4,0)))</f>
        <v/>
      </c>
      <c r="R31" s="77" t="str">
        <f>IF(MaGv!R31="","",IF(MaGv!R31="cn","cn"&amp;CHAR(10)&amp;VLOOKUP(MaGv!R30,dscn,3,0),VLOOKUP(MaGv!R31,dsma,5,0)&amp;CHAR(10)&amp;VLOOKUP(MaGv!R31,dsma,4,0)))</f>
        <v/>
      </c>
      <c r="S31" s="77" t="str">
        <f>IF(MaGv!S31="","",IF(MaGv!S31="cn","cn"&amp;CHAR(10)&amp;VLOOKUP(MaGv!S30,dscn,3,0),VLOOKUP(MaGv!S31,dsma,5,0)&amp;CHAR(10)&amp;VLOOKUP(MaGv!S31,dsma,4,0)))</f>
        <v/>
      </c>
      <c r="T31" s="77" t="str">
        <f>IF(MaGv!T31="","",IF(MaGv!T31="cn","cn"&amp;CHAR(10)&amp;VLOOKUP(MaGv!T30,dscn,3,0),VLOOKUP(MaGv!T31,dsma,5,0)&amp;CHAR(10)&amp;VLOOKUP(MaGv!T31,dsma,4,0)))</f>
        <v/>
      </c>
      <c r="U31" s="77" t="str">
        <f>IF(MaGv!U31="","",IF(MaGv!U31="cn","cn"&amp;CHAR(10)&amp;VLOOKUP(MaGv!U30,dscn,3,0),VLOOKUP(MaGv!U31,dsma,5,0)&amp;CHAR(10)&amp;VLOOKUP(MaGv!U31,dsma,4,0)))</f>
        <v/>
      </c>
      <c r="V31" s="77" t="str">
        <f>IF(MaGv!V31="","",IF(MaGv!V31="cn","cn"&amp;CHAR(10)&amp;VLOOKUP(MaGv!V30,dscn,3,0),VLOOKUP(MaGv!V31,dsma,5,0)&amp;CHAR(10)&amp;VLOOKUP(MaGv!V31,dsma,4,0)))</f>
        <v/>
      </c>
      <c r="W31" s="77" t="str">
        <f>IF(MaGv!W31="","",IF(MaGv!W31="cn","cn"&amp;CHAR(10)&amp;VLOOKUP(MaGv!W30,dscn,3,0),VLOOKUP(MaGv!W31,dsma,5,0)&amp;CHAR(10)&amp;VLOOKUP(MaGv!W31,dsma,4,0)))</f>
        <v/>
      </c>
      <c r="X31" s="77" t="str">
        <f>IF(MaGv!X31="","",IF(MaGv!X31="cn","cn"&amp;CHAR(10)&amp;VLOOKUP(MaGv!X30,dscn,3,0),VLOOKUP(MaGv!X31,dsma,5,0)&amp;CHAR(10)&amp;VLOOKUP(MaGv!X31,dsma,4,0)))</f>
        <v/>
      </c>
      <c r="Y31" s="77" t="str">
        <f>IF(MaGv!Y31="","",IF(MaGv!Y31="cn","cn"&amp;CHAR(10)&amp;VLOOKUP(MaGv!Y30,dscn,3,0),VLOOKUP(MaGv!Y31,dsma,5,0)&amp;CHAR(10)&amp;VLOOKUP(MaGv!Y31,dsma,4,0)))</f>
        <v/>
      </c>
      <c r="Z31" s="77" t="str">
        <f>IF(MaGv!Z31="","",IF(MaGv!Z31="cn","cn"&amp;CHAR(10)&amp;VLOOKUP(MaGv!Z30,dscn,3,0),VLOOKUP(MaGv!Z31,dsma,5,0)&amp;CHAR(10)&amp;VLOOKUP(MaGv!Z31,dsma,4,0)))</f>
        <v/>
      </c>
      <c r="AA31" s="77" t="str">
        <f>IF(MaGv!AA31="","",IF(MaGv!AA31="cn","cn"&amp;CHAR(10)&amp;VLOOKUP(MaGv!AA30,dscn,3,0),VLOOKUP(MaGv!AA31,dsma,5,0)&amp;CHAR(10)&amp;VLOOKUP(MaGv!AA31,dsma,4,0)))</f>
        <v/>
      </c>
      <c r="AB31" s="77" t="str">
        <f>IF(MaGv!AB31="","",IF(MaGv!AB31="cn","cn"&amp;CHAR(10)&amp;VLOOKUP(MaGv!AB30,dscn,3,0),VLOOKUP(MaGv!AB31,dsma,5,0)&amp;CHAR(10)&amp;VLOOKUP(MaGv!AB31,dsma,4,0)))</f>
        <v/>
      </c>
      <c r="AC31" s="77" t="str">
        <f>IF(MaGv!AC31="","",IF(MaGv!AC31="cn","cn"&amp;CHAR(10)&amp;VLOOKUP(MaGv!AC30,dscn,3,0),VLOOKUP(MaGv!AC31,dsma,5,0)&amp;CHAR(10)&amp;VLOOKUP(MaGv!AC31,dsma,4,0)))</f>
        <v/>
      </c>
      <c r="AD31" s="77" t="str">
        <f>IF(MaGv!AD31="","",IF(MaGv!AD31="cn","cn"&amp;CHAR(10)&amp;VLOOKUP(MaGv!AD30,dscn,3,0),VLOOKUP(MaGv!AD31,dsma,5,0)&amp;CHAR(10)&amp;VLOOKUP(MaGv!AD31,dsma,4,0)))</f>
        <v/>
      </c>
      <c r="AE31" s="77" t="str">
        <f>IF(MaGv!AE31="","",IF(MaGv!AE31="cn","cn"&amp;CHAR(10)&amp;VLOOKUP(MaGv!AE30,dscn,3,0),VLOOKUP(MaGv!AE31,dsma,5,0)&amp;CHAR(10)&amp;VLOOKUP(MaGv!AE31,dsma,4,0)))</f>
        <v/>
      </c>
      <c r="AF31" s="77" t="str">
        <f>IF(MaGv!AF31="","",IF(MaGv!AF31="cn","cn"&amp;CHAR(10)&amp;VLOOKUP(MaGv!AF30,dscn,3,0),VLOOKUP(MaGv!AF31,dsma,5,0)&amp;CHAR(10)&amp;VLOOKUP(MaGv!AF31,dsma,4,0)))</f>
        <v/>
      </c>
      <c r="AG31" s="77" t="str">
        <f>IF(MaGv!AG31="","",IF(MaGv!AG31="cn","cn"&amp;CHAR(10)&amp;VLOOKUP(MaGv!AG30,dscn,3,0),VLOOKUP(MaGv!AG31,dsma,5,0)&amp;CHAR(10)&amp;VLOOKUP(MaGv!AG31,dsma,4,0)))</f>
        <v/>
      </c>
      <c r="AH31" s="205" t="str">
        <f>IF(MaGv!AH31="","",IF(MaGv!AH31="cn","cn"&amp;CHAR(10)&amp;VLOOKUP(MaGv!AH30,dscn,3,0),VLOOKUP(MaGv!AH31,dsma,5,0)&amp;CHAR(10)&amp;VLOOKUP(MaGv!AH31,dsma,4,0)))</f>
        <v/>
      </c>
      <c r="AI31" s="205" t="str">
        <f>IF(MaGv!AI31="","",IF(MaGv!AI31="cn","cn"&amp;CHAR(10)&amp;VLOOKUP(MaGv!AI30,dscn,3,0),VLOOKUP(MaGv!AI31,dsma,5,0)&amp;CHAR(10)&amp;VLOOKUP(MaGv!AI31,dsma,4,0)))</f>
        <v/>
      </c>
      <c r="AJ31" s="205" t="str">
        <f>IF(MaGv!AJ31="","",IF(MaGv!AJ31="cn","cn"&amp;CHAR(10)&amp;VLOOKUP(MaGv!AJ30,dscn,3,0),VLOOKUP(MaGv!AJ31,dsma,5,0)&amp;CHAR(10)&amp;VLOOKUP(MaGv!AJ31,dsma,4,0)))</f>
        <v/>
      </c>
      <c r="AK31" s="205" t="str">
        <f>IF(MaGv!AK31="","",IF(MaGv!AK31="cn","cn"&amp;CHAR(10)&amp;VLOOKUP(MaGv!AK30,dscn,3,0),VLOOKUP(MaGv!AK31,dsma,5,0)&amp;CHAR(10)&amp;VLOOKUP(MaGv!AK31,dsma,4,0)))</f>
        <v/>
      </c>
      <c r="AL31" s="205" t="str">
        <f>IF(MaGv!AL31="","",IF(MaGv!AL31="cn","cn"&amp;CHAR(10)&amp;VLOOKUP(MaGv!AL30,dscn,3,0),VLOOKUP(MaGv!AL31,dsma,5,0)&amp;CHAR(10)&amp;VLOOKUP(MaGv!AL31,dsma,4,0)))</f>
        <v/>
      </c>
      <c r="AM31" s="205" t="str">
        <f>IF(MaGv!AM31="","",IF(MaGv!AM31="cn","cn"&amp;CHAR(10)&amp;VLOOKUP(MaGv!AM30,dscn,3,0),VLOOKUP(MaGv!AM31,dsma,5,0)&amp;CHAR(10)&amp;VLOOKUP(MaGv!AM31,dsma,4,0)))</f>
        <v/>
      </c>
      <c r="AN31" s="205" t="str">
        <f>IF(MaGv!AN31="","",IF(MaGv!AN31="cn","cn"&amp;CHAR(10)&amp;VLOOKUP(MaGv!AN30,dscn,3,0),VLOOKUP(MaGv!AN31,dsma,5,0)&amp;CHAR(10)&amp;VLOOKUP(MaGv!AN31,dsma,4,0)))</f>
        <v/>
      </c>
      <c r="AO31" s="205" t="str">
        <f>IF(MaGv!AO31="","",IF(MaGv!AO31="cn","cn"&amp;CHAR(10)&amp;VLOOKUP(MaGv!AO30,dscn,3,0),VLOOKUP(MaGv!AO31,dsma,5,0)&amp;CHAR(10)&amp;VLOOKUP(MaGv!AO31,dsma,4,0)))</f>
        <v/>
      </c>
      <c r="AP31" s="205" t="str">
        <f>IF(MaGv!AP31="","",IF(MaGv!AP31="cn","cn"&amp;CHAR(10)&amp;VLOOKUP(MaGv!AP30,dscn,3,0),VLOOKUP(MaGv!AP31,dsma,5,0)&amp;CHAR(10)&amp;VLOOKUP(MaGv!AP31,dsma,4,0)))</f>
        <v/>
      </c>
      <c r="AQ31" s="205" t="str">
        <f>IF(MaGv!AQ31="","",IF(MaGv!AQ31="cn","cn"&amp;CHAR(10)&amp;VLOOKUP(MaGv!AQ30,dscn,3,0),VLOOKUP(MaGv!AQ31,dsma,5,0)&amp;CHAR(10)&amp;VLOOKUP(MaGv!AQ31,dsma,4,0)))</f>
        <v/>
      </c>
      <c r="AR31" s="205" t="str">
        <f>IF(MaGv!AR31="","",IF(MaGv!AR31="cn","cn"&amp;CHAR(10)&amp;VLOOKUP(MaGv!AR30,dscn,3,0),VLOOKUP(MaGv!AR31,dsma,5,0)&amp;CHAR(10)&amp;VLOOKUP(MaGv!AR31,dsma,4,0)))</f>
        <v/>
      </c>
      <c r="AS31" s="205" t="str">
        <f>IF(MaGv!AS31="","",IF(MaGv!AS31="cn","cn"&amp;CHAR(10)&amp;VLOOKUP(MaGv!AS30,dscn,3,0),VLOOKUP(MaGv!AS31,dsma,5,0)&amp;CHAR(10)&amp;VLOOKUP(MaGv!AS31,dsma,4,0)))</f>
        <v/>
      </c>
      <c r="AT31" s="202" t="str">
        <f>IF(MaGv!AT31="","",IF(MaGv!AT31="cn","cn"&amp;CHAR(10)&amp;VLOOKUP(MaGv!AT30,dscn,3,0),VLOOKUP(MaGv!AT31,dsma,5,0)&amp;CHAR(10)&amp;VLOOKUP(MaGv!AT31,dsma,4,0)))</f>
        <v/>
      </c>
      <c r="AU31" s="205" t="str">
        <f>IF(MaGv!AU31="","",IF(MaGv!AU31="cn","cn"&amp;CHAR(10)&amp;VLOOKUP(MaGv!AU30,dscn,3,0),VLOOKUP(MaGv!AU31,dsma,5,0)&amp;CHAR(10)&amp;VLOOKUP(MaGv!AU31,dsma,4,0)))</f>
        <v/>
      </c>
      <c r="AV31" s="205" t="str">
        <f>IF(MaGv!AV31="","",IF(MaGv!AV31="cn","cn"&amp;CHAR(10)&amp;VLOOKUP(MaGv!AV30,dscn,3,0),VLOOKUP(MaGv!AV31,dsma,5,0)&amp;CHAR(10)&amp;VLOOKUP(MaGv!AV31,dsma,4,0)))</f>
        <v/>
      </c>
      <c r="AW31" s="205" t="str">
        <f>IF(MaGv!AW31="","",IF(MaGv!AW31="cn","cn"&amp;CHAR(10)&amp;VLOOKUP(MaGv!AW30,dscn,3,0),VLOOKUP(MaGv!AW31,dsma,5,0)&amp;CHAR(10)&amp;VLOOKUP(MaGv!AW31,dsma,4,0)))</f>
        <v/>
      </c>
      <c r="AX31" s="205" t="str">
        <f>IF(MaGv!AX31="","",IF(MaGv!AX31="cn","cn"&amp;CHAR(10)&amp;VLOOKUP(MaGv!AX30,dscn,3,0),VLOOKUP(MaGv!AX31,dsma,5,0)&amp;CHAR(10)&amp;VLOOKUP(MaGv!AX31,dsma,4,0)))</f>
        <v/>
      </c>
      <c r="AY31" s="77" t="str">
        <f>IF(MaGv!AY31="","",IF(MaGv!AY31="cn","cn"&amp;CHAR(10)&amp;VLOOKUP(MaGv!AY30,dscn,3,0),VLOOKUP(MaGv!AY31,dsma,5,0)&amp;CHAR(10)&amp;VLOOKUP(MaGv!AY31,dsma,4,0)))</f>
        <v/>
      </c>
      <c r="AZ31" s="122" t="str">
        <f>IF(MaGv!AZ31="","",IF(MaGv!AZ31="cn","cn"&amp;CHAR(10)&amp;VLOOKUP(MaGv!AZ30,dscn,3,0),VLOOKUP(MaGv!AZ31,dsma,5,0)&amp;CHAR(10)&amp;VLOOKUP(MaGv!AZ31,dsma,4,0)))</f>
        <v/>
      </c>
      <c r="BA31" s="115"/>
      <c r="BB31" s="110"/>
    </row>
    <row r="32" spans="1:54" s="107" customFormat="1" ht="26.25" customHeight="1" x14ac:dyDescent="0.2">
      <c r="A32" s="470"/>
      <c r="B32" s="108">
        <v>4</v>
      </c>
      <c r="C32" s="77" t="str">
        <f>IF(MaGv!C32="","",IF(MaGv!C32="cn","cn"&amp;CHAR(10)&amp;VLOOKUP(MaGv!C31,dscn,3,0),VLOOKUP(MaGv!C32,dsma,5,0)&amp;CHAR(10)&amp;VLOOKUP(MaGv!C32,dsma,4,0)))</f>
        <v/>
      </c>
      <c r="D32" s="77" t="str">
        <f>IF(MaGv!D32="","",IF(MaGv!D32="cn","cn"&amp;CHAR(10)&amp;VLOOKUP(MaGv!D31,dscn,3,0),VLOOKUP(MaGv!D32,dsma,5,0)&amp;CHAR(10)&amp;VLOOKUP(MaGv!D32,dsma,4,0)))</f>
        <v/>
      </c>
      <c r="E32" s="77" t="str">
        <f>IF(MaGv!E32="","",IF(MaGv!E32="cn","cn"&amp;CHAR(10)&amp;VLOOKUP(MaGv!E31,dscn,3,0),VLOOKUP(MaGv!E32,dsma,5,0)&amp;CHAR(10)&amp;VLOOKUP(MaGv!E32,dsma,4,0)))</f>
        <v/>
      </c>
      <c r="F32" s="77" t="str">
        <f>IF(MaGv!F32="","",IF(MaGv!F32="cn","cn"&amp;CHAR(10)&amp;VLOOKUP(MaGv!F31,dscn,3,0),VLOOKUP(MaGv!F32,dsma,5,0)&amp;CHAR(10)&amp;VLOOKUP(MaGv!F32,dsma,4,0)))</f>
        <v/>
      </c>
      <c r="G32" s="77" t="str">
        <f>IF(MaGv!G32="","",IF(MaGv!G32="cn","cn"&amp;CHAR(10)&amp;VLOOKUP(MaGv!G31,dscn,3,0),VLOOKUP(MaGv!G32,dsma,5,0)&amp;CHAR(10)&amp;VLOOKUP(MaGv!G32,dsma,4,0)))</f>
        <v/>
      </c>
      <c r="H32" s="205" t="str">
        <f>IF(MaGv!H32="","",IF(MaGv!H32="cn","cn"&amp;CHAR(10)&amp;VLOOKUP(MaGv!H31,dscn,3,0),VLOOKUP(MaGv!H32,dsma,5,0)&amp;CHAR(10)&amp;VLOOKUP(MaGv!H32,dsma,4,0)))</f>
        <v/>
      </c>
      <c r="I32" s="77" t="str">
        <f>IF(MaGv!I32="","",IF(MaGv!I32="cn","cn"&amp;CHAR(10)&amp;VLOOKUP(MaGv!I31,dscn,3,0),VLOOKUP(MaGv!I32,dsma,5,0)&amp;CHAR(10)&amp;VLOOKUP(MaGv!I32,dsma,4,0)))</f>
        <v/>
      </c>
      <c r="J32" s="77" t="str">
        <f>IF(MaGv!J32="","",IF(MaGv!J32="cn","cn"&amp;CHAR(10)&amp;VLOOKUP(MaGv!J31,dscn,3,0),VLOOKUP(MaGv!J32,dsma,5,0)&amp;CHAR(10)&amp;VLOOKUP(MaGv!J32,dsma,4,0)))</f>
        <v/>
      </c>
      <c r="K32" s="77" t="str">
        <f>IF(MaGv!K32="","",IF(MaGv!K32="cn","cn"&amp;CHAR(10)&amp;VLOOKUP(MaGv!K31,dscn,3,0),VLOOKUP(MaGv!K32,dsma,5,0)&amp;CHAR(10)&amp;VLOOKUP(MaGv!K32,dsma,4,0)))</f>
        <v/>
      </c>
      <c r="L32" s="77" t="str">
        <f>IF(MaGv!L32="","",IF(MaGv!L32="cn","cn"&amp;CHAR(10)&amp;VLOOKUP(MaGv!L31,dscn,3,0),VLOOKUP(MaGv!L32,dsma,5,0)&amp;CHAR(10)&amp;VLOOKUP(MaGv!L32,dsma,4,0)))</f>
        <v/>
      </c>
      <c r="M32" s="77" t="str">
        <f>IF(MaGv!M32="","",IF(MaGv!M32="cn","cn"&amp;CHAR(10)&amp;VLOOKUP(MaGv!M31,dscn,3,0),VLOOKUP(MaGv!M32,dsma,5,0)&amp;CHAR(10)&amp;VLOOKUP(MaGv!M32,dsma,4,0)))</f>
        <v/>
      </c>
      <c r="N32" s="77" t="str">
        <f>IF(MaGv!N32="","",IF(MaGv!N32="cn","cn"&amp;CHAR(10)&amp;VLOOKUP(MaGv!N31,dscn,3,0),VLOOKUP(MaGv!N32,dsma,5,0)&amp;CHAR(10)&amp;VLOOKUP(MaGv!N32,dsma,4,0)))</f>
        <v/>
      </c>
      <c r="O32" s="77" t="str">
        <f>IF(MaGv!O32="","",IF(MaGv!O32="cn","cn"&amp;CHAR(10)&amp;VLOOKUP(MaGv!O31,dscn,3,0),VLOOKUP(MaGv!O32,dsma,5,0)&amp;CHAR(10)&amp;VLOOKUP(MaGv!O32,dsma,4,0)))</f>
        <v/>
      </c>
      <c r="P32" s="77" t="str">
        <f>IF(MaGv!P32="","",IF(MaGv!P32="cn","cn"&amp;CHAR(10)&amp;VLOOKUP(MaGv!P31,dscn,3,0),VLOOKUP(MaGv!P32,dsma,5,0)&amp;CHAR(10)&amp;VLOOKUP(MaGv!P32,dsma,4,0)))</f>
        <v/>
      </c>
      <c r="Q32" s="205" t="str">
        <f>IF(MaGv!Q32="","",IF(MaGv!Q32="cn","cn"&amp;CHAR(10)&amp;VLOOKUP(MaGv!Q31,dscn,3,0),VLOOKUP(MaGv!Q32,dsma,5,0)&amp;CHAR(10)&amp;VLOOKUP(MaGv!Q32,dsma,4,0)))</f>
        <v/>
      </c>
      <c r="R32" s="77" t="str">
        <f>IF(MaGv!R32="","",IF(MaGv!R32="cn","cn"&amp;CHAR(10)&amp;VLOOKUP(MaGv!R31,dscn,3,0),VLOOKUP(MaGv!R32,dsma,5,0)&amp;CHAR(10)&amp;VLOOKUP(MaGv!R32,dsma,4,0)))</f>
        <v/>
      </c>
      <c r="S32" s="77" t="str">
        <f>IF(MaGv!S32="","",IF(MaGv!S32="cn","cn"&amp;CHAR(10)&amp;VLOOKUP(MaGv!S31,dscn,3,0),VLOOKUP(MaGv!S32,dsma,5,0)&amp;CHAR(10)&amp;VLOOKUP(MaGv!S32,dsma,4,0)))</f>
        <v/>
      </c>
      <c r="T32" s="77" t="str">
        <f>IF(MaGv!T32="","",IF(MaGv!T32="cn","cn"&amp;CHAR(10)&amp;VLOOKUP(MaGv!T31,dscn,3,0),VLOOKUP(MaGv!T32,dsma,5,0)&amp;CHAR(10)&amp;VLOOKUP(MaGv!T32,dsma,4,0)))</f>
        <v/>
      </c>
      <c r="U32" s="77" t="str">
        <f>IF(MaGv!U32="","",IF(MaGv!U32="cn","cn"&amp;CHAR(10)&amp;VLOOKUP(MaGv!U31,dscn,3,0),VLOOKUP(MaGv!U32,dsma,5,0)&amp;CHAR(10)&amp;VLOOKUP(MaGv!U32,dsma,4,0)))</f>
        <v/>
      </c>
      <c r="V32" s="77" t="str">
        <f>IF(MaGv!V32="","",IF(MaGv!V32="cn","cn"&amp;CHAR(10)&amp;VLOOKUP(MaGv!V31,dscn,3,0),VLOOKUP(MaGv!V32,dsma,5,0)&amp;CHAR(10)&amp;VLOOKUP(MaGv!V32,dsma,4,0)))</f>
        <v/>
      </c>
      <c r="W32" s="77" t="str">
        <f>IF(MaGv!W32="","",IF(MaGv!W32="cn","cn"&amp;CHAR(10)&amp;VLOOKUP(MaGv!W31,dscn,3,0),VLOOKUP(MaGv!W32,dsma,5,0)&amp;CHAR(10)&amp;VLOOKUP(MaGv!W32,dsma,4,0)))</f>
        <v/>
      </c>
      <c r="X32" s="77" t="str">
        <f>IF(MaGv!X32="","",IF(MaGv!X32="cn","cn"&amp;CHAR(10)&amp;VLOOKUP(MaGv!X31,dscn,3,0),VLOOKUP(MaGv!X32,dsma,5,0)&amp;CHAR(10)&amp;VLOOKUP(MaGv!X32,dsma,4,0)))</f>
        <v/>
      </c>
      <c r="Y32" s="77" t="str">
        <f>IF(MaGv!Y32="","",IF(MaGv!Y32="cn","cn"&amp;CHAR(10)&amp;VLOOKUP(MaGv!Y31,dscn,3,0),VLOOKUP(MaGv!Y32,dsma,5,0)&amp;CHAR(10)&amp;VLOOKUP(MaGv!Y32,dsma,4,0)))</f>
        <v/>
      </c>
      <c r="Z32" s="77" t="str">
        <f>IF(MaGv!Z32="","",IF(MaGv!Z32="cn","cn"&amp;CHAR(10)&amp;VLOOKUP(MaGv!Z31,dscn,3,0),VLOOKUP(MaGv!Z32,dsma,5,0)&amp;CHAR(10)&amp;VLOOKUP(MaGv!Z32,dsma,4,0)))</f>
        <v/>
      </c>
      <c r="AA32" s="77" t="str">
        <f>IF(MaGv!AA32="","",IF(MaGv!AA32="cn","cn"&amp;CHAR(10)&amp;VLOOKUP(MaGv!AA31,dscn,3,0),VLOOKUP(MaGv!AA32,dsma,5,0)&amp;CHAR(10)&amp;VLOOKUP(MaGv!AA32,dsma,4,0)))</f>
        <v/>
      </c>
      <c r="AB32" s="77" t="str">
        <f>IF(MaGv!AB32="","",IF(MaGv!AB32="cn","cn"&amp;CHAR(10)&amp;VLOOKUP(MaGv!AB31,dscn,3,0),VLOOKUP(MaGv!AB32,dsma,5,0)&amp;CHAR(10)&amp;VLOOKUP(MaGv!AB32,dsma,4,0)))</f>
        <v/>
      </c>
      <c r="AC32" s="77" t="str">
        <f>IF(MaGv!AC32="","",IF(MaGv!AC32="cn","cn"&amp;CHAR(10)&amp;VLOOKUP(MaGv!AC31,dscn,3,0),VLOOKUP(MaGv!AC32,dsma,5,0)&amp;CHAR(10)&amp;VLOOKUP(MaGv!AC32,dsma,4,0)))</f>
        <v/>
      </c>
      <c r="AD32" s="77" t="str">
        <f>IF(MaGv!AD32="","",IF(MaGv!AD32="cn","cn"&amp;CHAR(10)&amp;VLOOKUP(MaGv!AD31,dscn,3,0),VLOOKUP(MaGv!AD32,dsma,5,0)&amp;CHAR(10)&amp;VLOOKUP(MaGv!AD32,dsma,4,0)))</f>
        <v/>
      </c>
      <c r="AE32" s="77" t="str">
        <f>IF(MaGv!AE32="","",IF(MaGv!AE32="cn","cn"&amp;CHAR(10)&amp;VLOOKUP(MaGv!AE31,dscn,3,0),VLOOKUP(MaGv!AE32,dsma,5,0)&amp;CHAR(10)&amp;VLOOKUP(MaGv!AE32,dsma,4,0)))</f>
        <v/>
      </c>
      <c r="AF32" s="77" t="str">
        <f>IF(MaGv!AF32="","",IF(MaGv!AF32="cn","cn"&amp;CHAR(10)&amp;VLOOKUP(MaGv!AF31,dscn,3,0),VLOOKUP(MaGv!AF32,dsma,5,0)&amp;CHAR(10)&amp;VLOOKUP(MaGv!AF32,dsma,4,0)))</f>
        <v/>
      </c>
      <c r="AG32" s="77" t="str">
        <f>IF(MaGv!AG32="","",IF(MaGv!AG32="cn","cn"&amp;CHAR(10)&amp;VLOOKUP(MaGv!AG31,dscn,3,0),VLOOKUP(MaGv!AG32,dsma,5,0)&amp;CHAR(10)&amp;VLOOKUP(MaGv!AG32,dsma,4,0)))</f>
        <v/>
      </c>
      <c r="AH32" s="205" t="str">
        <f>IF(MaGv!AH32="","",IF(MaGv!AH32="cn","cn"&amp;CHAR(10)&amp;VLOOKUP(MaGv!AH31,dscn,3,0),VLOOKUP(MaGv!AH32,dsma,5,0)&amp;CHAR(10)&amp;VLOOKUP(MaGv!AH32,dsma,4,0)))</f>
        <v/>
      </c>
      <c r="AI32" s="205" t="str">
        <f>IF(MaGv!AI32="","",IF(MaGv!AI32="cn","cn"&amp;CHAR(10)&amp;VLOOKUP(MaGv!AI31,dscn,3,0),VLOOKUP(MaGv!AI32,dsma,5,0)&amp;CHAR(10)&amp;VLOOKUP(MaGv!AI32,dsma,4,0)))</f>
        <v/>
      </c>
      <c r="AJ32" s="205" t="str">
        <f>IF(MaGv!AJ32="","",IF(MaGv!AJ32="cn","cn"&amp;CHAR(10)&amp;VLOOKUP(MaGv!AJ31,dscn,3,0),VLOOKUP(MaGv!AJ32,dsma,5,0)&amp;CHAR(10)&amp;VLOOKUP(MaGv!AJ32,dsma,4,0)))</f>
        <v/>
      </c>
      <c r="AK32" s="205" t="str">
        <f>IF(MaGv!AK32="","",IF(MaGv!AK32="cn","cn"&amp;CHAR(10)&amp;VLOOKUP(MaGv!AK31,dscn,3,0),VLOOKUP(MaGv!AK32,dsma,5,0)&amp;CHAR(10)&amp;VLOOKUP(MaGv!AK32,dsma,4,0)))</f>
        <v/>
      </c>
      <c r="AL32" s="205" t="str">
        <f>IF(MaGv!AL32="","",IF(MaGv!AL32="cn","cn"&amp;CHAR(10)&amp;VLOOKUP(MaGv!AL31,dscn,3,0),VLOOKUP(MaGv!AL32,dsma,5,0)&amp;CHAR(10)&amp;VLOOKUP(MaGv!AL32,dsma,4,0)))</f>
        <v/>
      </c>
      <c r="AM32" s="205" t="str">
        <f>IF(MaGv!AM32="","",IF(MaGv!AM32="cn","cn"&amp;CHAR(10)&amp;VLOOKUP(MaGv!AM31,dscn,3,0),VLOOKUP(MaGv!AM32,dsma,5,0)&amp;CHAR(10)&amp;VLOOKUP(MaGv!AM32,dsma,4,0)))</f>
        <v/>
      </c>
      <c r="AN32" s="205" t="str">
        <f>IF(MaGv!AN32="","",IF(MaGv!AN32="cn","cn"&amp;CHAR(10)&amp;VLOOKUP(MaGv!AN31,dscn,3,0),VLOOKUP(MaGv!AN32,dsma,5,0)&amp;CHAR(10)&amp;VLOOKUP(MaGv!AN32,dsma,4,0)))</f>
        <v/>
      </c>
      <c r="AO32" s="205" t="str">
        <f>IF(MaGv!AO32="","",IF(MaGv!AO32="cn","cn"&amp;CHAR(10)&amp;VLOOKUP(MaGv!AO31,dscn,3,0),VLOOKUP(MaGv!AO32,dsma,5,0)&amp;CHAR(10)&amp;VLOOKUP(MaGv!AO32,dsma,4,0)))</f>
        <v/>
      </c>
      <c r="AP32" s="205" t="str">
        <f>IF(MaGv!AP32="","",IF(MaGv!AP32="cn","cn"&amp;CHAR(10)&amp;VLOOKUP(MaGv!AP31,dscn,3,0),VLOOKUP(MaGv!AP32,dsma,5,0)&amp;CHAR(10)&amp;VLOOKUP(MaGv!AP32,dsma,4,0)))</f>
        <v/>
      </c>
      <c r="AQ32" s="205" t="str">
        <f>IF(MaGv!AQ32="","",IF(MaGv!AQ32="cn","cn"&amp;CHAR(10)&amp;VLOOKUP(MaGv!AQ31,dscn,3,0),VLOOKUP(MaGv!AQ32,dsma,5,0)&amp;CHAR(10)&amp;VLOOKUP(MaGv!AQ32,dsma,4,0)))</f>
        <v/>
      </c>
      <c r="AR32" s="205" t="str">
        <f>IF(MaGv!AR32="","",IF(MaGv!AR32="cn","cn"&amp;CHAR(10)&amp;VLOOKUP(MaGv!AR31,dscn,3,0),VLOOKUP(MaGv!AR32,dsma,5,0)&amp;CHAR(10)&amp;VLOOKUP(MaGv!AR32,dsma,4,0)))</f>
        <v/>
      </c>
      <c r="AS32" s="205" t="str">
        <f>IF(MaGv!AS32="","",IF(MaGv!AS32="cn","cn"&amp;CHAR(10)&amp;VLOOKUP(MaGv!AS31,dscn,3,0),VLOOKUP(MaGv!AS32,dsma,5,0)&amp;CHAR(10)&amp;VLOOKUP(MaGv!AS32,dsma,4,0)))</f>
        <v/>
      </c>
      <c r="AT32" s="202" t="str">
        <f>IF(MaGv!AT32="","",IF(MaGv!AT32="cn","cn"&amp;CHAR(10)&amp;VLOOKUP(MaGv!AT31,dscn,3,0),VLOOKUP(MaGv!AT32,dsma,5,0)&amp;CHAR(10)&amp;VLOOKUP(MaGv!AT32,dsma,4,0)))</f>
        <v/>
      </c>
      <c r="AU32" s="205" t="str">
        <f>IF(MaGv!AU32="","",IF(MaGv!AU32="cn","cn"&amp;CHAR(10)&amp;VLOOKUP(MaGv!AU31,dscn,3,0),VLOOKUP(MaGv!AU32,dsma,5,0)&amp;CHAR(10)&amp;VLOOKUP(MaGv!AU32,dsma,4,0)))</f>
        <v/>
      </c>
      <c r="AV32" s="205" t="str">
        <f>IF(MaGv!AV32="","",IF(MaGv!AV32="cn","cn"&amp;CHAR(10)&amp;VLOOKUP(MaGv!AV31,dscn,3,0),VLOOKUP(MaGv!AV32,dsma,5,0)&amp;CHAR(10)&amp;VLOOKUP(MaGv!AV32,dsma,4,0)))</f>
        <v/>
      </c>
      <c r="AW32" s="205" t="str">
        <f>IF(MaGv!AW32="","",IF(MaGv!AW32="cn","cn"&amp;CHAR(10)&amp;VLOOKUP(MaGv!AW31,dscn,3,0),VLOOKUP(MaGv!AW32,dsma,5,0)&amp;CHAR(10)&amp;VLOOKUP(MaGv!AW32,dsma,4,0)))</f>
        <v/>
      </c>
      <c r="AX32" s="205" t="str">
        <f>IF(MaGv!AX32="","",IF(MaGv!AX32="cn","cn"&amp;CHAR(10)&amp;VLOOKUP(MaGv!AX31,dscn,3,0),VLOOKUP(MaGv!AX32,dsma,5,0)&amp;CHAR(10)&amp;VLOOKUP(MaGv!AX32,dsma,4,0)))</f>
        <v/>
      </c>
      <c r="AY32" s="77" t="str">
        <f>IF(MaGv!AY32="","",IF(MaGv!AY32="cn","cn"&amp;CHAR(10)&amp;VLOOKUP(MaGv!AY31,dscn,3,0),VLOOKUP(MaGv!AY32,dsma,5,0)&amp;CHAR(10)&amp;VLOOKUP(MaGv!AY32,dsma,4,0)))</f>
        <v/>
      </c>
      <c r="AZ32" s="122" t="str">
        <f>IF(MaGv!AZ32="","",IF(MaGv!AZ32="cn","cn"&amp;CHAR(10)&amp;VLOOKUP(MaGv!AZ31,dscn,3,0),VLOOKUP(MaGv!AZ32,dsma,5,0)&amp;CHAR(10)&amp;VLOOKUP(MaGv!AZ32,dsma,4,0)))</f>
        <v/>
      </c>
      <c r="BA32" s="115"/>
      <c r="BB32" s="110"/>
    </row>
    <row r="33" spans="1:54" s="107" customFormat="1" ht="24" customHeight="1" thickBot="1" x14ac:dyDescent="0.25">
      <c r="A33" s="470"/>
      <c r="B33" s="111">
        <v>5</v>
      </c>
      <c r="C33" s="120" t="str">
        <f>IF(MaGv!C33="","",IF(MaGv!C33="cn","cn"&amp;CHAR(10)&amp;VLOOKUP(MaGv!C32,dscn,3,0),VLOOKUP(MaGv!C33,dsma,5,0)&amp;CHAR(10)&amp;VLOOKUP(MaGv!C33,dsma,4,0)))</f>
        <v/>
      </c>
      <c r="D33" s="120" t="str">
        <f>IF(MaGv!D33="","",IF(MaGv!D33="cn","cn"&amp;CHAR(10)&amp;VLOOKUP(MaGv!D32,dscn,3,0),VLOOKUP(MaGv!D33,dsma,5,0)&amp;CHAR(10)&amp;VLOOKUP(MaGv!D33,dsma,4,0)))</f>
        <v/>
      </c>
      <c r="E33" s="120" t="str">
        <f>IF(MaGv!E33="","",IF(MaGv!E33="cn","cn"&amp;CHAR(10)&amp;VLOOKUP(MaGv!E32,dscn,3,0),VLOOKUP(MaGv!E33,dsma,5,0)&amp;CHAR(10)&amp;VLOOKUP(MaGv!E33,dsma,4,0)))</f>
        <v/>
      </c>
      <c r="F33" s="120" t="str">
        <f>IF(MaGv!F33="","",IF(MaGv!F33="cn","cn"&amp;CHAR(10)&amp;VLOOKUP(MaGv!F32,dscn,3,0),VLOOKUP(MaGv!F33,dsma,5,0)&amp;CHAR(10)&amp;VLOOKUP(MaGv!F33,dsma,4,0)))</f>
        <v/>
      </c>
      <c r="G33" s="120" t="str">
        <f>IF(MaGv!G33="","",IF(MaGv!G33="cn","cn"&amp;CHAR(10)&amp;VLOOKUP(MaGv!G32,dscn,3,0),VLOOKUP(MaGv!G33,dsma,5,0)&amp;CHAR(10)&amp;VLOOKUP(MaGv!G33,dsma,4,0)))</f>
        <v/>
      </c>
      <c r="H33" s="206" t="str">
        <f>IF(MaGv!H33="","",IF(MaGv!H33="cn","cn"&amp;CHAR(10)&amp;VLOOKUP(MaGv!H32,dscn,3,0),VLOOKUP(MaGv!H33,dsma,5,0)&amp;CHAR(10)&amp;VLOOKUP(MaGv!H33,dsma,4,0)))</f>
        <v/>
      </c>
      <c r="I33" s="120" t="str">
        <f>IF(MaGv!I33="","",IF(MaGv!I33="cn","cn"&amp;CHAR(10)&amp;VLOOKUP(MaGv!I32,dscn,3,0),VLOOKUP(MaGv!I33,dsma,5,0)&amp;CHAR(10)&amp;VLOOKUP(MaGv!I33,dsma,4,0)))</f>
        <v/>
      </c>
      <c r="J33" s="120" t="str">
        <f>IF(MaGv!J33="","",IF(MaGv!J33="cn","cn"&amp;CHAR(10)&amp;VLOOKUP(MaGv!J32,dscn,3,0),VLOOKUP(MaGv!J33,dsma,5,0)&amp;CHAR(10)&amp;VLOOKUP(MaGv!J33,dsma,4,0)))</f>
        <v/>
      </c>
      <c r="K33" s="120" t="str">
        <f>IF(MaGv!K33="","",IF(MaGv!K33="cn","cn"&amp;CHAR(10)&amp;VLOOKUP(MaGv!K32,dscn,3,0),VLOOKUP(MaGv!K33,dsma,5,0)&amp;CHAR(10)&amp;VLOOKUP(MaGv!K33,dsma,4,0)))</f>
        <v/>
      </c>
      <c r="L33" s="120" t="str">
        <f>IF(MaGv!L33="","",IF(MaGv!L33="cn","cn"&amp;CHAR(10)&amp;VLOOKUP(MaGv!L32,dscn,3,0),VLOOKUP(MaGv!L33,dsma,5,0)&amp;CHAR(10)&amp;VLOOKUP(MaGv!L33,dsma,4,0)))</f>
        <v/>
      </c>
      <c r="M33" s="120" t="str">
        <f>IF(MaGv!M33="","",IF(MaGv!M33="cn","cn"&amp;CHAR(10)&amp;VLOOKUP(MaGv!M32,dscn,3,0),VLOOKUP(MaGv!M33,dsma,5,0)&amp;CHAR(10)&amp;VLOOKUP(MaGv!M33,dsma,4,0)))</f>
        <v/>
      </c>
      <c r="N33" s="120" t="str">
        <f>IF(MaGv!N33="","",IF(MaGv!N33="cn","cn"&amp;CHAR(10)&amp;VLOOKUP(MaGv!N32,dscn,3,0),VLOOKUP(MaGv!N33,dsma,5,0)&amp;CHAR(10)&amp;VLOOKUP(MaGv!N33,dsma,4,0)))</f>
        <v/>
      </c>
      <c r="O33" s="120" t="str">
        <f>IF(MaGv!O33="","",IF(MaGv!O33="cn","cn"&amp;CHAR(10)&amp;VLOOKUP(MaGv!O32,dscn,3,0),VLOOKUP(MaGv!O33,dsma,5,0)&amp;CHAR(10)&amp;VLOOKUP(MaGv!O33,dsma,4,0)))</f>
        <v/>
      </c>
      <c r="P33" s="120" t="str">
        <f>IF(MaGv!P33="","",IF(MaGv!P33="cn","cn"&amp;CHAR(10)&amp;VLOOKUP(MaGv!P32,dscn,3,0),VLOOKUP(MaGv!P33,dsma,5,0)&amp;CHAR(10)&amp;VLOOKUP(MaGv!P33,dsma,4,0)))</f>
        <v/>
      </c>
      <c r="Q33" s="206" t="str">
        <f>IF(MaGv!Q33="","",IF(MaGv!Q33="cn","cn"&amp;CHAR(10)&amp;VLOOKUP(MaGv!Q32,dscn,3,0),VLOOKUP(MaGv!Q33,dsma,5,0)&amp;CHAR(10)&amp;VLOOKUP(MaGv!Q33,dsma,4,0)))</f>
        <v/>
      </c>
      <c r="R33" s="120" t="str">
        <f>IF(MaGv!R33="","",IF(MaGv!R33="cn","cn"&amp;CHAR(10)&amp;VLOOKUP(MaGv!R32,dscn,3,0),VLOOKUP(MaGv!R33,dsma,5,0)&amp;CHAR(10)&amp;VLOOKUP(MaGv!R33,dsma,4,0)))</f>
        <v/>
      </c>
      <c r="S33" s="120" t="str">
        <f>IF(MaGv!S33="","",IF(MaGv!S33="cn","cn"&amp;CHAR(10)&amp;VLOOKUP(MaGv!S32,dscn,3,0),VLOOKUP(MaGv!S33,dsma,5,0)&amp;CHAR(10)&amp;VLOOKUP(MaGv!S33,dsma,4,0)))</f>
        <v/>
      </c>
      <c r="T33" s="120" t="str">
        <f>IF(MaGv!T33="","",IF(MaGv!T33="cn","cn"&amp;CHAR(10)&amp;VLOOKUP(MaGv!T32,dscn,3,0),VLOOKUP(MaGv!T33,dsma,5,0)&amp;CHAR(10)&amp;VLOOKUP(MaGv!T33,dsma,4,0)))</f>
        <v/>
      </c>
      <c r="U33" s="120" t="str">
        <f>IF(MaGv!U33="","",IF(MaGv!U33="cn","cn"&amp;CHAR(10)&amp;VLOOKUP(MaGv!U32,dscn,3,0),VLOOKUP(MaGv!U33,dsma,5,0)&amp;CHAR(10)&amp;VLOOKUP(MaGv!U33,dsma,4,0)))</f>
        <v/>
      </c>
      <c r="V33" s="120" t="str">
        <f>IF(MaGv!V33="","",IF(MaGv!V33="cn","cn"&amp;CHAR(10)&amp;VLOOKUP(MaGv!V32,dscn,3,0),VLOOKUP(MaGv!V33,dsma,5,0)&amp;CHAR(10)&amp;VLOOKUP(MaGv!V33,dsma,4,0)))</f>
        <v/>
      </c>
      <c r="W33" s="120" t="str">
        <f>IF(MaGv!W33="","",IF(MaGv!W33="cn","cn"&amp;CHAR(10)&amp;VLOOKUP(MaGv!W32,dscn,3,0),VLOOKUP(MaGv!W33,dsma,5,0)&amp;CHAR(10)&amp;VLOOKUP(MaGv!W33,dsma,4,0)))</f>
        <v/>
      </c>
      <c r="X33" s="120" t="str">
        <f>IF(MaGv!X33="","",IF(MaGv!X33="cn","cn"&amp;CHAR(10)&amp;VLOOKUP(MaGv!X32,dscn,3,0),VLOOKUP(MaGv!X33,dsma,5,0)&amp;CHAR(10)&amp;VLOOKUP(MaGv!X33,dsma,4,0)))</f>
        <v/>
      </c>
      <c r="Y33" s="120" t="str">
        <f>IF(MaGv!Y33="","",IF(MaGv!Y33="cn","cn"&amp;CHAR(10)&amp;VLOOKUP(MaGv!Y32,dscn,3,0),VLOOKUP(MaGv!Y33,dsma,5,0)&amp;CHAR(10)&amp;VLOOKUP(MaGv!Y33,dsma,4,0)))</f>
        <v/>
      </c>
      <c r="Z33" s="120" t="str">
        <f>IF(MaGv!Z33="","",IF(MaGv!Z33="cn","cn"&amp;CHAR(10)&amp;VLOOKUP(MaGv!Z32,dscn,3,0),VLOOKUP(MaGv!Z33,dsma,5,0)&amp;CHAR(10)&amp;VLOOKUP(MaGv!Z33,dsma,4,0)))</f>
        <v/>
      </c>
      <c r="AA33" s="120" t="str">
        <f>IF(MaGv!AA33="","",IF(MaGv!AA33="cn","cn"&amp;CHAR(10)&amp;VLOOKUP(MaGv!AA32,dscn,3,0),VLOOKUP(MaGv!AA33,dsma,5,0)&amp;CHAR(10)&amp;VLOOKUP(MaGv!AA33,dsma,4,0)))</f>
        <v/>
      </c>
      <c r="AB33" s="120" t="str">
        <f>IF(MaGv!AB33="","",IF(MaGv!AB33="cn","cn"&amp;CHAR(10)&amp;VLOOKUP(MaGv!AB32,dscn,3,0),VLOOKUP(MaGv!AB33,dsma,5,0)&amp;CHAR(10)&amp;VLOOKUP(MaGv!AB33,dsma,4,0)))</f>
        <v/>
      </c>
      <c r="AC33" s="120" t="str">
        <f>IF(MaGv!AC33="","",IF(MaGv!AC33="cn","cn"&amp;CHAR(10)&amp;VLOOKUP(MaGv!AC32,dscn,3,0),VLOOKUP(MaGv!AC33,dsma,5,0)&amp;CHAR(10)&amp;VLOOKUP(MaGv!AC33,dsma,4,0)))</f>
        <v/>
      </c>
      <c r="AD33" s="120" t="str">
        <f>IF(MaGv!AD33="","",IF(MaGv!AD33="cn","cn"&amp;CHAR(10)&amp;VLOOKUP(MaGv!AD32,dscn,3,0),VLOOKUP(MaGv!AD33,dsma,5,0)&amp;CHAR(10)&amp;VLOOKUP(MaGv!AD33,dsma,4,0)))</f>
        <v/>
      </c>
      <c r="AE33" s="120" t="str">
        <f>IF(MaGv!AE33="","",IF(MaGv!AE33="cn","cn"&amp;CHAR(10)&amp;VLOOKUP(MaGv!AE32,dscn,3,0),VLOOKUP(MaGv!AE33,dsma,5,0)&amp;CHAR(10)&amp;VLOOKUP(MaGv!AE33,dsma,4,0)))</f>
        <v/>
      </c>
      <c r="AF33" s="120" t="str">
        <f>IF(MaGv!AF33="","",IF(MaGv!AF33="cn","cn"&amp;CHAR(10)&amp;VLOOKUP(MaGv!AF32,dscn,3,0),VLOOKUP(MaGv!AF33,dsma,5,0)&amp;CHAR(10)&amp;VLOOKUP(MaGv!AF33,dsma,4,0)))</f>
        <v/>
      </c>
      <c r="AG33" s="120" t="str">
        <f>IF(MaGv!AG33="","",IF(MaGv!AG33="cn","cn"&amp;CHAR(10)&amp;VLOOKUP(MaGv!AG32,dscn,3,0),VLOOKUP(MaGv!AG33,dsma,5,0)&amp;CHAR(10)&amp;VLOOKUP(MaGv!AG33,dsma,4,0)))</f>
        <v/>
      </c>
      <c r="AH33" s="206" t="str">
        <f>IF(MaGv!AH33="","",IF(MaGv!AH33="cn","cn"&amp;CHAR(10)&amp;VLOOKUP(MaGv!AH32,dscn,3,0),VLOOKUP(MaGv!AH33,dsma,5,0)&amp;CHAR(10)&amp;VLOOKUP(MaGv!AH33,dsma,4,0)))</f>
        <v/>
      </c>
      <c r="AI33" s="206" t="str">
        <f>IF(MaGv!AI33="","",IF(MaGv!AI33="cn","cn"&amp;CHAR(10)&amp;VLOOKUP(MaGv!AI32,dscn,3,0),VLOOKUP(MaGv!AI33,dsma,5,0)&amp;CHAR(10)&amp;VLOOKUP(MaGv!AI33,dsma,4,0)))</f>
        <v/>
      </c>
      <c r="AJ33" s="206" t="str">
        <f>IF(MaGv!AJ33="","",IF(MaGv!AJ33="cn","cn"&amp;CHAR(10)&amp;VLOOKUP(MaGv!AJ32,dscn,3,0),VLOOKUP(MaGv!AJ33,dsma,5,0)&amp;CHAR(10)&amp;VLOOKUP(MaGv!AJ33,dsma,4,0)))</f>
        <v/>
      </c>
      <c r="AK33" s="206" t="str">
        <f>IF(MaGv!AK33="","",IF(MaGv!AK33="cn","cn"&amp;CHAR(10)&amp;VLOOKUP(MaGv!AK32,dscn,3,0),VLOOKUP(MaGv!AK33,dsma,5,0)&amp;CHAR(10)&amp;VLOOKUP(MaGv!AK33,dsma,4,0)))</f>
        <v/>
      </c>
      <c r="AL33" s="206" t="str">
        <f>IF(MaGv!AL33="","",IF(MaGv!AL33="cn","cn"&amp;CHAR(10)&amp;VLOOKUP(MaGv!AL32,dscn,3,0),VLOOKUP(MaGv!AL33,dsma,5,0)&amp;CHAR(10)&amp;VLOOKUP(MaGv!AL33,dsma,4,0)))</f>
        <v/>
      </c>
      <c r="AM33" s="206" t="str">
        <f>IF(MaGv!AM33="","",IF(MaGv!AM33="cn","cn"&amp;CHAR(10)&amp;VLOOKUP(MaGv!AM32,dscn,3,0),VLOOKUP(MaGv!AM33,dsma,5,0)&amp;CHAR(10)&amp;VLOOKUP(MaGv!AM33,dsma,4,0)))</f>
        <v/>
      </c>
      <c r="AN33" s="206" t="str">
        <f>IF(MaGv!AN33="","",IF(MaGv!AN33="cn","cn"&amp;CHAR(10)&amp;VLOOKUP(MaGv!AN32,dscn,3,0),VLOOKUP(MaGv!AN33,dsma,5,0)&amp;CHAR(10)&amp;VLOOKUP(MaGv!AN33,dsma,4,0)))</f>
        <v/>
      </c>
      <c r="AO33" s="206" t="str">
        <f>IF(MaGv!AO33="","",IF(MaGv!AO33="cn","cn"&amp;CHAR(10)&amp;VLOOKUP(MaGv!AO32,dscn,3,0),VLOOKUP(MaGv!AO33,dsma,5,0)&amp;CHAR(10)&amp;VLOOKUP(MaGv!AO33,dsma,4,0)))</f>
        <v/>
      </c>
      <c r="AP33" s="206" t="str">
        <f>IF(MaGv!AP33="","",IF(MaGv!AP33="cn","cn"&amp;CHAR(10)&amp;VLOOKUP(MaGv!AP32,dscn,3,0),VLOOKUP(MaGv!AP33,dsma,5,0)&amp;CHAR(10)&amp;VLOOKUP(MaGv!AP33,dsma,4,0)))</f>
        <v/>
      </c>
      <c r="AQ33" s="206" t="str">
        <f>IF(MaGv!AQ33="","",IF(MaGv!AQ33="cn","cn"&amp;CHAR(10)&amp;VLOOKUP(MaGv!AQ32,dscn,3,0),VLOOKUP(MaGv!AQ33,dsma,5,0)&amp;CHAR(10)&amp;VLOOKUP(MaGv!AQ33,dsma,4,0)))</f>
        <v/>
      </c>
      <c r="AR33" s="206" t="str">
        <f>IF(MaGv!AR33="","",IF(MaGv!AR33="cn","cn"&amp;CHAR(10)&amp;VLOOKUP(MaGv!AR32,dscn,3,0),VLOOKUP(MaGv!AR33,dsma,5,0)&amp;CHAR(10)&amp;VLOOKUP(MaGv!AR33,dsma,4,0)))</f>
        <v/>
      </c>
      <c r="AS33" s="206" t="str">
        <f>IF(MaGv!AS33="","",IF(MaGv!AS33="cn","cn"&amp;CHAR(10)&amp;VLOOKUP(MaGv!AS32,dscn,3,0),VLOOKUP(MaGv!AS33,dsma,5,0)&amp;CHAR(10)&amp;VLOOKUP(MaGv!AS33,dsma,4,0)))</f>
        <v/>
      </c>
      <c r="AT33" s="203" t="str">
        <f>IF(MaGv!AT33="","",IF(MaGv!AT33="cn","cn"&amp;CHAR(10)&amp;VLOOKUP(MaGv!AT32,dscn,3,0),VLOOKUP(MaGv!AT33,dsma,5,0)&amp;CHAR(10)&amp;VLOOKUP(MaGv!AT33,dsma,4,0)))</f>
        <v/>
      </c>
      <c r="AU33" s="206" t="str">
        <f>IF(MaGv!AU33="","",IF(MaGv!AU33="cn","cn"&amp;CHAR(10)&amp;VLOOKUP(MaGv!AU32,dscn,3,0),VLOOKUP(MaGv!AU33,dsma,5,0)&amp;CHAR(10)&amp;VLOOKUP(MaGv!AU33,dsma,4,0)))</f>
        <v/>
      </c>
      <c r="AV33" s="206" t="str">
        <f>IF(MaGv!AV33="","",IF(MaGv!AV33="cn","cn"&amp;CHAR(10)&amp;VLOOKUP(MaGv!AV32,dscn,3,0),VLOOKUP(MaGv!AV33,dsma,5,0)&amp;CHAR(10)&amp;VLOOKUP(MaGv!AV33,dsma,4,0)))</f>
        <v/>
      </c>
      <c r="AW33" s="206" t="str">
        <f>IF(MaGv!AW33="","",IF(MaGv!AW33="cn","cn"&amp;CHAR(10)&amp;VLOOKUP(MaGv!AW32,dscn,3,0),VLOOKUP(MaGv!AW33,dsma,5,0)&amp;CHAR(10)&amp;VLOOKUP(MaGv!AW33,dsma,4,0)))</f>
        <v/>
      </c>
      <c r="AX33" s="206" t="str">
        <f>IF(MaGv!AX33="","",IF(MaGv!AX33="cn","cn"&amp;CHAR(10)&amp;VLOOKUP(MaGv!AX32,dscn,3,0),VLOOKUP(MaGv!AX33,dsma,5,0)&amp;CHAR(10)&amp;VLOOKUP(MaGv!AX33,dsma,4,0)))</f>
        <v/>
      </c>
      <c r="AY33" s="120" t="str">
        <f>IF(MaGv!AY33="","",IF(MaGv!AY33="cn","cn"&amp;CHAR(10)&amp;VLOOKUP(MaGv!AY32,dscn,3,0),VLOOKUP(MaGv!AY33,dsma,5,0)&amp;CHAR(10)&amp;VLOOKUP(MaGv!AY33,dsma,4,0)))</f>
        <v/>
      </c>
      <c r="AZ33" s="123" t="str">
        <f>IF(MaGv!AZ33="","",IF(MaGv!AZ33="cn","cn"&amp;CHAR(10)&amp;VLOOKUP(MaGv!AZ32,dscn,3,0),VLOOKUP(MaGv!AZ33,dsma,5,0)&amp;CHAR(10)&amp;VLOOKUP(MaGv!AZ33,dsma,4,0)))</f>
        <v/>
      </c>
      <c r="BA33" s="116"/>
      <c r="BB33" s="113"/>
    </row>
    <row r="34" spans="1:54" ht="24" hidden="1" customHeight="1" thickTop="1" x14ac:dyDescent="0.2">
      <c r="C34" s="174"/>
      <c r="D34" s="175"/>
      <c r="E34" s="175"/>
      <c r="F34" s="175"/>
      <c r="G34" s="176"/>
      <c r="H34" s="210"/>
      <c r="I34" s="175"/>
      <c r="J34" s="175"/>
      <c r="K34" s="175"/>
      <c r="L34" s="175"/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208"/>
      <c r="AU34" s="177"/>
      <c r="AV34" s="177"/>
      <c r="AW34" s="177"/>
      <c r="AX34" s="177"/>
      <c r="AY34" s="177"/>
      <c r="AZ34" s="177"/>
    </row>
    <row r="35" spans="1:54" ht="24" hidden="1" customHeight="1" thickTop="1" x14ac:dyDescent="0.2">
      <c r="C35" s="174"/>
      <c r="D35" s="175"/>
      <c r="E35" s="175"/>
      <c r="F35" s="175"/>
      <c r="G35" s="176"/>
      <c r="H35" s="210"/>
      <c r="I35" s="175"/>
      <c r="J35" s="175"/>
      <c r="K35" s="175"/>
      <c r="L35" s="175"/>
      <c r="M35" s="175"/>
      <c r="N35" s="175"/>
      <c r="O35" s="175"/>
      <c r="P35" s="175"/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208"/>
      <c r="AU35" s="177"/>
      <c r="AV35" s="177"/>
      <c r="AW35" s="177"/>
      <c r="AX35" s="177"/>
      <c r="AY35" s="177"/>
      <c r="AZ35" s="177"/>
    </row>
    <row r="36" spans="1:54" ht="32.25" customHeight="1" thickTop="1" x14ac:dyDescent="0.25">
      <c r="C36" s="174"/>
      <c r="D36" s="175"/>
      <c r="E36" s="175"/>
      <c r="F36" s="175"/>
      <c r="G36" s="176"/>
      <c r="H36" s="210"/>
      <c r="I36" s="178"/>
      <c r="J36" s="178"/>
      <c r="K36" s="175"/>
      <c r="L36" s="175"/>
      <c r="M36" s="179" t="s">
        <v>94</v>
      </c>
      <c r="N36" s="180" t="str">
        <f>nhap!E1</f>
        <v>02/1/2018</v>
      </c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5"/>
      <c r="AE36" s="175"/>
      <c r="AF36" s="175"/>
      <c r="AG36" s="175"/>
      <c r="AH36" s="175"/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208"/>
      <c r="AU36" s="177"/>
      <c r="AV36" s="177"/>
      <c r="AW36" s="177"/>
      <c r="AX36" s="177"/>
      <c r="AY36" s="177"/>
      <c r="AZ36" s="177"/>
    </row>
    <row r="37" spans="1:54" ht="9.75" customHeight="1" x14ac:dyDescent="0.25">
      <c r="A37" s="101"/>
      <c r="C37" s="175"/>
      <c r="D37" s="175"/>
      <c r="E37" s="175"/>
      <c r="F37" s="180"/>
      <c r="G37" s="176"/>
      <c r="H37" s="210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5"/>
      <c r="AK37" s="175"/>
      <c r="AL37" s="175"/>
      <c r="AM37" s="175"/>
      <c r="AN37" s="175"/>
      <c r="AO37" s="175"/>
      <c r="AP37" s="175"/>
      <c r="AQ37" s="175"/>
      <c r="AR37" s="175"/>
      <c r="AS37" s="175"/>
      <c r="AT37" s="208"/>
      <c r="AU37" s="177"/>
      <c r="AV37" s="177"/>
      <c r="AW37" s="177"/>
      <c r="AX37" s="177"/>
      <c r="AY37" s="177"/>
      <c r="AZ37" s="177"/>
    </row>
    <row r="38" spans="1:54" s="118" customFormat="1" ht="20.25" customHeight="1" thickBot="1" x14ac:dyDescent="0.35">
      <c r="A38" s="117"/>
      <c r="B38" s="153"/>
      <c r="C38" s="154" t="str">
        <f>nhap!C37</f>
        <v>A1</v>
      </c>
      <c r="D38" s="154" t="str">
        <f>nhap!D37</f>
        <v>A2</v>
      </c>
      <c r="E38" s="154" t="str">
        <f>nhap!E37</f>
        <v>A3</v>
      </c>
      <c r="F38" s="154" t="str">
        <f>nhap!F37</f>
        <v>A4</v>
      </c>
      <c r="G38" s="154" t="str">
        <f>nhap!G37</f>
        <v>A5</v>
      </c>
      <c r="H38" s="154" t="str">
        <f>nhap!H37</f>
        <v>A6</v>
      </c>
      <c r="I38" s="154" t="str">
        <f>nhap!I37</f>
        <v>A7</v>
      </c>
      <c r="J38" s="154" t="str">
        <f>nhap!J37</f>
        <v>A8</v>
      </c>
      <c r="K38" s="154" t="str">
        <f>nhap!K37</f>
        <v>A9</v>
      </c>
      <c r="L38" s="154" t="str">
        <f>nhap!L37</f>
        <v>A10</v>
      </c>
      <c r="M38" s="154" t="str">
        <f>nhap!M37</f>
        <v>A11</v>
      </c>
      <c r="N38" s="154" t="str">
        <f>nhap!N37</f>
        <v>A12</v>
      </c>
      <c r="O38" s="154" t="str">
        <f>nhap!O37</f>
        <v>A13</v>
      </c>
      <c r="P38" s="154" t="str">
        <f>nhap!P37</f>
        <v>A14</v>
      </c>
      <c r="Q38" s="154" t="str">
        <f>nhap!Q37</f>
        <v>B1</v>
      </c>
      <c r="R38" s="154" t="str">
        <f>nhap!R37</f>
        <v>B2</v>
      </c>
      <c r="S38" s="154" t="str">
        <f>nhap!S37</f>
        <v>B3</v>
      </c>
      <c r="T38" s="154" t="str">
        <f>nhap!T37</f>
        <v>B4</v>
      </c>
      <c r="U38" s="154" t="str">
        <f>nhap!U37</f>
        <v>B5</v>
      </c>
      <c r="V38" s="154" t="str">
        <f>nhap!V37</f>
        <v>B6</v>
      </c>
      <c r="W38" s="154" t="str">
        <f>nhap!W37</f>
        <v>B7</v>
      </c>
      <c r="X38" s="154" t="str">
        <f>nhap!X37</f>
        <v>B8</v>
      </c>
      <c r="Y38" s="154" t="str">
        <f>nhap!Y37</f>
        <v>B9</v>
      </c>
      <c r="Z38" s="154" t="str">
        <f>nhap!Z37</f>
        <v>B10</v>
      </c>
      <c r="AA38" s="154" t="str">
        <f>nhap!AA37</f>
        <v>B11</v>
      </c>
      <c r="AB38" s="154" t="str">
        <f>nhap!AB37</f>
        <v>B12</v>
      </c>
      <c r="AC38" s="154" t="str">
        <f>nhap!AC37</f>
        <v>B13</v>
      </c>
      <c r="AD38" s="154" t="str">
        <f>nhap!AD37</f>
        <v>B14</v>
      </c>
      <c r="AE38" s="154" t="str">
        <f>nhap!AE37</f>
        <v>B15</v>
      </c>
      <c r="AF38" s="154" t="str">
        <f>nhap!AF37</f>
        <v>B16</v>
      </c>
      <c r="AG38" s="154" t="str">
        <f>nhap!AG37</f>
        <v>B17</v>
      </c>
      <c r="AH38" s="154" t="str">
        <f>nhap!AH37</f>
        <v>C1</v>
      </c>
      <c r="AI38" s="154" t="str">
        <f>nhap!AI37</f>
        <v>C2</v>
      </c>
      <c r="AJ38" s="154" t="str">
        <f>nhap!AJ37</f>
        <v>C3</v>
      </c>
      <c r="AK38" s="154" t="str">
        <f>nhap!AK37</f>
        <v>C4</v>
      </c>
      <c r="AL38" s="154" t="str">
        <f>nhap!AL37</f>
        <v>C5</v>
      </c>
      <c r="AM38" s="154" t="str">
        <f>nhap!AM37</f>
        <v>C6</v>
      </c>
      <c r="AN38" s="154" t="str">
        <f>nhap!AN37</f>
        <v>C7</v>
      </c>
      <c r="AO38" s="154" t="str">
        <f>nhap!AO37</f>
        <v>C8</v>
      </c>
      <c r="AP38" s="154" t="str">
        <f>nhap!AP37</f>
        <v>C9</v>
      </c>
      <c r="AQ38" s="154" t="str">
        <f>nhap!AQ37</f>
        <v>C10</v>
      </c>
      <c r="AR38" s="154" t="str">
        <f>nhap!AR37</f>
        <v>C11</v>
      </c>
      <c r="AS38" s="154" t="str">
        <f>nhap!AS37</f>
        <v>C12</v>
      </c>
      <c r="AT38" s="154" t="str">
        <f>nhap!AT37</f>
        <v>C13</v>
      </c>
      <c r="AU38" s="154" t="str">
        <f>nhap!AU37</f>
        <v>C14</v>
      </c>
      <c r="AV38" s="154" t="str">
        <f>nhap!AV37</f>
        <v>C15</v>
      </c>
      <c r="AW38" s="154" t="str">
        <f>nhap!AW37</f>
        <v>C16</v>
      </c>
      <c r="AX38" s="154" t="str">
        <f>nhap!AX37</f>
        <v>C17</v>
      </c>
      <c r="AY38" s="154">
        <f>nhap!AY37</f>
        <v>0</v>
      </c>
      <c r="AZ38" s="154">
        <f>nhap!AZ37</f>
        <v>0</v>
      </c>
      <c r="BA38" s="102" t="str">
        <f>nhap!BA37</f>
        <v>pd1</v>
      </c>
      <c r="BB38" s="102" t="str">
        <f>nhap!BB37</f>
        <v>pd2</v>
      </c>
    </row>
    <row r="39" spans="1:54" ht="24" customHeight="1" thickTop="1" x14ac:dyDescent="0.2">
      <c r="A39" s="474" t="s">
        <v>9</v>
      </c>
      <c r="B39" s="104">
        <v>1</v>
      </c>
      <c r="C39" s="119" t="str">
        <f>IF(MaGv!C39="","",IF(MaGv!C39="cn","cn"&amp;CHAR(10)&amp;VLOOKUP(MaGv!C33,dscn,3,0),VLOOKUP(MaGv!C39,dsma,5,0)&amp;CHAR(10)&amp;VLOOKUP(MaGv!C39,dsma,4,0)))</f>
        <v/>
      </c>
      <c r="D39" s="119" t="str">
        <f>IF(MaGv!D39="","",IF(MaGv!D39="cn","cn"&amp;CHAR(10)&amp;VLOOKUP(MaGv!D33,dscn,3,0),VLOOKUP(MaGv!D39,dsma,5,0)&amp;CHAR(10)&amp;VLOOKUP(MaGv!D39,dsma,4,0)))</f>
        <v/>
      </c>
      <c r="E39" s="119" t="str">
        <f>IF(MaGv!E39="","",IF(MaGv!E39="cn","cn"&amp;CHAR(10)&amp;VLOOKUP(MaGv!E33,dscn,3,0),VLOOKUP(MaGv!E39,dsma,5,0)&amp;CHAR(10)&amp;VLOOKUP(MaGv!E39,dsma,4,0)))</f>
        <v/>
      </c>
      <c r="F39" s="119" t="str">
        <f>IF(MaGv!F39="","",IF(MaGv!F39="cn","cn"&amp;CHAR(10)&amp;VLOOKUP(MaGv!F33,dscn,3,0),VLOOKUP(MaGv!F39,dsma,5,0)&amp;CHAR(10)&amp;VLOOKUP(MaGv!F39,dsma,4,0)))</f>
        <v/>
      </c>
      <c r="G39" s="119" t="str">
        <f>IF(MaGv!G39="","",IF(MaGv!G39="cn","cn"&amp;CHAR(10)&amp;VLOOKUP(MaGv!G33,dscn,3,0),VLOOKUP(MaGv!G39,dsma,5,0)&amp;CHAR(10)&amp;VLOOKUP(MaGv!G39,dsma,4,0)))</f>
        <v/>
      </c>
      <c r="H39" s="204" t="str">
        <f>IF(MaGv!H39="","",IF(MaGv!H39="cn","cn"&amp;CHAR(10)&amp;VLOOKUP(MaGv!H33,dscn,3,0),VLOOKUP(MaGv!H39,dsma,5,0)&amp;CHAR(10)&amp;VLOOKUP(MaGv!H39,dsma,4,0)))</f>
        <v/>
      </c>
      <c r="I39" s="119" t="str">
        <f>IF(MaGv!I39="","",IF(MaGv!I39="cn","cn"&amp;CHAR(10)&amp;VLOOKUP(MaGv!I33,dscn,3,0),VLOOKUP(MaGv!I39,dsma,5,0)&amp;CHAR(10)&amp;VLOOKUP(MaGv!I39,dsma,4,0)))</f>
        <v/>
      </c>
      <c r="J39" s="119" t="str">
        <f>IF(MaGv!J39="","",IF(MaGv!J39="cn","cn"&amp;CHAR(10)&amp;VLOOKUP(MaGv!J33,dscn,3,0),VLOOKUP(MaGv!J39,dsma,5,0)&amp;CHAR(10)&amp;VLOOKUP(MaGv!J39,dsma,4,0)))</f>
        <v/>
      </c>
      <c r="K39" s="119" t="str">
        <f>IF(MaGv!K39="","",IF(MaGv!K39="cn","cn"&amp;CHAR(10)&amp;VLOOKUP(MaGv!K33,dscn,3,0),VLOOKUP(MaGv!K39,dsma,5,0)&amp;CHAR(10)&amp;VLOOKUP(MaGv!K39,dsma,4,0)))</f>
        <v/>
      </c>
      <c r="L39" s="119" t="str">
        <f>IF(MaGv!L39="","",IF(MaGv!L39="cn","cn"&amp;CHAR(10)&amp;VLOOKUP(MaGv!L33,dscn,3,0),VLOOKUP(MaGv!L39,dsma,5,0)&amp;CHAR(10)&amp;VLOOKUP(MaGv!L39,dsma,4,0)))</f>
        <v/>
      </c>
      <c r="M39" s="119" t="str">
        <f>IF(MaGv!M39="","",IF(MaGv!M39="cn","cn"&amp;CHAR(10)&amp;VLOOKUP(MaGv!M33,dscn,3,0),VLOOKUP(MaGv!M39,dsma,5,0)&amp;CHAR(10)&amp;VLOOKUP(MaGv!M39,dsma,4,0)))</f>
        <v/>
      </c>
      <c r="N39" s="119" t="str">
        <f>IF(MaGv!N39="","",IF(MaGv!N39="cn","cn"&amp;CHAR(10)&amp;VLOOKUP(MaGv!N33,dscn,3,0),VLOOKUP(MaGv!N39,dsma,5,0)&amp;CHAR(10)&amp;VLOOKUP(MaGv!N39,dsma,4,0)))</f>
        <v/>
      </c>
      <c r="O39" s="119" t="str">
        <f>IF(MaGv!O39="","",IF(MaGv!O39="cn","cn"&amp;CHAR(10)&amp;VLOOKUP(MaGv!O33,dscn,3,0),VLOOKUP(MaGv!O39,dsma,5,0)&amp;CHAR(10)&amp;VLOOKUP(MaGv!O39,dsma,4,0)))</f>
        <v/>
      </c>
      <c r="P39" s="119" t="str">
        <f>IF(MaGv!P39="","",IF(MaGv!P39="cn","cn"&amp;CHAR(10)&amp;VLOOKUP(MaGv!P33,dscn,3,0),VLOOKUP(MaGv!P39,dsma,5,0)&amp;CHAR(10)&amp;VLOOKUP(MaGv!P39,dsma,4,0)))</f>
        <v/>
      </c>
      <c r="Q39" s="119" t="str">
        <f>IF(MaGv!Q39="","",IF(MaGv!Q39="cn","cn"&amp;CHAR(10)&amp;VLOOKUP(MaGv!Q33,dscn,3,0),VLOOKUP(MaGv!Q39,dsma,5,0)&amp;CHAR(10)&amp;VLOOKUP(MaGv!Q39,dsma,4,0)))</f>
        <v>Sinh
B.Ngọc</v>
      </c>
      <c r="R39" s="119" t="str">
        <f>IF(MaGv!R39="","",IF(MaGv!R39="cn","cn"&amp;CHAR(10)&amp;VLOOKUP(MaGv!R33,dscn,3,0),VLOOKUP(MaGv!R39,dsma,5,0)&amp;CHAR(10)&amp;VLOOKUP(MaGv!R39,dsma,4,0)))</f>
        <v>Văn
Q.Trang</v>
      </c>
      <c r="S39" s="119" t="str">
        <f>IF(MaGv!S39="","",IF(MaGv!S39="cn","cn"&amp;CHAR(10)&amp;VLOOKUP(MaGv!S33,dscn,3,0),VLOOKUP(MaGv!S39,dsma,5,0)&amp;CHAR(10)&amp;VLOOKUP(MaGv!S39,dsma,4,0)))</f>
        <v>Hóa
Thái</v>
      </c>
      <c r="T39" s="119" t="str">
        <f>IF(MaGv!T39="","",IF(MaGv!T39="cn","cn"&amp;CHAR(10)&amp;VLOOKUP(MaGv!T33,dscn,3,0),VLOOKUP(MaGv!T39,dsma,5,0)&amp;CHAR(10)&amp;VLOOKUP(MaGv!T39,dsma,4,0)))</f>
        <v>Hóa
Nghi</v>
      </c>
      <c r="U39" s="119" t="str">
        <f>IF(MaGv!U39="","",IF(MaGv!U39="cn","cn"&amp;CHAR(10)&amp;VLOOKUP(MaGv!U33,dscn,3,0),VLOOKUP(MaGv!U39,dsma,5,0)&amp;CHAR(10)&amp;VLOOKUP(MaGv!U39,dsma,4,0)))</f>
        <v>AVăn
Ngọc</v>
      </c>
      <c r="V39" s="119" t="str">
        <f>IF(MaGv!V39="","",IF(MaGv!V39="cn","cn"&amp;CHAR(10)&amp;VLOOKUP(MaGv!V33,dscn,3,0),VLOOKUP(MaGv!V39,dsma,5,0)&amp;CHAR(10)&amp;VLOOKUP(MaGv!V39,dsma,4,0)))</f>
        <v>Toán
Yến</v>
      </c>
      <c r="W39" s="119" t="str">
        <f>IF(MaGv!W39="","",IF(MaGv!W39="cn","cn"&amp;CHAR(10)&amp;VLOOKUP(MaGv!W33,dscn,3,0),VLOOKUP(MaGv!W39,dsma,5,0)&amp;CHAR(10)&amp;VLOOKUP(MaGv!W39,dsma,4,0)))</f>
        <v>AVăn
Thủy</v>
      </c>
      <c r="X39" s="119" t="str">
        <f>IF(MaGv!X39="","",IF(MaGv!X39="cn","cn"&amp;CHAR(10)&amp;VLOOKUP(MaGv!X33,dscn,3,0),VLOOKUP(MaGv!X39,dsma,5,0)&amp;CHAR(10)&amp;VLOOKUP(MaGv!X39,dsma,4,0)))</f>
        <v>Lý
Toàn</v>
      </c>
      <c r="Y39" s="119" t="str">
        <f>IF(MaGv!Y39="","",IF(MaGv!Y39="cn","cn"&amp;CHAR(10)&amp;VLOOKUP(MaGv!Y33,dscn,3,0),VLOOKUP(MaGv!Y39,dsma,5,0)&amp;CHAR(10)&amp;VLOOKUP(MaGv!Y39,dsma,4,0)))</f>
        <v>Sinh
Phượng</v>
      </c>
      <c r="Z39" s="119" t="str">
        <f>IF(MaGv!Z39="","",IF(MaGv!Z39="cn","cn"&amp;CHAR(10)&amp;VLOOKUP(MaGv!Z33,dscn,3,0),VLOOKUP(MaGv!Z39,dsma,5,0)&amp;CHAR(10)&amp;VLOOKUP(MaGv!Z39,dsma,4,0)))</f>
        <v>AVăn
Vinh</v>
      </c>
      <c r="AA39" s="119" t="str">
        <f>IF(MaGv!AA39="","",IF(MaGv!AA39="cn","cn"&amp;CHAR(10)&amp;VLOOKUP(MaGv!AA33,dscn,3,0),VLOOKUP(MaGv!AA39,dsma,5,0)&amp;CHAR(10)&amp;VLOOKUP(MaGv!AA39,dsma,4,0)))</f>
        <v>Toán
Phượng</v>
      </c>
      <c r="AB39" s="119" t="str">
        <f>IF(MaGv!AB39="","",IF(MaGv!AB39="cn","cn"&amp;CHAR(10)&amp;VLOOKUP(MaGv!AB33,dscn,3,0),VLOOKUP(MaGv!AB39,dsma,5,0)&amp;CHAR(10)&amp;VLOOKUP(MaGv!AB39,dsma,4,0)))</f>
        <v>Hóa
Sa</v>
      </c>
      <c r="AC39" s="119" t="str">
        <f>IF(MaGv!AC39="","",IF(MaGv!AC39="cn","cn"&amp;CHAR(10)&amp;VLOOKUP(MaGv!AC33,dscn,3,0),VLOOKUP(MaGv!AC39,dsma,5,0)&amp;CHAR(10)&amp;VLOOKUP(MaGv!AC39,dsma,4,0)))</f>
        <v>Sử
Ninh</v>
      </c>
      <c r="AD39" s="119" t="str">
        <f>IF(MaGv!AD39="","",IF(MaGv!AD39="cn","cn"&amp;CHAR(10)&amp;VLOOKUP(MaGv!AD33,dscn,3,0),VLOOKUP(MaGv!AD39,dsma,5,0)&amp;CHAR(10)&amp;VLOOKUP(MaGv!AD39,dsma,4,0)))</f>
        <v/>
      </c>
      <c r="AE39" s="119" t="str">
        <f>IF(MaGv!AE39="","",IF(MaGv!AE39="cn","cn"&amp;CHAR(10)&amp;VLOOKUP(MaGv!AE33,dscn,3,0),VLOOKUP(MaGv!AE39,dsma,5,0)&amp;CHAR(10)&amp;VLOOKUP(MaGv!AE39,dsma,4,0)))</f>
        <v/>
      </c>
      <c r="AF39" s="119" t="str">
        <f>IF(MaGv!AF39="","",IF(MaGv!AF39="cn","cn"&amp;CHAR(10)&amp;VLOOKUP(MaGv!AF33,dscn,3,0),VLOOKUP(MaGv!AF39,dsma,5,0)&amp;CHAR(10)&amp;VLOOKUP(MaGv!AF39,dsma,4,0)))</f>
        <v/>
      </c>
      <c r="AG39" s="119" t="str">
        <f>IF(MaGv!AG39="","",IF(MaGv!AG39="cn","cn"&amp;CHAR(10)&amp;VLOOKUP(MaGv!AG33,dscn,3,0),VLOOKUP(MaGv!AG39,dsma,5,0)&amp;CHAR(10)&amp;VLOOKUP(MaGv!AG39,dsma,4,0)))</f>
        <v/>
      </c>
      <c r="AH39" s="204" t="str">
        <f>IF(MaGv!AH39="","",IF(MaGv!AH39="cn","cn"&amp;CHAR(10)&amp;VLOOKUP(MaGv!AH33,dscn,3,0),VLOOKUP(MaGv!AH39,dsma,5,0)&amp;CHAR(10)&amp;VLOOKUP(MaGv!AH39,dsma,4,0)))</f>
        <v/>
      </c>
      <c r="AI39" s="204" t="str">
        <f>IF(MaGv!AI39="","",IF(MaGv!AI39="cn","cn"&amp;CHAR(10)&amp;VLOOKUP(MaGv!AI33,dscn,3,0),VLOOKUP(MaGv!AI39,dsma,5,0)&amp;CHAR(10)&amp;VLOOKUP(MaGv!AI39,dsma,4,0)))</f>
        <v/>
      </c>
      <c r="AJ39" s="204" t="str">
        <f>IF(MaGv!AJ39="","",IF(MaGv!AJ39="cn","cn"&amp;CHAR(10)&amp;VLOOKUP(MaGv!AJ33,dscn,3,0),VLOOKUP(MaGv!AJ39,dsma,5,0)&amp;CHAR(10)&amp;VLOOKUP(MaGv!AJ39,dsma,4,0)))</f>
        <v/>
      </c>
      <c r="AK39" s="204" t="str">
        <f>IF(MaGv!AK39="","",IF(MaGv!AK39="cn","cn"&amp;CHAR(10)&amp;VLOOKUP(MaGv!AK33,dscn,3,0),VLOOKUP(MaGv!AK39,dsma,5,0)&amp;CHAR(10)&amp;VLOOKUP(MaGv!AK39,dsma,4,0)))</f>
        <v/>
      </c>
      <c r="AL39" s="204" t="str">
        <f>IF(MaGv!AL39="","",IF(MaGv!AL39="cn","cn"&amp;CHAR(10)&amp;VLOOKUP(MaGv!AL33,dscn,3,0),VLOOKUP(MaGv!AL39,dsma,5,0)&amp;CHAR(10)&amp;VLOOKUP(MaGv!AL39,dsma,4,0)))</f>
        <v/>
      </c>
      <c r="AM39" s="204" t="str">
        <f>IF(MaGv!AM39="","",IF(MaGv!AM39="cn","cn"&amp;CHAR(10)&amp;VLOOKUP(MaGv!AM33,dscn,3,0),VLOOKUP(MaGv!AM39,dsma,5,0)&amp;CHAR(10)&amp;VLOOKUP(MaGv!AM39,dsma,4,0)))</f>
        <v/>
      </c>
      <c r="AN39" s="204" t="str">
        <f>IF(MaGv!AN39="","",IF(MaGv!AN39="cn","cn"&amp;CHAR(10)&amp;VLOOKUP(MaGv!AN33,dscn,3,0),VLOOKUP(MaGv!AN39,dsma,5,0)&amp;CHAR(10)&amp;VLOOKUP(MaGv!AN39,dsma,4,0)))</f>
        <v/>
      </c>
      <c r="AO39" s="204" t="str">
        <f>IF(MaGv!AO39="","",IF(MaGv!AO39="cn","cn"&amp;CHAR(10)&amp;VLOOKUP(MaGv!AO33,dscn,3,0),VLOOKUP(MaGv!AO39,dsma,5,0)&amp;CHAR(10)&amp;VLOOKUP(MaGv!AO39,dsma,4,0)))</f>
        <v>Văn
Duyên</v>
      </c>
      <c r="AP39" s="204" t="str">
        <f>IF(MaGv!AP39="","",IF(MaGv!AP39="cn","cn"&amp;CHAR(10)&amp;VLOOKUP(MaGv!AP33,dscn,3,0),VLOOKUP(MaGv!AP39,dsma,5,0)&amp;CHAR(10)&amp;VLOOKUP(MaGv!AP39,dsma,4,0)))</f>
        <v>Hóa
Thiện</v>
      </c>
      <c r="AQ39" s="204" t="str">
        <f>IF(MaGv!AQ39="","",IF(MaGv!AQ39="cn","cn"&amp;CHAR(10)&amp;VLOOKUP(MaGv!AQ33,dscn,3,0),VLOOKUP(MaGv!AQ39,dsma,5,0)&amp;CHAR(10)&amp;VLOOKUP(MaGv!AQ39,dsma,4,0)))</f>
        <v>Hóa
Nga</v>
      </c>
      <c r="AR39" s="204" t="str">
        <f>IF(MaGv!AR39="","",IF(MaGv!AR39="cn","cn"&amp;CHAR(10)&amp;VLOOKUP(MaGv!AR33,dscn,3,0),VLOOKUP(MaGv!AR39,dsma,5,0)&amp;CHAR(10)&amp;VLOOKUP(MaGv!AR39,dsma,4,0)))</f>
        <v>Đia
L.Hường</v>
      </c>
      <c r="AS39" s="204" t="str">
        <f>IF(MaGv!AS39="","",IF(MaGv!AS39="cn","cn"&amp;CHAR(10)&amp;VLOOKUP(MaGv!AS33,dscn,3,0),VLOOKUP(MaGv!AS39,dsma,5,0)&amp;CHAR(10)&amp;VLOOKUP(MaGv!AS39,dsma,4,0)))</f>
        <v>Văn
Dung</v>
      </c>
      <c r="AT39" s="201" t="str">
        <f>IF(MaGv!AT39="","",IF(MaGv!AT39="cn","cn"&amp;CHAR(10)&amp;VLOOKUP(MaGv!AT33,dscn,3,0),VLOOKUP(MaGv!AT39,dsma,5,0)&amp;CHAR(10)&amp;VLOOKUP(MaGv!AT39,dsma,4,0)))</f>
        <v>Văn
Uyên</v>
      </c>
      <c r="AU39" s="204" t="str">
        <f>IF(MaGv!AU39="","",IF(MaGv!AU39="cn","cn"&amp;CHAR(10)&amp;VLOOKUP(MaGv!AU33,dscn,3,0),VLOOKUP(MaGv!AU39,dsma,5,0)&amp;CHAR(10)&amp;VLOOKUP(MaGv!AU39,dsma,4,0)))</f>
        <v>Toán
L.Trang</v>
      </c>
      <c r="AV39" s="204" t="str">
        <f>IF(MaGv!AV39="","",IF(MaGv!AV39="cn","cn"&amp;CHAR(10)&amp;VLOOKUP(MaGv!AV33,dscn,3,0),VLOOKUP(MaGv!AV39,dsma,5,0)&amp;CHAR(10)&amp;VLOOKUP(MaGv!AV39,dsma,4,0)))</f>
        <v>AVăn
Nga</v>
      </c>
      <c r="AW39" s="204" t="str">
        <f>IF(MaGv!AW39="","",IF(MaGv!AW39="cn","cn"&amp;CHAR(10)&amp;VLOOKUP(MaGv!AW33,dscn,3,0),VLOOKUP(MaGv!AW39,dsma,5,0)&amp;CHAR(10)&amp;VLOOKUP(MaGv!AW39,dsma,4,0)))</f>
        <v/>
      </c>
      <c r="AX39" s="204" t="str">
        <f>IF(MaGv!AX39="","",IF(MaGv!AX39="cn","cn"&amp;CHAR(10)&amp;VLOOKUP(MaGv!AX33,dscn,3,0),VLOOKUP(MaGv!AX39,dsma,5,0)&amp;CHAR(10)&amp;VLOOKUP(MaGv!AX39,dsma,4,0)))</f>
        <v/>
      </c>
      <c r="AY39" s="119" t="str">
        <f>IF(MaGv!AY39="","",IF(MaGv!AY39="cn","cn"&amp;CHAR(10)&amp;VLOOKUP(MaGv!AY33,dscn,3,0),VLOOKUP(MaGv!AY39,dsma,5,0)&amp;CHAR(10)&amp;VLOOKUP(MaGv!AY39,dsma,4,0)))</f>
        <v/>
      </c>
      <c r="AZ39" s="119" t="str">
        <f>IF(MaGv!AZ39="","",IF(MaGv!AZ39="cn","cn"&amp;CHAR(10)&amp;VLOOKUP(MaGv!AZ33,dscn,3,0),VLOOKUP(MaGv!AZ39,dsma,5,0)&amp;CHAR(10)&amp;VLOOKUP(MaGv!AZ39,dsma,4,0)))</f>
        <v/>
      </c>
      <c r="BA39" s="105"/>
      <c r="BB39" s="106"/>
    </row>
    <row r="40" spans="1:54" ht="24" customHeight="1" x14ac:dyDescent="0.2">
      <c r="A40" s="470"/>
      <c r="B40" s="108">
        <v>2</v>
      </c>
      <c r="C40" s="77" t="str">
        <f>IF(MaGv!C40="","",IF(MaGv!C40="cn","cn"&amp;CHAR(10)&amp;VLOOKUP(MaGv!C35,dscn,3,0),VLOOKUP(MaGv!C40,dsma,5,0)&amp;CHAR(10)&amp;VLOOKUP(MaGv!C40,dsma,4,0)))</f>
        <v/>
      </c>
      <c r="D40" s="77" t="str">
        <f>IF(MaGv!D40="","",IF(MaGv!D40="cn","cn"&amp;CHAR(10)&amp;VLOOKUP(MaGv!D35,dscn,3,0),VLOOKUP(MaGv!D40,dsma,5,0)&amp;CHAR(10)&amp;VLOOKUP(MaGv!D40,dsma,4,0)))</f>
        <v/>
      </c>
      <c r="E40" s="77" t="str">
        <f>IF(MaGv!E40="","",IF(MaGv!E40="cn","cn"&amp;CHAR(10)&amp;VLOOKUP(MaGv!E35,dscn,3,0),VLOOKUP(MaGv!E40,dsma,5,0)&amp;CHAR(10)&amp;VLOOKUP(MaGv!E40,dsma,4,0)))</f>
        <v/>
      </c>
      <c r="F40" s="77" t="str">
        <f>IF(MaGv!F40="","",IF(MaGv!F40="cn","cn"&amp;CHAR(10)&amp;VLOOKUP(MaGv!F35,dscn,3,0),VLOOKUP(MaGv!F40,dsma,5,0)&amp;CHAR(10)&amp;VLOOKUP(MaGv!F40,dsma,4,0)))</f>
        <v/>
      </c>
      <c r="G40" s="77" t="str">
        <f>IF(MaGv!G40="","",IF(MaGv!G40="cn","cn"&amp;CHAR(10)&amp;VLOOKUP(MaGv!G35,dscn,3,0),VLOOKUP(MaGv!G40,dsma,5,0)&amp;CHAR(10)&amp;VLOOKUP(MaGv!G40,dsma,4,0)))</f>
        <v/>
      </c>
      <c r="H40" s="205" t="str">
        <f>IF(MaGv!H40="","",IF(MaGv!H40="cn","cn"&amp;CHAR(10)&amp;VLOOKUP(MaGv!H35,dscn,3,0),VLOOKUP(MaGv!H40,dsma,5,0)&amp;CHAR(10)&amp;VLOOKUP(MaGv!H40,dsma,4,0)))</f>
        <v/>
      </c>
      <c r="I40" s="77" t="str">
        <f>IF(MaGv!I40="","",IF(MaGv!I40="cn","cn"&amp;CHAR(10)&amp;VLOOKUP(MaGv!I35,dscn,3,0),VLOOKUP(MaGv!I40,dsma,5,0)&amp;CHAR(10)&amp;VLOOKUP(MaGv!I40,dsma,4,0)))</f>
        <v/>
      </c>
      <c r="J40" s="77" t="str">
        <f>IF(MaGv!J40="","",IF(MaGv!J40="cn","cn"&amp;CHAR(10)&amp;VLOOKUP(MaGv!J35,dscn,3,0),VLOOKUP(MaGv!J40,dsma,5,0)&amp;CHAR(10)&amp;VLOOKUP(MaGv!J40,dsma,4,0)))</f>
        <v/>
      </c>
      <c r="K40" s="77" t="str">
        <f>IF(MaGv!K40="","",IF(MaGv!K40="cn","cn"&amp;CHAR(10)&amp;VLOOKUP(MaGv!K35,dscn,3,0),VLOOKUP(MaGv!K40,dsma,5,0)&amp;CHAR(10)&amp;VLOOKUP(MaGv!K40,dsma,4,0)))</f>
        <v/>
      </c>
      <c r="L40" s="77" t="str">
        <f>IF(MaGv!L40="","",IF(MaGv!L40="cn","cn"&amp;CHAR(10)&amp;VLOOKUP(MaGv!L35,dscn,3,0),VLOOKUP(MaGv!L40,dsma,5,0)&amp;CHAR(10)&amp;VLOOKUP(MaGv!L40,dsma,4,0)))</f>
        <v/>
      </c>
      <c r="M40" s="77" t="str">
        <f>IF(MaGv!M40="","",IF(MaGv!M40="cn","cn"&amp;CHAR(10)&amp;VLOOKUP(MaGv!M35,dscn,3,0),VLOOKUP(MaGv!M40,dsma,5,0)&amp;CHAR(10)&amp;VLOOKUP(MaGv!M40,dsma,4,0)))</f>
        <v/>
      </c>
      <c r="N40" s="77" t="str">
        <f>IF(MaGv!N40="","",IF(MaGv!N40="cn","cn"&amp;CHAR(10)&amp;VLOOKUP(MaGv!N35,dscn,3,0),VLOOKUP(MaGv!N40,dsma,5,0)&amp;CHAR(10)&amp;VLOOKUP(MaGv!N40,dsma,4,0)))</f>
        <v/>
      </c>
      <c r="O40" s="77" t="str">
        <f>IF(MaGv!O40="","",IF(MaGv!O40="cn","cn"&amp;CHAR(10)&amp;VLOOKUP(MaGv!O35,dscn,3,0),VLOOKUP(MaGv!O40,dsma,5,0)&amp;CHAR(10)&amp;VLOOKUP(MaGv!O40,dsma,4,0)))</f>
        <v/>
      </c>
      <c r="P40" s="77" t="str">
        <f>IF(MaGv!P40="","",IF(MaGv!P40="cn","cn"&amp;CHAR(10)&amp;VLOOKUP(MaGv!P35,dscn,3,0),VLOOKUP(MaGv!P40,dsma,5,0)&amp;CHAR(10)&amp;VLOOKUP(MaGv!P40,dsma,4,0)))</f>
        <v/>
      </c>
      <c r="Q40" s="77" t="str">
        <f>IF(MaGv!Q40="","",IF(MaGv!Q40="cn","cn"&amp;CHAR(10)&amp;VLOOKUP(MaGv!Q35,dscn,3,0),VLOOKUP(MaGv!Q40,dsma,5,0)&amp;CHAR(10)&amp;VLOOKUP(MaGv!Q40,dsma,4,0)))</f>
        <v>AVăn
Vinh</v>
      </c>
      <c r="R40" s="77" t="str">
        <f>IF(MaGv!R40="","",IF(MaGv!R40="cn","cn"&amp;CHAR(10)&amp;VLOOKUP(MaGv!R35,dscn,3,0),VLOOKUP(MaGv!R40,dsma,5,0)&amp;CHAR(10)&amp;VLOOKUP(MaGv!R40,dsma,4,0)))</f>
        <v>Hóa
Sa</v>
      </c>
      <c r="S40" s="77" t="str">
        <f>IF(MaGv!S40="","",IF(MaGv!S40="cn","cn"&amp;CHAR(10)&amp;VLOOKUP(MaGv!S35,dscn,3,0),VLOOKUP(MaGv!S40,dsma,5,0)&amp;CHAR(10)&amp;VLOOKUP(MaGv!S40,dsma,4,0)))</f>
        <v>Lý
Nhung</v>
      </c>
      <c r="T40" s="77" t="str">
        <f>IF(MaGv!T40="","",IF(MaGv!T40="cn","cn"&amp;CHAR(10)&amp;VLOOKUP(MaGv!T35,dscn,3,0),VLOOKUP(MaGv!T40,dsma,5,0)&amp;CHAR(10)&amp;VLOOKUP(MaGv!T40,dsma,4,0)))</f>
        <v>Sử
Ninh</v>
      </c>
      <c r="U40" s="77" t="str">
        <f>IF(MaGv!U40="","",IF(MaGv!U40="cn","cn"&amp;CHAR(10)&amp;VLOOKUP(MaGv!U35,dscn,3,0),VLOOKUP(MaGv!U40,dsma,5,0)&amp;CHAR(10)&amp;VLOOKUP(MaGv!U40,dsma,4,0)))</f>
        <v>Toán
L.Trang</v>
      </c>
      <c r="V40" s="77" t="str">
        <f>IF(MaGv!V40="","",IF(MaGv!V40="cn","cn"&amp;CHAR(10)&amp;VLOOKUP(MaGv!V35,dscn,3,0),VLOOKUP(MaGv!V40,dsma,5,0)&amp;CHAR(10)&amp;VLOOKUP(MaGv!V40,dsma,4,0)))</f>
        <v>Toán
Yến</v>
      </c>
      <c r="W40" s="77" t="str">
        <f>IF(MaGv!W40="","",IF(MaGv!W40="cn","cn"&amp;CHAR(10)&amp;VLOOKUP(MaGv!W35,dscn,3,0),VLOOKUP(MaGv!W40,dsma,5,0)&amp;CHAR(10)&amp;VLOOKUP(MaGv!W40,dsma,4,0)))</f>
        <v>AVăn
Thủy</v>
      </c>
      <c r="X40" s="77" t="str">
        <f>IF(MaGv!X40="","",IF(MaGv!X40="cn","cn"&amp;CHAR(10)&amp;VLOOKUP(MaGv!X35,dscn,3,0),VLOOKUP(MaGv!X40,dsma,5,0)&amp;CHAR(10)&amp;VLOOKUP(MaGv!X40,dsma,4,0)))</f>
        <v>Lý
Toàn</v>
      </c>
      <c r="Y40" s="77" t="str">
        <f>IF(MaGv!Y40="","",IF(MaGv!Y40="cn","cn"&amp;CHAR(10)&amp;VLOOKUP(MaGv!Y35,dscn,3,0),VLOOKUP(MaGv!Y40,dsma,5,0)&amp;CHAR(10)&amp;VLOOKUP(MaGv!Y40,dsma,4,0)))</f>
        <v>Hóa
Nghi</v>
      </c>
      <c r="Z40" s="77" t="str">
        <f>IF(MaGv!Z40="","",IF(MaGv!Z40="cn","cn"&amp;CHAR(10)&amp;VLOOKUP(MaGv!Z35,dscn,3,0),VLOOKUP(MaGv!Z40,dsma,5,0)&amp;CHAR(10)&amp;VLOOKUP(MaGv!Z40,dsma,4,0)))</f>
        <v>Hóa
Thái</v>
      </c>
      <c r="AA40" s="77" t="str">
        <f>IF(MaGv!AA40="","",IF(MaGv!AA40="cn","cn"&amp;CHAR(10)&amp;VLOOKUP(MaGv!AA35,dscn,3,0),VLOOKUP(MaGv!AA40,dsma,5,0)&amp;CHAR(10)&amp;VLOOKUP(MaGv!AA40,dsma,4,0)))</f>
        <v>Toán
Phượng</v>
      </c>
      <c r="AB40" s="77" t="str">
        <f>IF(MaGv!AB40="","",IF(MaGv!AB40="cn","cn"&amp;CHAR(10)&amp;VLOOKUP(MaGv!AB35,dscn,3,0),VLOOKUP(MaGv!AB40,dsma,5,0)&amp;CHAR(10)&amp;VLOOKUP(MaGv!AB40,dsma,4,0)))</f>
        <v>nghề
Minh</v>
      </c>
      <c r="AC40" s="77" t="str">
        <f>IF(MaGv!AC40="","",IF(MaGv!AC40="cn","cn"&amp;CHAR(10)&amp;VLOOKUP(MaGv!AC35,dscn,3,0),VLOOKUP(MaGv!AC40,dsma,5,0)&amp;CHAR(10)&amp;VLOOKUP(MaGv!AC40,dsma,4,0)))</f>
        <v>Toán
Thế</v>
      </c>
      <c r="AD40" s="77" t="str">
        <f>IF(MaGv!AD40="","",IF(MaGv!AD40="cn","cn"&amp;CHAR(10)&amp;VLOOKUP(MaGv!AD35,dscn,3,0),VLOOKUP(MaGv!AD40,dsma,5,0)&amp;CHAR(10)&amp;VLOOKUP(MaGv!AD40,dsma,4,0)))</f>
        <v/>
      </c>
      <c r="AE40" s="77" t="str">
        <f>IF(MaGv!AE40="","",IF(MaGv!AE40="cn","cn"&amp;CHAR(10)&amp;VLOOKUP(MaGv!AE35,dscn,3,0),VLOOKUP(MaGv!AE40,dsma,5,0)&amp;CHAR(10)&amp;VLOOKUP(MaGv!AE40,dsma,4,0)))</f>
        <v/>
      </c>
      <c r="AF40" s="77" t="str">
        <f>IF(MaGv!AF40="","",IF(MaGv!AF40="cn","cn"&amp;CHAR(10)&amp;VLOOKUP(MaGv!AF35,dscn,3,0),VLOOKUP(MaGv!AF40,dsma,5,0)&amp;CHAR(10)&amp;VLOOKUP(MaGv!AF40,dsma,4,0)))</f>
        <v/>
      </c>
      <c r="AG40" s="77" t="str">
        <f>IF(MaGv!AG40="","",IF(MaGv!AG40="cn","cn"&amp;CHAR(10)&amp;VLOOKUP(MaGv!AG35,dscn,3,0),VLOOKUP(MaGv!AG40,dsma,5,0)&amp;CHAR(10)&amp;VLOOKUP(MaGv!AG40,dsma,4,0)))</f>
        <v/>
      </c>
      <c r="AH40" s="205" t="str">
        <f>IF(MaGv!AH40="","",IF(MaGv!AH40="cn","cn"&amp;CHAR(10)&amp;VLOOKUP(MaGv!AH35,dscn,3,0),VLOOKUP(MaGv!AH40,dsma,5,0)&amp;CHAR(10)&amp;VLOOKUP(MaGv!AH40,dsma,4,0)))</f>
        <v/>
      </c>
      <c r="AI40" s="205" t="str">
        <f>IF(MaGv!AI40="","",IF(MaGv!AI40="cn","cn"&amp;CHAR(10)&amp;VLOOKUP(MaGv!AI35,dscn,3,0),VLOOKUP(MaGv!AI40,dsma,5,0)&amp;CHAR(10)&amp;VLOOKUP(MaGv!AI40,dsma,4,0)))</f>
        <v>AVăn
anh1</v>
      </c>
      <c r="AJ40" s="205" t="str">
        <f>IF(MaGv!AJ40="","",IF(MaGv!AJ40="cn","cn"&amp;CHAR(10)&amp;VLOOKUP(MaGv!AJ35,dscn,3,0),VLOOKUP(MaGv!AJ40,dsma,5,0)&amp;CHAR(10)&amp;VLOOKUP(MaGv!AJ40,dsma,4,0)))</f>
        <v>AVăn
Ngọc</v>
      </c>
      <c r="AK40" s="205" t="str">
        <f>IF(MaGv!AK40="","",IF(MaGv!AK40="cn","cn"&amp;CHAR(10)&amp;VLOOKUP(MaGv!AK35,dscn,3,0),VLOOKUP(MaGv!AK40,dsma,5,0)&amp;CHAR(10)&amp;VLOOKUP(MaGv!AK40,dsma,4,0)))</f>
        <v>Toán
Thanh</v>
      </c>
      <c r="AL40" s="205" t="str">
        <f>IF(MaGv!AL40="","",IF(MaGv!AL40="cn","cn"&amp;CHAR(10)&amp;VLOOKUP(MaGv!AL35,dscn,3,0),VLOOKUP(MaGv!AL40,dsma,5,0)&amp;CHAR(10)&amp;VLOOKUP(MaGv!AL40,dsma,4,0)))</f>
        <v>AVăn
anh2</v>
      </c>
      <c r="AM40" s="205" t="str">
        <f>IF(MaGv!AM40="","",IF(MaGv!AM40="cn","cn"&amp;CHAR(10)&amp;VLOOKUP(MaGv!AM35,dscn,3,0),VLOOKUP(MaGv!AM40,dsma,5,0)&amp;CHAR(10)&amp;VLOOKUP(MaGv!AM40,dsma,4,0)))</f>
        <v>Văn
Dung</v>
      </c>
      <c r="AN40" s="205" t="str">
        <f>IF(MaGv!AN40="","",IF(MaGv!AN40="cn","cn"&amp;CHAR(10)&amp;VLOOKUP(MaGv!AN35,dscn,3,0),VLOOKUP(MaGv!AN40,dsma,5,0)&amp;CHAR(10)&amp;VLOOKUP(MaGv!AN40,dsma,4,0)))</f>
        <v>Văn 
Chi</v>
      </c>
      <c r="AO40" s="205" t="str">
        <f>IF(MaGv!AO40="","",IF(MaGv!AO40="cn","cn"&amp;CHAR(10)&amp;VLOOKUP(MaGv!AO35,dscn,3,0),VLOOKUP(MaGv!AO40,dsma,5,0)&amp;CHAR(10)&amp;VLOOKUP(MaGv!AO40,dsma,4,0)))</f>
        <v>Toán
Trang</v>
      </c>
      <c r="AP40" s="205" t="str">
        <f>IF(MaGv!AP40="","",IF(MaGv!AP40="cn","cn"&amp;CHAR(10)&amp;VLOOKUP(MaGv!AP35,dscn,3,0),VLOOKUP(MaGv!AP40,dsma,5,0)&amp;CHAR(10)&amp;VLOOKUP(MaGv!AP40,dsma,4,0)))</f>
        <v>Văn
Duyên</v>
      </c>
      <c r="AQ40" s="205" t="str">
        <f>IF(MaGv!AQ40="","",IF(MaGv!AQ40="cn","cn"&amp;CHAR(10)&amp;VLOOKUP(MaGv!AQ35,dscn,3,0),VLOOKUP(MaGv!AQ40,dsma,5,0)&amp;CHAR(10)&amp;VLOOKUP(MaGv!AQ40,dsma,4,0)))</f>
        <v>Văn
Uyên</v>
      </c>
      <c r="AR40" s="205" t="str">
        <f>IF(MaGv!AR40="","",IF(MaGv!AR40="cn","cn"&amp;CHAR(10)&amp;VLOOKUP(MaGv!AR35,dscn,3,0),VLOOKUP(MaGv!AR40,dsma,5,0)&amp;CHAR(10)&amp;VLOOKUP(MaGv!AR40,dsma,4,0)))</f>
        <v>Toán
Đệp</v>
      </c>
      <c r="AS40" s="205" t="str">
        <f>IF(MaGv!AS40="","",IF(MaGv!AS40="cn","cn"&amp;CHAR(10)&amp;VLOOKUP(MaGv!AS35,dscn,3,0),VLOOKUP(MaGv!AS40,dsma,5,0)&amp;CHAR(10)&amp;VLOOKUP(MaGv!AS40,dsma,4,0)))</f>
        <v>Hóa
Nga</v>
      </c>
      <c r="AT40" s="202" t="str">
        <f>IF(MaGv!AT40="","",IF(MaGv!AT40="cn","cn"&amp;CHAR(10)&amp;VLOOKUP(MaGv!AT35,dscn,3,0),VLOOKUP(MaGv!AT40,dsma,5,0)&amp;CHAR(10)&amp;VLOOKUP(MaGv!AT40,dsma,4,0)))</f>
        <v>Sinh
B.Ngọc</v>
      </c>
      <c r="AU40" s="205" t="str">
        <f>IF(MaGv!AU40="","",IF(MaGv!AU40="cn","cn"&amp;CHAR(10)&amp;VLOOKUP(MaGv!AU35,dscn,3,0),VLOOKUP(MaGv!AU40,dsma,5,0)&amp;CHAR(10)&amp;VLOOKUP(MaGv!AU40,dsma,4,0)))</f>
        <v>Văn
Q.Trang</v>
      </c>
      <c r="AV40" s="205" t="str">
        <f>IF(MaGv!AV40="","",IF(MaGv!AV40="cn","cn"&amp;CHAR(10)&amp;VLOOKUP(MaGv!AV35,dscn,3,0),VLOOKUP(MaGv!AV40,dsma,5,0)&amp;CHAR(10)&amp;VLOOKUP(MaGv!AV40,dsma,4,0)))</f>
        <v>Đia
L.Hường</v>
      </c>
      <c r="AW40" s="205" t="str">
        <f>IF(MaGv!AW40="","",IF(MaGv!AW40="cn","cn"&amp;CHAR(10)&amp;VLOOKUP(MaGv!AW35,dscn,3,0),VLOOKUP(MaGv!AW40,dsma,5,0)&amp;CHAR(10)&amp;VLOOKUP(MaGv!AW40,dsma,4,0)))</f>
        <v/>
      </c>
      <c r="AX40" s="205" t="str">
        <f>IF(MaGv!AX40="","",IF(MaGv!AX40="cn","cn"&amp;CHAR(10)&amp;VLOOKUP(MaGv!AX35,dscn,3,0),VLOOKUP(MaGv!AX40,dsma,5,0)&amp;CHAR(10)&amp;VLOOKUP(MaGv!AX40,dsma,4,0)))</f>
        <v/>
      </c>
      <c r="AY40" s="77" t="str">
        <f>IF(MaGv!AY40="","",IF(MaGv!AY40="cn","cn"&amp;CHAR(10)&amp;VLOOKUP(MaGv!AY35,dscn,3,0),VLOOKUP(MaGv!AY40,dsma,5,0)&amp;CHAR(10)&amp;VLOOKUP(MaGv!AY40,dsma,4,0)))</f>
        <v/>
      </c>
      <c r="AZ40" s="77" t="str">
        <f>IF(MaGv!AZ40="","",IF(MaGv!AZ40="cn","cn"&amp;CHAR(10)&amp;VLOOKUP(MaGv!AZ35,dscn,3,0),VLOOKUP(MaGv!AZ40,dsma,5,0)&amp;CHAR(10)&amp;VLOOKUP(MaGv!AZ40,dsma,4,0)))</f>
        <v/>
      </c>
      <c r="BA40" s="109"/>
      <c r="BB40" s="110"/>
    </row>
    <row r="41" spans="1:54" ht="24" customHeight="1" x14ac:dyDescent="0.2">
      <c r="A41" s="470"/>
      <c r="B41" s="108">
        <v>3</v>
      </c>
      <c r="C41" s="77" t="str">
        <f>IF(MaGv!C41="","",IF(MaGv!C41="cn","cn"&amp;CHAR(10)&amp;VLOOKUP(MaGv!C36,dscn,3,0),VLOOKUP(MaGv!C41,dsma,5,0)&amp;CHAR(10)&amp;VLOOKUP(MaGv!C41,dsma,4,0)))</f>
        <v/>
      </c>
      <c r="D41" s="77" t="str">
        <f>IF(MaGv!D41="","",IF(MaGv!D41="cn","cn"&amp;CHAR(10)&amp;VLOOKUP(MaGv!D36,dscn,3,0),VLOOKUP(MaGv!D41,dsma,5,0)&amp;CHAR(10)&amp;VLOOKUP(MaGv!D41,dsma,4,0)))</f>
        <v/>
      </c>
      <c r="E41" s="77" t="str">
        <f>IF(MaGv!E41="","",IF(MaGv!E41="cn","cn"&amp;CHAR(10)&amp;VLOOKUP(MaGv!E36,dscn,3,0),VLOOKUP(MaGv!E41,dsma,5,0)&amp;CHAR(10)&amp;VLOOKUP(MaGv!E41,dsma,4,0)))</f>
        <v/>
      </c>
      <c r="F41" s="77" t="str">
        <f>IF(MaGv!F41="","",IF(MaGv!F41="cn","cn"&amp;CHAR(10)&amp;VLOOKUP(MaGv!F36,dscn,3,0),VLOOKUP(MaGv!F41,dsma,5,0)&amp;CHAR(10)&amp;VLOOKUP(MaGv!F41,dsma,4,0)))</f>
        <v/>
      </c>
      <c r="G41" s="77" t="str">
        <f>IF(MaGv!G41="","",IF(MaGv!G41="cn","cn"&amp;CHAR(10)&amp;VLOOKUP(MaGv!G36,dscn,3,0),VLOOKUP(MaGv!G41,dsma,5,0)&amp;CHAR(10)&amp;VLOOKUP(MaGv!G41,dsma,4,0)))</f>
        <v/>
      </c>
      <c r="H41" s="205" t="str">
        <f>IF(MaGv!H41="","",IF(MaGv!H41="cn","cn"&amp;CHAR(10)&amp;VLOOKUP(MaGv!H36,dscn,3,0),VLOOKUP(MaGv!H41,dsma,5,0)&amp;CHAR(10)&amp;VLOOKUP(MaGv!H41,dsma,4,0)))</f>
        <v/>
      </c>
      <c r="I41" s="77" t="str">
        <f>IF(MaGv!I41="","",IF(MaGv!I41="cn","cn"&amp;CHAR(10)&amp;VLOOKUP(MaGv!I36,dscn,3,0),VLOOKUP(MaGv!I41,dsma,5,0)&amp;CHAR(10)&amp;VLOOKUP(MaGv!I41,dsma,4,0)))</f>
        <v/>
      </c>
      <c r="J41" s="77" t="str">
        <f>IF(MaGv!J41="","",IF(MaGv!J41="cn","cn"&amp;CHAR(10)&amp;VLOOKUP(MaGv!J36,dscn,3,0),VLOOKUP(MaGv!J41,dsma,5,0)&amp;CHAR(10)&amp;VLOOKUP(MaGv!J41,dsma,4,0)))</f>
        <v/>
      </c>
      <c r="K41" s="77" t="str">
        <f>IF(MaGv!K41="","",IF(MaGv!K41="cn","cn"&amp;CHAR(10)&amp;VLOOKUP(MaGv!K36,dscn,3,0),VLOOKUP(MaGv!K41,dsma,5,0)&amp;CHAR(10)&amp;VLOOKUP(MaGv!K41,dsma,4,0)))</f>
        <v/>
      </c>
      <c r="L41" s="77" t="str">
        <f>IF(MaGv!L41="","",IF(MaGv!L41="cn","cn"&amp;CHAR(10)&amp;VLOOKUP(MaGv!L36,dscn,3,0),VLOOKUP(MaGv!L41,dsma,5,0)&amp;CHAR(10)&amp;VLOOKUP(MaGv!L41,dsma,4,0)))</f>
        <v/>
      </c>
      <c r="M41" s="77" t="str">
        <f>IF(MaGv!M41="","",IF(MaGv!M41="cn","cn"&amp;CHAR(10)&amp;VLOOKUP(MaGv!M36,dscn,3,0),VLOOKUP(MaGv!M41,dsma,5,0)&amp;CHAR(10)&amp;VLOOKUP(MaGv!M41,dsma,4,0)))</f>
        <v/>
      </c>
      <c r="N41" s="77" t="str">
        <f>IF(MaGv!N41="","",IF(MaGv!N41="cn","cn"&amp;CHAR(10)&amp;VLOOKUP(MaGv!N36,dscn,3,0),VLOOKUP(MaGv!N41,dsma,5,0)&amp;CHAR(10)&amp;VLOOKUP(MaGv!N41,dsma,4,0)))</f>
        <v/>
      </c>
      <c r="O41" s="77" t="str">
        <f>IF(MaGv!O41="","",IF(MaGv!O41="cn","cn"&amp;CHAR(10)&amp;VLOOKUP(MaGv!O36,dscn,3,0),VLOOKUP(MaGv!O41,dsma,5,0)&amp;CHAR(10)&amp;VLOOKUP(MaGv!O41,dsma,4,0)))</f>
        <v/>
      </c>
      <c r="P41" s="77" t="str">
        <f>IF(MaGv!P41="","",IF(MaGv!P41="cn","cn"&amp;CHAR(10)&amp;VLOOKUP(MaGv!P36,dscn,3,0),VLOOKUP(MaGv!P41,dsma,5,0)&amp;CHAR(10)&amp;VLOOKUP(MaGv!P41,dsma,4,0)))</f>
        <v/>
      </c>
      <c r="Q41" s="77" t="str">
        <f>IF(MaGv!Q41="","",IF(MaGv!Q41="cn","cn"&amp;CHAR(10)&amp;VLOOKUP(MaGv!Q36,dscn,3,0),VLOOKUP(MaGv!Q41,dsma,5,0)&amp;CHAR(10)&amp;VLOOKUP(MaGv!Q41,dsma,4,0)))</f>
        <v>AVăn
Vinh</v>
      </c>
      <c r="R41" s="77" t="str">
        <f>IF(MaGv!R41="","",IF(MaGv!R41="cn","cn"&amp;CHAR(10)&amp;VLOOKUP(MaGv!R36,dscn,3,0),VLOOKUP(MaGv!R41,dsma,5,0)&amp;CHAR(10)&amp;VLOOKUP(MaGv!R41,dsma,4,0)))</f>
        <v>Toán
Yến</v>
      </c>
      <c r="S41" s="77" t="str">
        <f>IF(MaGv!S41="","",IF(MaGv!S41="cn","cn"&amp;CHAR(10)&amp;VLOOKUP(MaGv!S36,dscn,3,0),VLOOKUP(MaGv!S41,dsma,5,0)&amp;CHAR(10)&amp;VLOOKUP(MaGv!S41,dsma,4,0)))</f>
        <v>Toán
Thế</v>
      </c>
      <c r="T41" s="77" t="str">
        <f>IF(MaGv!T41="","",IF(MaGv!T41="cn","cn"&amp;CHAR(10)&amp;VLOOKUP(MaGv!T36,dscn,3,0),VLOOKUP(MaGv!T41,dsma,5,0)&amp;CHAR(10)&amp;VLOOKUP(MaGv!T41,dsma,4,0)))</f>
        <v>Sinh
Phượng</v>
      </c>
      <c r="U41" s="77" t="str">
        <f>IF(MaGv!U41="","",IF(MaGv!U41="cn","cn"&amp;CHAR(10)&amp;VLOOKUP(MaGv!U36,dscn,3,0),VLOOKUP(MaGv!U41,dsma,5,0)&amp;CHAR(10)&amp;VLOOKUP(MaGv!U41,dsma,4,0)))</f>
        <v>Toán
L.Trang</v>
      </c>
      <c r="V41" s="77" t="str">
        <f>IF(MaGv!V41="","",IF(MaGv!V41="cn","cn"&amp;CHAR(10)&amp;VLOOKUP(MaGv!V36,dscn,3,0),VLOOKUP(MaGv!V41,dsma,5,0)&amp;CHAR(10)&amp;VLOOKUP(MaGv!V41,dsma,4,0)))</f>
        <v>AVăn
Thủy</v>
      </c>
      <c r="W41" s="77" t="str">
        <f>IF(MaGv!W41="","",IF(MaGv!W41="cn","cn"&amp;CHAR(10)&amp;VLOOKUP(MaGv!W36,dscn,3,0),VLOOKUP(MaGv!W41,dsma,5,0)&amp;CHAR(10)&amp;VLOOKUP(MaGv!W41,dsma,4,0)))</f>
        <v>Lý
Nhung</v>
      </c>
      <c r="X41" s="77" t="str">
        <f>IF(MaGv!X41="","",IF(MaGv!X41="cn","cn"&amp;CHAR(10)&amp;VLOOKUP(MaGv!X36,dscn,3,0),VLOOKUP(MaGv!X41,dsma,5,0)&amp;CHAR(10)&amp;VLOOKUP(MaGv!X41,dsma,4,0)))</f>
        <v>Hóa
Thiện</v>
      </c>
      <c r="Y41" s="77" t="str">
        <f>IF(MaGv!Y41="","",IF(MaGv!Y41="cn","cn"&amp;CHAR(10)&amp;VLOOKUP(MaGv!Y36,dscn,3,0),VLOOKUP(MaGv!Y41,dsma,5,0)&amp;CHAR(10)&amp;VLOOKUP(MaGv!Y41,dsma,4,0)))</f>
        <v>Hóa
Nghi</v>
      </c>
      <c r="Z41" s="77" t="str">
        <f>IF(MaGv!Z41="","",IF(MaGv!Z41="cn","cn"&amp;CHAR(10)&amp;VLOOKUP(MaGv!Z36,dscn,3,0),VLOOKUP(MaGv!Z41,dsma,5,0)&amp;CHAR(10)&amp;VLOOKUP(MaGv!Z41,dsma,4,0)))</f>
        <v>Văn
Uyên</v>
      </c>
      <c r="AA41" s="77" t="str">
        <f>IF(MaGv!AA41="","",IF(MaGv!AA41="cn","cn"&amp;CHAR(10)&amp;VLOOKUP(MaGv!AA36,dscn,3,0),VLOOKUP(MaGv!AA41,dsma,5,0)&amp;CHAR(10)&amp;VLOOKUP(MaGv!AA41,dsma,4,0)))</f>
        <v>Sử
Ninh</v>
      </c>
      <c r="AB41" s="77" t="str">
        <f>IF(MaGv!AB41="","",IF(MaGv!AB41="cn","cn"&amp;CHAR(10)&amp;VLOOKUP(MaGv!AB36,dscn,3,0),VLOOKUP(MaGv!AB41,dsma,5,0)&amp;CHAR(10)&amp;VLOOKUP(MaGv!AB41,dsma,4,0)))</f>
        <v>nghề
Minh</v>
      </c>
      <c r="AC41" s="77" t="str">
        <f>IF(MaGv!AC41="","",IF(MaGv!AC41="cn","cn"&amp;CHAR(10)&amp;VLOOKUP(MaGv!AC36,dscn,3,0),VLOOKUP(MaGv!AC41,dsma,5,0)&amp;CHAR(10)&amp;VLOOKUP(MaGv!AC41,dsma,4,0)))</f>
        <v>Sinh
B.Ngọc</v>
      </c>
      <c r="AD41" s="77" t="str">
        <f>IF(MaGv!AD41="","",IF(MaGv!AD41="cn","cn"&amp;CHAR(10)&amp;VLOOKUP(MaGv!AD36,dscn,3,0),VLOOKUP(MaGv!AD41,dsma,5,0)&amp;CHAR(10)&amp;VLOOKUP(MaGv!AD41,dsma,4,0)))</f>
        <v/>
      </c>
      <c r="AE41" s="77" t="str">
        <f>IF(MaGv!AE41="","",IF(MaGv!AE41="cn","cn"&amp;CHAR(10)&amp;VLOOKUP(MaGv!AE36,dscn,3,0),VLOOKUP(MaGv!AE41,dsma,5,0)&amp;CHAR(10)&amp;VLOOKUP(MaGv!AE41,dsma,4,0)))</f>
        <v/>
      </c>
      <c r="AF41" s="77" t="str">
        <f>IF(MaGv!AF41="","",IF(MaGv!AF41="cn","cn"&amp;CHAR(10)&amp;VLOOKUP(MaGv!AF36,dscn,3,0),VLOOKUP(MaGv!AF41,dsma,5,0)&amp;CHAR(10)&amp;VLOOKUP(MaGv!AF41,dsma,4,0)))</f>
        <v/>
      </c>
      <c r="AG41" s="77" t="str">
        <f>IF(MaGv!AG41="","",IF(MaGv!AG41="cn","cn"&amp;CHAR(10)&amp;VLOOKUP(MaGv!AG36,dscn,3,0),VLOOKUP(MaGv!AG41,dsma,5,0)&amp;CHAR(10)&amp;VLOOKUP(MaGv!AG41,dsma,4,0)))</f>
        <v/>
      </c>
      <c r="AH41" s="205" t="str">
        <f>IF(MaGv!AH41="","",IF(MaGv!AH41="cn","cn"&amp;CHAR(10)&amp;VLOOKUP(MaGv!AH36,dscn,3,0),VLOOKUP(MaGv!AH41,dsma,5,0)&amp;CHAR(10)&amp;VLOOKUP(MaGv!AH41,dsma,4,0)))</f>
        <v/>
      </c>
      <c r="AI41" s="205" t="str">
        <f>IF(MaGv!AI41="","",IF(MaGv!AI41="cn","cn"&amp;CHAR(10)&amp;VLOOKUP(MaGv!AI36,dscn,3,0),VLOOKUP(MaGv!AI41,dsma,5,0)&amp;CHAR(10)&amp;VLOOKUP(MaGv!AI41,dsma,4,0)))</f>
        <v>AVăn
anh1</v>
      </c>
      <c r="AJ41" s="205" t="str">
        <f>IF(MaGv!AJ41="","",IF(MaGv!AJ41="cn","cn"&amp;CHAR(10)&amp;VLOOKUP(MaGv!AJ36,dscn,3,0),VLOOKUP(MaGv!AJ41,dsma,5,0)&amp;CHAR(10)&amp;VLOOKUP(MaGv!AJ41,dsma,4,0)))</f>
        <v>AVăn
Ngọc</v>
      </c>
      <c r="AK41" s="205" t="str">
        <f>IF(MaGv!AK41="","",IF(MaGv!AK41="cn","cn"&amp;CHAR(10)&amp;VLOOKUP(MaGv!AK36,dscn,3,0),VLOOKUP(MaGv!AK41,dsma,5,0)&amp;CHAR(10)&amp;VLOOKUP(MaGv!AK41,dsma,4,0)))</f>
        <v>Toán
Thanh</v>
      </c>
      <c r="AL41" s="205" t="str">
        <f>IF(MaGv!AL41="","",IF(MaGv!AL41="cn","cn"&amp;CHAR(10)&amp;VLOOKUP(MaGv!AL36,dscn,3,0),VLOOKUP(MaGv!AL41,dsma,5,0)&amp;CHAR(10)&amp;VLOOKUP(MaGv!AL41,dsma,4,0)))</f>
        <v>AVăn
anh2</v>
      </c>
      <c r="AM41" s="205" t="str">
        <f>IF(MaGv!AM41="","",IF(MaGv!AM41="cn","cn"&amp;CHAR(10)&amp;VLOOKUP(MaGv!AM36,dscn,3,0),VLOOKUP(MaGv!AM41,dsma,5,0)&amp;CHAR(10)&amp;VLOOKUP(MaGv!AM41,dsma,4,0)))</f>
        <v>Văn
Dung</v>
      </c>
      <c r="AN41" s="205" t="str">
        <f>IF(MaGv!AN41="","",IF(MaGv!AN41="cn","cn"&amp;CHAR(10)&amp;VLOOKUP(MaGv!AN36,dscn,3,0),VLOOKUP(MaGv!AN41,dsma,5,0)&amp;CHAR(10)&amp;VLOOKUP(MaGv!AN41,dsma,4,0)))</f>
        <v>Văn 
Chi</v>
      </c>
      <c r="AO41" s="205" t="str">
        <f>IF(MaGv!AO41="","",IF(MaGv!AO41="cn","cn"&amp;CHAR(10)&amp;VLOOKUP(MaGv!AO36,dscn,3,0),VLOOKUP(MaGv!AO41,dsma,5,0)&amp;CHAR(10)&amp;VLOOKUP(MaGv!AO41,dsma,4,0)))</f>
        <v>Toán
Trang</v>
      </c>
      <c r="AP41" s="205" t="str">
        <f>IF(MaGv!AP41="","",IF(MaGv!AP41="cn","cn"&amp;CHAR(10)&amp;VLOOKUP(MaGv!AP36,dscn,3,0),VLOOKUP(MaGv!AP41,dsma,5,0)&amp;CHAR(10)&amp;VLOOKUP(MaGv!AP41,dsma,4,0)))</f>
        <v>AVăn
Hạnh</v>
      </c>
      <c r="AQ41" s="205" t="str">
        <f>IF(MaGv!AQ41="","",IF(MaGv!AQ41="cn","cn"&amp;CHAR(10)&amp;VLOOKUP(MaGv!AQ36,dscn,3,0),VLOOKUP(MaGv!AQ41,dsma,5,0)&amp;CHAR(10)&amp;VLOOKUP(MaGv!AQ41,dsma,4,0)))</f>
        <v>Toán
Đệp</v>
      </c>
      <c r="AR41" s="205" t="str">
        <f>IF(MaGv!AR41="","",IF(MaGv!AR41="cn","cn"&amp;CHAR(10)&amp;VLOOKUP(MaGv!AR36,dscn,3,0),VLOOKUP(MaGv!AR41,dsma,5,0)&amp;CHAR(10)&amp;VLOOKUP(MaGv!AR41,dsma,4,0)))</f>
        <v>Hóa
Sa</v>
      </c>
      <c r="AS41" s="205" t="str">
        <f>IF(MaGv!AS41="","",IF(MaGv!AS41="cn","cn"&amp;CHAR(10)&amp;VLOOKUP(MaGv!AS36,dscn,3,0),VLOOKUP(MaGv!AS41,dsma,5,0)&amp;CHAR(10)&amp;VLOOKUP(MaGv!AS41,dsma,4,0)))</f>
        <v>Hóa
Nga</v>
      </c>
      <c r="AT41" s="202" t="str">
        <f>IF(MaGv!AT41="","",IF(MaGv!AT41="cn","cn"&amp;CHAR(10)&amp;VLOOKUP(MaGv!AT36,dscn,3,0),VLOOKUP(MaGv!AT41,dsma,5,0)&amp;CHAR(10)&amp;VLOOKUP(MaGv!AT41,dsma,4,0)))</f>
        <v>Hóa
Thái</v>
      </c>
      <c r="AU41" s="205" t="str">
        <f>IF(MaGv!AU41="","",IF(MaGv!AU41="cn","cn"&amp;CHAR(10)&amp;VLOOKUP(MaGv!AU36,dscn,3,0),VLOOKUP(MaGv!AU41,dsma,5,0)&amp;CHAR(10)&amp;VLOOKUP(MaGv!AU41,dsma,4,0)))</f>
        <v>Văn
Q.Trang</v>
      </c>
      <c r="AV41" s="205" t="str">
        <f>IF(MaGv!AV41="","",IF(MaGv!AV41="cn","cn"&amp;CHAR(10)&amp;VLOOKUP(MaGv!AV36,dscn,3,0),VLOOKUP(MaGv!AV41,dsma,5,0)&amp;CHAR(10)&amp;VLOOKUP(MaGv!AV41,dsma,4,0)))</f>
        <v>Sử
Phương</v>
      </c>
      <c r="AW41" s="205" t="str">
        <f>IF(MaGv!AW41="","",IF(MaGv!AW41="cn","cn"&amp;CHAR(10)&amp;VLOOKUP(MaGv!AW36,dscn,3,0),VLOOKUP(MaGv!AW41,dsma,5,0)&amp;CHAR(10)&amp;VLOOKUP(MaGv!AW41,dsma,4,0)))</f>
        <v/>
      </c>
      <c r="AX41" s="205" t="str">
        <f>IF(MaGv!AX41="","",IF(MaGv!AX41="cn","cn"&amp;CHAR(10)&amp;VLOOKUP(MaGv!AX36,dscn,3,0),VLOOKUP(MaGv!AX41,dsma,5,0)&amp;CHAR(10)&amp;VLOOKUP(MaGv!AX41,dsma,4,0)))</f>
        <v/>
      </c>
      <c r="AY41" s="77" t="str">
        <f>IF(MaGv!AY41="","",IF(MaGv!AY41="cn","cn"&amp;CHAR(10)&amp;VLOOKUP(MaGv!AY36,dscn,3,0),VLOOKUP(MaGv!AY41,dsma,5,0)&amp;CHAR(10)&amp;VLOOKUP(MaGv!AY41,dsma,4,0)))</f>
        <v/>
      </c>
      <c r="AZ41" s="77" t="str">
        <f>IF(MaGv!AZ41="","",IF(MaGv!AZ41="cn","cn"&amp;CHAR(10)&amp;VLOOKUP(MaGv!AZ36,dscn,3,0),VLOOKUP(MaGv!AZ41,dsma,5,0)&amp;CHAR(10)&amp;VLOOKUP(MaGv!AZ41,dsma,4,0)))</f>
        <v/>
      </c>
      <c r="BA41" s="109"/>
      <c r="BB41" s="110"/>
    </row>
    <row r="42" spans="1:54" ht="24" customHeight="1" x14ac:dyDescent="0.2">
      <c r="A42" s="470"/>
      <c r="B42" s="108">
        <v>4</v>
      </c>
      <c r="C42" s="77" t="str">
        <f>IF(MaGv!C42="","",IF(MaGv!C42="cn","cn"&amp;CHAR(10)&amp;VLOOKUP(MaGv!C37,dscn,3,0),VLOOKUP(MaGv!C42,dsma,5,0)&amp;CHAR(10)&amp;VLOOKUP(MaGv!C42,dsma,4,0)))</f>
        <v/>
      </c>
      <c r="D42" s="77" t="str">
        <f>IF(MaGv!D42="","",IF(MaGv!D42="cn","cn"&amp;CHAR(10)&amp;VLOOKUP(MaGv!D37,dscn,3,0),VLOOKUP(MaGv!D42,dsma,5,0)&amp;CHAR(10)&amp;VLOOKUP(MaGv!D42,dsma,4,0)))</f>
        <v/>
      </c>
      <c r="E42" s="77" t="str">
        <f>IF(MaGv!E42="","",IF(MaGv!E42="cn","cn"&amp;CHAR(10)&amp;VLOOKUP(MaGv!E37,dscn,3,0),VLOOKUP(MaGv!E42,dsma,5,0)&amp;CHAR(10)&amp;VLOOKUP(MaGv!E42,dsma,4,0)))</f>
        <v/>
      </c>
      <c r="F42" s="77" t="str">
        <f>IF(MaGv!F42="","",IF(MaGv!F42="cn","cn"&amp;CHAR(10)&amp;VLOOKUP(MaGv!F37,dscn,3,0),VLOOKUP(MaGv!F42,dsma,5,0)&amp;CHAR(10)&amp;VLOOKUP(MaGv!F42,dsma,4,0)))</f>
        <v/>
      </c>
      <c r="G42" s="77" t="str">
        <f>IF(MaGv!G42="","",IF(MaGv!G42="cn","cn"&amp;CHAR(10)&amp;VLOOKUP(MaGv!G37,dscn,3,0),VLOOKUP(MaGv!G42,dsma,5,0)&amp;CHAR(10)&amp;VLOOKUP(MaGv!G42,dsma,4,0)))</f>
        <v/>
      </c>
      <c r="H42" s="205" t="str">
        <f>IF(MaGv!H42="","",IF(MaGv!H42="cn","cn"&amp;CHAR(10)&amp;VLOOKUP(MaGv!H37,dscn,3,0),VLOOKUP(MaGv!H42,dsma,5,0)&amp;CHAR(10)&amp;VLOOKUP(MaGv!H42,dsma,4,0)))</f>
        <v/>
      </c>
      <c r="I42" s="77" t="str">
        <f>IF(MaGv!I42="","",IF(MaGv!I42="cn","cn"&amp;CHAR(10)&amp;VLOOKUP(MaGv!I37,dscn,3,0),VLOOKUP(MaGv!I42,dsma,5,0)&amp;CHAR(10)&amp;VLOOKUP(MaGv!I42,dsma,4,0)))</f>
        <v/>
      </c>
      <c r="J42" s="77" t="str">
        <f>IF(MaGv!J42="","",IF(MaGv!J42="cn","cn"&amp;CHAR(10)&amp;VLOOKUP(MaGv!J37,dscn,3,0),VLOOKUP(MaGv!J42,dsma,5,0)&amp;CHAR(10)&amp;VLOOKUP(MaGv!J42,dsma,4,0)))</f>
        <v/>
      </c>
      <c r="K42" s="77" t="str">
        <f>IF(MaGv!K42="","",IF(MaGv!K42="cn","cn"&amp;CHAR(10)&amp;VLOOKUP(MaGv!K37,dscn,3,0),VLOOKUP(MaGv!K42,dsma,5,0)&amp;CHAR(10)&amp;VLOOKUP(MaGv!K42,dsma,4,0)))</f>
        <v/>
      </c>
      <c r="L42" s="77" t="str">
        <f>IF(MaGv!L42="","",IF(MaGv!L42="cn","cn"&amp;CHAR(10)&amp;VLOOKUP(MaGv!L37,dscn,3,0),VLOOKUP(MaGv!L42,dsma,5,0)&amp;CHAR(10)&amp;VLOOKUP(MaGv!L42,dsma,4,0)))</f>
        <v/>
      </c>
      <c r="M42" s="77" t="str">
        <f>IF(MaGv!M42="","",IF(MaGv!M42="cn","cn"&amp;CHAR(10)&amp;VLOOKUP(MaGv!M37,dscn,3,0),VLOOKUP(MaGv!M42,dsma,5,0)&amp;CHAR(10)&amp;VLOOKUP(MaGv!M42,dsma,4,0)))</f>
        <v/>
      </c>
      <c r="N42" s="77" t="str">
        <f>IF(MaGv!N42="","",IF(MaGv!N42="cn","cn"&amp;CHAR(10)&amp;VLOOKUP(MaGv!N37,dscn,3,0),VLOOKUP(MaGv!N42,dsma,5,0)&amp;CHAR(10)&amp;VLOOKUP(MaGv!N42,dsma,4,0)))</f>
        <v/>
      </c>
      <c r="O42" s="77" t="str">
        <f>IF(MaGv!O42="","",IF(MaGv!O42="cn","cn"&amp;CHAR(10)&amp;VLOOKUP(MaGv!O37,dscn,3,0),VLOOKUP(MaGv!O42,dsma,5,0)&amp;CHAR(10)&amp;VLOOKUP(MaGv!O42,dsma,4,0)))</f>
        <v/>
      </c>
      <c r="P42" s="77" t="str">
        <f>IF(MaGv!P42="","",IF(MaGv!P42="cn","cn"&amp;CHAR(10)&amp;VLOOKUP(MaGv!P37,dscn,3,0),VLOOKUP(MaGv!P42,dsma,5,0)&amp;CHAR(10)&amp;VLOOKUP(MaGv!P42,dsma,4,0)))</f>
        <v/>
      </c>
      <c r="Q42" s="77" t="str">
        <f>IF(MaGv!Q42="","",IF(MaGv!Q42="cn","cn"&amp;CHAR(10)&amp;VLOOKUP(MaGv!Q37,dscn,3,0),VLOOKUP(MaGv!Q42,dsma,5,0)&amp;CHAR(10)&amp;VLOOKUP(MaGv!Q42,dsma,4,0)))</f>
        <v>Văn 
Chi</v>
      </c>
      <c r="R42" s="77" t="str">
        <f>IF(MaGv!R42="","",IF(MaGv!R42="cn","cn"&amp;CHAR(10)&amp;VLOOKUP(MaGv!R37,dscn,3,0),VLOOKUP(MaGv!R42,dsma,5,0)&amp;CHAR(10)&amp;VLOOKUP(MaGv!R42,dsma,4,0)))</f>
        <v>Văn
Q.Trang</v>
      </c>
      <c r="S42" s="77" t="str">
        <f>IF(MaGv!S42="","",IF(MaGv!S42="cn","cn"&amp;CHAR(10)&amp;VLOOKUP(MaGv!S37,dscn,3,0),VLOOKUP(MaGv!S42,dsma,5,0)&amp;CHAR(10)&amp;VLOOKUP(MaGv!S42,dsma,4,0)))</f>
        <v>Toán
Thế</v>
      </c>
      <c r="T42" s="77" t="str">
        <f>IF(MaGv!T42="","",IF(MaGv!T42="cn","cn"&amp;CHAR(10)&amp;VLOOKUP(MaGv!T37,dscn,3,0),VLOOKUP(MaGv!T42,dsma,5,0)&amp;CHAR(10)&amp;VLOOKUP(MaGv!T42,dsma,4,0)))</f>
        <v>Hóa
Nghi</v>
      </c>
      <c r="U42" s="77" t="str">
        <f>IF(MaGv!U42="","",IF(MaGv!U42="cn","cn"&amp;CHAR(10)&amp;VLOOKUP(MaGv!U37,dscn,3,0),VLOOKUP(MaGv!U42,dsma,5,0)&amp;CHAR(10)&amp;VLOOKUP(MaGv!U42,dsma,4,0)))</f>
        <v>AVăn
Ngọc</v>
      </c>
      <c r="V42" s="77" t="str">
        <f>IF(MaGv!V42="","",IF(MaGv!V42="cn","cn"&amp;CHAR(10)&amp;VLOOKUP(MaGv!V37,dscn,3,0),VLOOKUP(MaGv!V42,dsma,5,0)&amp;CHAR(10)&amp;VLOOKUP(MaGv!V42,dsma,4,0)))</f>
        <v>AVăn
Thủy</v>
      </c>
      <c r="W42" s="77" t="str">
        <f>IF(MaGv!W42="","",IF(MaGv!W42="cn","cn"&amp;CHAR(10)&amp;VLOOKUP(MaGv!W37,dscn,3,0),VLOOKUP(MaGv!W42,dsma,5,0)&amp;CHAR(10)&amp;VLOOKUP(MaGv!W42,dsma,4,0)))</f>
        <v>Lý
Nhung</v>
      </c>
      <c r="X42" s="77" t="str">
        <f>IF(MaGv!X42="","",IF(MaGv!X42="cn","cn"&amp;CHAR(10)&amp;VLOOKUP(MaGv!X37,dscn,3,0),VLOOKUP(MaGv!X42,dsma,5,0)&amp;CHAR(10)&amp;VLOOKUP(MaGv!X42,dsma,4,0)))</f>
        <v>Hóa
Thiện</v>
      </c>
      <c r="Y42" s="77" t="str">
        <f>IF(MaGv!Y42="","",IF(MaGv!Y42="cn","cn"&amp;CHAR(10)&amp;VLOOKUP(MaGv!Y37,dscn,3,0),VLOOKUP(MaGv!Y42,dsma,5,0)&amp;CHAR(10)&amp;VLOOKUP(MaGv!Y42,dsma,4,0)))</f>
        <v>Sinh
Phượng</v>
      </c>
      <c r="Z42" s="77" t="str">
        <f>IF(MaGv!Z42="","",IF(MaGv!Z42="cn","cn"&amp;CHAR(10)&amp;VLOOKUP(MaGv!Z37,dscn,3,0),VLOOKUP(MaGv!Z42,dsma,5,0)&amp;CHAR(10)&amp;VLOOKUP(MaGv!Z42,dsma,4,0)))</f>
        <v>Văn
Uyên</v>
      </c>
      <c r="AA42" s="77" t="str">
        <f>IF(MaGv!AA42="","",IF(MaGv!AA42="cn","cn"&amp;CHAR(10)&amp;VLOOKUP(MaGv!AA37,dscn,3,0),VLOOKUP(MaGv!AA42,dsma,5,0)&amp;CHAR(10)&amp;VLOOKUP(MaGv!AA42,dsma,4,0)))</f>
        <v>Sử
Ninh</v>
      </c>
      <c r="AB42" s="77" t="str">
        <f>IF(MaGv!AB42="","",IF(MaGv!AB42="cn","cn"&amp;CHAR(10)&amp;VLOOKUP(MaGv!AB37,dscn,3,0),VLOOKUP(MaGv!AB42,dsma,5,0)&amp;CHAR(10)&amp;VLOOKUP(MaGv!AB42,dsma,4,0)))</f>
        <v>Hóa
Sa</v>
      </c>
      <c r="AC42" s="77" t="str">
        <f>IF(MaGv!AC42="","",IF(MaGv!AC42="cn","cn"&amp;CHAR(10)&amp;VLOOKUP(MaGv!AC37,dscn,3,0),VLOOKUP(MaGv!AC42,dsma,5,0)&amp;CHAR(10)&amp;VLOOKUP(MaGv!AC42,dsma,4,0)))</f>
        <v>Sinh
B.Ngọc</v>
      </c>
      <c r="AD42" s="77" t="str">
        <f>IF(MaGv!AD42="","",IF(MaGv!AD42="cn","cn"&amp;CHAR(10)&amp;VLOOKUP(MaGv!AD37,dscn,3,0),VLOOKUP(MaGv!AD42,dsma,5,0)&amp;CHAR(10)&amp;VLOOKUP(MaGv!AD42,dsma,4,0)))</f>
        <v/>
      </c>
      <c r="AE42" s="77" t="str">
        <f>IF(MaGv!AE42="","",IF(MaGv!AE42="cn","cn"&amp;CHAR(10)&amp;VLOOKUP(MaGv!AE37,dscn,3,0),VLOOKUP(MaGv!AE42,dsma,5,0)&amp;CHAR(10)&amp;VLOOKUP(MaGv!AE42,dsma,4,0)))</f>
        <v/>
      </c>
      <c r="AF42" s="77" t="str">
        <f>IF(MaGv!AF42="","",IF(MaGv!AF42="cn","cn"&amp;CHAR(10)&amp;VLOOKUP(MaGv!AF37,dscn,3,0),VLOOKUP(MaGv!AF42,dsma,5,0)&amp;CHAR(10)&amp;VLOOKUP(MaGv!AF42,dsma,4,0)))</f>
        <v/>
      </c>
      <c r="AG42" s="77" t="str">
        <f>IF(MaGv!AG42="","",IF(MaGv!AG42="cn","cn"&amp;CHAR(10)&amp;VLOOKUP(MaGv!AG37,dscn,3,0),VLOOKUP(MaGv!AG42,dsma,5,0)&amp;CHAR(10)&amp;VLOOKUP(MaGv!AG42,dsma,4,0)))</f>
        <v/>
      </c>
      <c r="AH42" s="205" t="str">
        <f>IF(MaGv!AH42="","",IF(MaGv!AH42="cn","cn"&amp;CHAR(10)&amp;VLOOKUP(MaGv!AH37,dscn,3,0),VLOOKUP(MaGv!AH42,dsma,5,0)&amp;CHAR(10)&amp;VLOOKUP(MaGv!AH42,dsma,4,0)))</f>
        <v/>
      </c>
      <c r="AI42" s="205" t="str">
        <f>IF(MaGv!AI42="","",IF(MaGv!AI42="cn","cn"&amp;CHAR(10)&amp;VLOOKUP(MaGv!AI37,dscn,3,0),VLOOKUP(MaGv!AI42,dsma,5,0)&amp;CHAR(10)&amp;VLOOKUP(MaGv!AI42,dsma,4,0)))</f>
        <v>Hóa
Thi</v>
      </c>
      <c r="AJ42" s="205" t="str">
        <f>IF(MaGv!AJ42="","",IF(MaGv!AJ42="cn","cn"&amp;CHAR(10)&amp;VLOOKUP(MaGv!AJ37,dscn,3,0),VLOOKUP(MaGv!AJ42,dsma,5,0)&amp;CHAR(10)&amp;VLOOKUP(MaGv!AJ42,dsma,4,0)))</f>
        <v>Lý
Toàn</v>
      </c>
      <c r="AK42" s="205" t="str">
        <f>IF(MaGv!AK42="","",IF(MaGv!AK42="cn","cn"&amp;CHAR(10)&amp;VLOOKUP(MaGv!AK37,dscn,3,0),VLOOKUP(MaGv!AK42,dsma,5,0)&amp;CHAR(10)&amp;VLOOKUP(MaGv!AK42,dsma,4,0)))</f>
        <v>AVăn
anh1</v>
      </c>
      <c r="AL42" s="205" t="str">
        <f>IF(MaGv!AL42="","",IF(MaGv!AL42="cn","cn"&amp;CHAR(10)&amp;VLOOKUP(MaGv!AL37,dscn,3,0),VLOOKUP(MaGv!AL42,dsma,5,0)&amp;CHAR(10)&amp;VLOOKUP(MaGv!AL42,dsma,4,0)))</f>
        <v>AVăn
Hạnh</v>
      </c>
      <c r="AM42" s="205" t="str">
        <f>IF(MaGv!AM42="","",IF(MaGv!AM42="cn","cn"&amp;CHAR(10)&amp;VLOOKUP(MaGv!AM37,dscn,3,0),VLOOKUP(MaGv!AM42,dsma,5,0)&amp;CHAR(10)&amp;VLOOKUP(MaGv!AM42,dsma,4,0)))</f>
        <v>AVăn
anh2</v>
      </c>
      <c r="AN42" s="205" t="str">
        <f>IF(MaGv!AN42="","",IF(MaGv!AN42="cn","cn"&amp;CHAR(10)&amp;VLOOKUP(MaGv!AN37,dscn,3,0),VLOOKUP(MaGv!AN42,dsma,5,0)&amp;CHAR(10)&amp;VLOOKUP(MaGv!AN42,dsma,4,0)))</f>
        <v>tin
Minh</v>
      </c>
      <c r="AO42" s="205" t="str">
        <f>IF(MaGv!AO42="","",IF(MaGv!AO42="cn","cn"&amp;CHAR(10)&amp;VLOOKUP(MaGv!AO37,dscn,3,0),VLOOKUP(MaGv!AO42,dsma,5,0)&amp;CHAR(10)&amp;VLOOKUP(MaGv!AO42,dsma,4,0)))</f>
        <v>Sử
Phương</v>
      </c>
      <c r="AP42" s="205" t="str">
        <f>IF(MaGv!AP42="","",IF(MaGv!AP42="cn","cn"&amp;CHAR(10)&amp;VLOOKUP(MaGv!AP37,dscn,3,0),VLOOKUP(MaGv!AP42,dsma,5,0)&amp;CHAR(10)&amp;VLOOKUP(MaGv!AP42,dsma,4,0)))</f>
        <v>Văn
Duyên</v>
      </c>
      <c r="AQ42" s="205" t="str">
        <f>IF(MaGv!AQ42="","",IF(MaGv!AQ42="cn","cn"&amp;CHAR(10)&amp;VLOOKUP(MaGv!AQ37,dscn,3,0),VLOOKUP(MaGv!AQ42,dsma,5,0)&amp;CHAR(10)&amp;VLOOKUP(MaGv!AQ42,dsma,4,0)))</f>
        <v>Toán
Đệp</v>
      </c>
      <c r="AR42" s="205" t="str">
        <f>IF(MaGv!AR42="","",IF(MaGv!AR42="cn","cn"&amp;CHAR(10)&amp;VLOOKUP(MaGv!AR37,dscn,3,0),VLOOKUP(MaGv!AR42,dsma,5,0)&amp;CHAR(10)&amp;VLOOKUP(MaGv!AR42,dsma,4,0)))</f>
        <v>Đia
L.Hường</v>
      </c>
      <c r="AS42" s="205" t="str">
        <f>IF(MaGv!AS42="","",IF(MaGv!AS42="cn","cn"&amp;CHAR(10)&amp;VLOOKUP(MaGv!AS37,dscn,3,0),VLOOKUP(MaGv!AS42,dsma,5,0)&amp;CHAR(10)&amp;VLOOKUP(MaGv!AS42,dsma,4,0)))</f>
        <v>Văn
Dung</v>
      </c>
      <c r="AT42" s="202" t="str">
        <f>IF(MaGv!AT42="","",IF(MaGv!AT42="cn","cn"&amp;CHAR(10)&amp;VLOOKUP(MaGv!AT37,dscn,3,0),VLOOKUP(MaGv!AT42,dsma,5,0)&amp;CHAR(10)&amp;VLOOKUP(MaGv!AT42,dsma,4,0)))</f>
        <v>Hóa
Thái</v>
      </c>
      <c r="AU42" s="205" t="str">
        <f>IF(MaGv!AU42="","",IF(MaGv!AU42="cn","cn"&amp;CHAR(10)&amp;VLOOKUP(MaGv!AU37,dscn,3,0),VLOOKUP(MaGv!AU42,dsma,5,0)&amp;CHAR(10)&amp;VLOOKUP(MaGv!AU42,dsma,4,0)))</f>
        <v>Toán
L.Trang</v>
      </c>
      <c r="AV42" s="205" t="str">
        <f>IF(MaGv!AV42="","",IF(MaGv!AV42="cn","cn"&amp;CHAR(10)&amp;VLOOKUP(MaGv!AV37,dscn,3,0),VLOOKUP(MaGv!AV42,dsma,5,0)&amp;CHAR(10)&amp;VLOOKUP(MaGv!AV42,dsma,4,0)))</f>
        <v>Toán
Yến</v>
      </c>
      <c r="AW42" s="205" t="str">
        <f>IF(MaGv!AW42="","",IF(MaGv!AW42="cn","cn"&amp;CHAR(10)&amp;VLOOKUP(MaGv!AW37,dscn,3,0),VLOOKUP(MaGv!AW42,dsma,5,0)&amp;CHAR(10)&amp;VLOOKUP(MaGv!AW42,dsma,4,0)))</f>
        <v/>
      </c>
      <c r="AX42" s="205" t="str">
        <f>IF(MaGv!AX42="","",IF(MaGv!AX42="cn","cn"&amp;CHAR(10)&amp;VLOOKUP(MaGv!AX37,dscn,3,0),VLOOKUP(MaGv!AX42,dsma,5,0)&amp;CHAR(10)&amp;VLOOKUP(MaGv!AX42,dsma,4,0)))</f>
        <v/>
      </c>
      <c r="AY42" s="77" t="str">
        <f>IF(MaGv!AY42="","",IF(MaGv!AY42="cn","cn"&amp;CHAR(10)&amp;VLOOKUP(MaGv!AY37,dscn,3,0),VLOOKUP(MaGv!AY42,dsma,5,0)&amp;CHAR(10)&amp;VLOOKUP(MaGv!AY42,dsma,4,0)))</f>
        <v/>
      </c>
      <c r="AZ42" s="77" t="str">
        <f>IF(MaGv!AZ42="","",IF(MaGv!AZ42="cn","cn"&amp;CHAR(10)&amp;VLOOKUP(MaGv!AZ37,dscn,3,0),VLOOKUP(MaGv!AZ42,dsma,5,0)&amp;CHAR(10)&amp;VLOOKUP(MaGv!AZ42,dsma,4,0)))</f>
        <v/>
      </c>
      <c r="BA42" s="109"/>
      <c r="BB42" s="110"/>
    </row>
    <row r="43" spans="1:54" ht="24" customHeight="1" thickBot="1" x14ac:dyDescent="0.25">
      <c r="A43" s="470"/>
      <c r="B43" s="111">
        <v>5</v>
      </c>
      <c r="C43" s="120" t="str">
        <f>IF(MaGv!C43="","",IF(MaGv!C43="cn","cn"&amp;CHAR(10)&amp;VLOOKUP(MaGv!C38,dscn,3,0),VLOOKUP(MaGv!C43,dsma,5,0)&amp;CHAR(10)&amp;VLOOKUP(MaGv!C43,dsma,4,0)))</f>
        <v/>
      </c>
      <c r="D43" s="120" t="str">
        <f>IF(MaGv!D43="","",IF(MaGv!D43="cn","cn"&amp;CHAR(10)&amp;VLOOKUP(MaGv!D38,dscn,3,0),VLOOKUP(MaGv!D43,dsma,5,0)&amp;CHAR(10)&amp;VLOOKUP(MaGv!D43,dsma,4,0)))</f>
        <v/>
      </c>
      <c r="E43" s="120" t="str">
        <f>IF(MaGv!E43="","",IF(MaGv!E43="cn","cn"&amp;CHAR(10)&amp;VLOOKUP(MaGv!E38,dscn,3,0),VLOOKUP(MaGv!E43,dsma,5,0)&amp;CHAR(10)&amp;VLOOKUP(MaGv!E43,dsma,4,0)))</f>
        <v/>
      </c>
      <c r="F43" s="120" t="str">
        <f>IF(MaGv!F43="","",IF(MaGv!F43="cn","cn"&amp;CHAR(10)&amp;VLOOKUP(MaGv!F38,dscn,3,0),VLOOKUP(MaGv!F43,dsma,5,0)&amp;CHAR(10)&amp;VLOOKUP(MaGv!F43,dsma,4,0)))</f>
        <v/>
      </c>
      <c r="G43" s="120" t="str">
        <f>IF(MaGv!G43="","",IF(MaGv!G43="cn","cn"&amp;CHAR(10)&amp;VLOOKUP(MaGv!G38,dscn,3,0),VLOOKUP(MaGv!G43,dsma,5,0)&amp;CHAR(10)&amp;VLOOKUP(MaGv!G43,dsma,4,0)))</f>
        <v/>
      </c>
      <c r="H43" s="206" t="str">
        <f>IF(MaGv!H43="","",IF(MaGv!H43="cn","cn"&amp;CHAR(10)&amp;VLOOKUP(MaGv!H38,dscn,3,0),VLOOKUP(MaGv!H43,dsma,5,0)&amp;CHAR(10)&amp;VLOOKUP(MaGv!H43,dsma,4,0)))</f>
        <v/>
      </c>
      <c r="I43" s="120" t="str">
        <f>IF(MaGv!I43="","",IF(MaGv!I43="cn","cn"&amp;CHAR(10)&amp;VLOOKUP(MaGv!I38,dscn,3,0),VLOOKUP(MaGv!I43,dsma,5,0)&amp;CHAR(10)&amp;VLOOKUP(MaGv!I43,dsma,4,0)))</f>
        <v/>
      </c>
      <c r="J43" s="120" t="str">
        <f>IF(MaGv!J43="","",IF(MaGv!J43="cn","cn"&amp;CHAR(10)&amp;VLOOKUP(MaGv!J38,dscn,3,0),VLOOKUP(MaGv!J43,dsma,5,0)&amp;CHAR(10)&amp;VLOOKUP(MaGv!J43,dsma,4,0)))</f>
        <v/>
      </c>
      <c r="K43" s="120" t="str">
        <f>IF(MaGv!K43="","",IF(MaGv!K43="cn","cn"&amp;CHAR(10)&amp;VLOOKUP(MaGv!K38,dscn,3,0),VLOOKUP(MaGv!K43,dsma,5,0)&amp;CHAR(10)&amp;VLOOKUP(MaGv!K43,dsma,4,0)))</f>
        <v/>
      </c>
      <c r="L43" s="120" t="str">
        <f>IF(MaGv!L43="","",IF(MaGv!L43="cn","cn"&amp;CHAR(10)&amp;VLOOKUP(MaGv!L38,dscn,3,0),VLOOKUP(MaGv!L43,dsma,5,0)&amp;CHAR(10)&amp;VLOOKUP(MaGv!L43,dsma,4,0)))</f>
        <v/>
      </c>
      <c r="M43" s="120" t="str">
        <f>IF(MaGv!M43="","",IF(MaGv!M43="cn","cn"&amp;CHAR(10)&amp;VLOOKUP(MaGv!M38,dscn,3,0),VLOOKUP(MaGv!M43,dsma,5,0)&amp;CHAR(10)&amp;VLOOKUP(MaGv!M43,dsma,4,0)))</f>
        <v/>
      </c>
      <c r="N43" s="120" t="str">
        <f>IF(MaGv!N43="","",IF(MaGv!N43="cn","cn"&amp;CHAR(10)&amp;VLOOKUP(MaGv!N38,dscn,3,0),VLOOKUP(MaGv!N43,dsma,5,0)&amp;CHAR(10)&amp;VLOOKUP(MaGv!N43,dsma,4,0)))</f>
        <v/>
      </c>
      <c r="O43" s="120" t="str">
        <f>IF(MaGv!O43="","",IF(MaGv!O43="cn","cn"&amp;CHAR(10)&amp;VLOOKUP(MaGv!O38,dscn,3,0),VLOOKUP(MaGv!O43,dsma,5,0)&amp;CHAR(10)&amp;VLOOKUP(MaGv!O43,dsma,4,0)))</f>
        <v/>
      </c>
      <c r="P43" s="120" t="str">
        <f>IF(MaGv!P43="","",IF(MaGv!P43="cn","cn"&amp;CHAR(10)&amp;VLOOKUP(MaGv!P38,dscn,3,0),VLOOKUP(MaGv!P43,dsma,5,0)&amp;CHAR(10)&amp;VLOOKUP(MaGv!P43,dsma,4,0)))</f>
        <v/>
      </c>
      <c r="Q43" s="120" t="str">
        <f>IF(MaGv!Q43="","",IF(MaGv!Q43="cn","cn"&amp;CHAR(10)&amp;VLOOKUP(MaGv!Q38,dscn,3,0),VLOOKUP(MaGv!Q43,dsma,5,0)&amp;CHAR(10)&amp;VLOOKUP(MaGv!Q43,dsma,4,0)))</f>
        <v>Văn 
Chi</v>
      </c>
      <c r="R43" s="120" t="str">
        <f>IF(MaGv!R43="","",IF(MaGv!R43="cn","cn"&amp;CHAR(10)&amp;VLOOKUP(MaGv!R38,dscn,3,0),VLOOKUP(MaGv!R43,dsma,5,0)&amp;CHAR(10)&amp;VLOOKUP(MaGv!R43,dsma,4,0)))</f>
        <v>Văn
Q.Trang</v>
      </c>
      <c r="S43" s="120" t="str">
        <f>IF(MaGv!S43="","",IF(MaGv!S43="cn","cn"&amp;CHAR(10)&amp;VLOOKUP(MaGv!S38,dscn,3,0),VLOOKUP(MaGv!S43,dsma,5,0)&amp;CHAR(10)&amp;VLOOKUP(MaGv!S43,dsma,4,0)))</f>
        <v>Toán
Thế</v>
      </c>
      <c r="T43" s="120" t="str">
        <f>IF(MaGv!T43="","",IF(MaGv!T43="cn","cn"&amp;CHAR(10)&amp;VLOOKUP(MaGv!T38,dscn,3,0),VLOOKUP(MaGv!T43,dsma,5,0)&amp;CHAR(10)&amp;VLOOKUP(MaGv!T43,dsma,4,0)))</f>
        <v>Hóa
Nghi</v>
      </c>
      <c r="U43" s="120" t="str">
        <f>IF(MaGv!U43="","",IF(MaGv!U43="cn","cn"&amp;CHAR(10)&amp;VLOOKUP(MaGv!U38,dscn,3,0),VLOOKUP(MaGv!U43,dsma,5,0)&amp;CHAR(10)&amp;VLOOKUP(MaGv!U43,dsma,4,0)))</f>
        <v>AVăn
Ngọc</v>
      </c>
      <c r="V43" s="120" t="str">
        <f>IF(MaGv!V43="","",IF(MaGv!V43="cn","cn"&amp;CHAR(10)&amp;VLOOKUP(MaGv!V38,dscn,3,0),VLOOKUP(MaGv!V43,dsma,5,0)&amp;CHAR(10)&amp;VLOOKUP(MaGv!V43,dsma,4,0)))</f>
        <v>AVăn
Thủy</v>
      </c>
      <c r="W43" s="120" t="str">
        <f>IF(MaGv!W43="","",IF(MaGv!W43="cn","cn"&amp;CHAR(10)&amp;VLOOKUP(MaGv!W38,dscn,3,0),VLOOKUP(MaGv!W43,dsma,5,0)&amp;CHAR(10)&amp;VLOOKUP(MaGv!W43,dsma,4,0)))</f>
        <v>Lý
Nhung</v>
      </c>
      <c r="X43" s="120" t="str">
        <f>IF(MaGv!X43="","",IF(MaGv!X43="cn","cn"&amp;CHAR(10)&amp;VLOOKUP(MaGv!X38,dscn,3,0),VLOOKUP(MaGv!X43,dsma,5,0)&amp;CHAR(10)&amp;VLOOKUP(MaGv!X43,dsma,4,0)))</f>
        <v>Hóa
Thiện</v>
      </c>
      <c r="Y43" s="120" t="str">
        <f>IF(MaGv!Y43="","",IF(MaGv!Y43="cn","cn"&amp;CHAR(10)&amp;VLOOKUP(MaGv!Y38,dscn,3,0),VLOOKUP(MaGv!Y43,dsma,5,0)&amp;CHAR(10)&amp;VLOOKUP(MaGv!Y43,dsma,4,0)))</f>
        <v>Sinh
Phượng</v>
      </c>
      <c r="Z43" s="120" t="str">
        <f>IF(MaGv!Z43="","",IF(MaGv!Z43="cn","cn"&amp;CHAR(10)&amp;VLOOKUP(MaGv!Z38,dscn,3,0),VLOOKUP(MaGv!Z43,dsma,5,0)&amp;CHAR(10)&amp;VLOOKUP(MaGv!Z43,dsma,4,0)))</f>
        <v>Văn
Uyên</v>
      </c>
      <c r="AA43" s="120" t="str">
        <f>IF(MaGv!AA43="","",IF(MaGv!AA43="cn","cn"&amp;CHAR(10)&amp;VLOOKUP(MaGv!AA38,dscn,3,0),VLOOKUP(MaGv!AA43,dsma,5,0)&amp;CHAR(10)&amp;VLOOKUP(MaGv!AA43,dsma,4,0)))</f>
        <v>Sử
Ninh</v>
      </c>
      <c r="AB43" s="120" t="str">
        <f>IF(MaGv!AB43="","",IF(MaGv!AB43="cn","cn"&amp;CHAR(10)&amp;VLOOKUP(MaGv!AB38,dscn,3,0),VLOOKUP(MaGv!AB43,dsma,5,0)&amp;CHAR(10)&amp;VLOOKUP(MaGv!AB43,dsma,4,0)))</f>
        <v>Hóa
Sa</v>
      </c>
      <c r="AC43" s="120" t="str">
        <f>IF(MaGv!AC43="","",IF(MaGv!AC43="cn","cn"&amp;CHAR(10)&amp;VLOOKUP(MaGv!AC38,dscn,3,0),VLOOKUP(MaGv!AC43,dsma,5,0)&amp;CHAR(10)&amp;VLOOKUP(MaGv!AC43,dsma,4,0)))</f>
        <v>Sinh
B.Ngọc</v>
      </c>
      <c r="AD43" s="120" t="str">
        <f>IF(MaGv!AD43="","",IF(MaGv!AD43="cn","cn"&amp;CHAR(10)&amp;VLOOKUP(MaGv!AD38,dscn,3,0),VLOOKUP(MaGv!AD43,dsma,5,0)&amp;CHAR(10)&amp;VLOOKUP(MaGv!AD43,dsma,4,0)))</f>
        <v/>
      </c>
      <c r="AE43" s="120" t="str">
        <f>IF(MaGv!AE43="","",IF(MaGv!AE43="cn","cn"&amp;CHAR(10)&amp;VLOOKUP(MaGv!AE38,dscn,3,0),VLOOKUP(MaGv!AE43,dsma,5,0)&amp;CHAR(10)&amp;VLOOKUP(MaGv!AE43,dsma,4,0)))</f>
        <v/>
      </c>
      <c r="AF43" s="120" t="str">
        <f>IF(MaGv!AF43="","",IF(MaGv!AF43="cn","cn"&amp;CHAR(10)&amp;VLOOKUP(MaGv!AF38,dscn,3,0),VLOOKUP(MaGv!AF43,dsma,5,0)&amp;CHAR(10)&amp;VLOOKUP(MaGv!AF43,dsma,4,0)))</f>
        <v/>
      </c>
      <c r="AG43" s="120" t="str">
        <f>IF(MaGv!AG43="","",IF(MaGv!AG43="cn","cn"&amp;CHAR(10)&amp;VLOOKUP(MaGv!AG38,dscn,3,0),VLOOKUP(MaGv!AG43,dsma,5,0)&amp;CHAR(10)&amp;VLOOKUP(MaGv!AG43,dsma,4,0)))</f>
        <v/>
      </c>
      <c r="AH43" s="206" t="str">
        <f>IF(MaGv!AH43="","",IF(MaGv!AH43="cn","cn"&amp;CHAR(10)&amp;VLOOKUP(MaGv!AH38,dscn,3,0),VLOOKUP(MaGv!AH43,dsma,5,0)&amp;CHAR(10)&amp;VLOOKUP(MaGv!AH43,dsma,4,0)))</f>
        <v/>
      </c>
      <c r="AI43" s="206" t="str">
        <f>IF(MaGv!AI43="","",IF(MaGv!AI43="cn","cn"&amp;CHAR(10)&amp;VLOOKUP(MaGv!AI38,dscn,3,0),VLOOKUP(MaGv!AI43,dsma,5,0)&amp;CHAR(10)&amp;VLOOKUP(MaGv!AI43,dsma,4,0)))</f>
        <v>Hóa
Thi</v>
      </c>
      <c r="AJ43" s="206" t="str">
        <f>IF(MaGv!AJ43="","",IF(MaGv!AJ43="cn","cn"&amp;CHAR(10)&amp;VLOOKUP(MaGv!AJ38,dscn,3,0),VLOOKUP(MaGv!AJ43,dsma,5,0)&amp;CHAR(10)&amp;VLOOKUP(MaGv!AJ43,dsma,4,0)))</f>
        <v>Lý
Toàn</v>
      </c>
      <c r="AK43" s="206" t="str">
        <f>IF(MaGv!AK43="","",IF(MaGv!AK43="cn","cn"&amp;CHAR(10)&amp;VLOOKUP(MaGv!AK38,dscn,3,0),VLOOKUP(MaGv!AK43,dsma,5,0)&amp;CHAR(10)&amp;VLOOKUP(MaGv!AK43,dsma,4,0)))</f>
        <v>AVăn
anh1</v>
      </c>
      <c r="AL43" s="206" t="str">
        <f>IF(MaGv!AL43="","",IF(MaGv!AL43="cn","cn"&amp;CHAR(10)&amp;VLOOKUP(MaGv!AL38,dscn,3,0),VLOOKUP(MaGv!AL43,dsma,5,0)&amp;CHAR(10)&amp;VLOOKUP(MaGv!AL43,dsma,4,0)))</f>
        <v>AVăn
Hạnh</v>
      </c>
      <c r="AM43" s="206" t="str">
        <f>IF(MaGv!AM43="","",IF(MaGv!AM43="cn","cn"&amp;CHAR(10)&amp;VLOOKUP(MaGv!AM38,dscn,3,0),VLOOKUP(MaGv!AM43,dsma,5,0)&amp;CHAR(10)&amp;VLOOKUP(MaGv!AM43,dsma,4,0)))</f>
        <v>AVăn
anh2</v>
      </c>
      <c r="AN43" s="206" t="str">
        <f>IF(MaGv!AN43="","",IF(MaGv!AN43="cn","cn"&amp;CHAR(10)&amp;VLOOKUP(MaGv!AN38,dscn,3,0),VLOOKUP(MaGv!AN43,dsma,5,0)&amp;CHAR(10)&amp;VLOOKUP(MaGv!AN43,dsma,4,0)))</f>
        <v>tin
Minh</v>
      </c>
      <c r="AO43" s="206" t="str">
        <f>IF(MaGv!AO43="","",IF(MaGv!AO43="cn","cn"&amp;CHAR(10)&amp;VLOOKUP(MaGv!AO38,dscn,3,0),VLOOKUP(MaGv!AO43,dsma,5,0)&amp;CHAR(10)&amp;VLOOKUP(MaGv!AO43,dsma,4,0)))</f>
        <v>Sử
Phương</v>
      </c>
      <c r="AP43" s="206" t="str">
        <f>IF(MaGv!AP43="","",IF(MaGv!AP43="cn","cn"&amp;CHAR(10)&amp;VLOOKUP(MaGv!AP38,dscn,3,0),VLOOKUP(MaGv!AP43,dsma,5,0)&amp;CHAR(10)&amp;VLOOKUP(MaGv!AP43,dsma,4,0)))</f>
        <v>Văn
Duyên</v>
      </c>
      <c r="AQ43" s="206" t="str">
        <f>IF(MaGv!AQ43="","",IF(MaGv!AQ43="cn","cn"&amp;CHAR(10)&amp;VLOOKUP(MaGv!AQ38,dscn,3,0),VLOOKUP(MaGv!AQ43,dsma,5,0)&amp;CHAR(10)&amp;VLOOKUP(MaGv!AQ43,dsma,4,0)))</f>
        <v>Toán
Đệp</v>
      </c>
      <c r="AR43" s="206" t="str">
        <f>IF(MaGv!AR43="","",IF(MaGv!AR43="cn","cn"&amp;CHAR(10)&amp;VLOOKUP(MaGv!AR38,dscn,3,0),VLOOKUP(MaGv!AR43,dsma,5,0)&amp;CHAR(10)&amp;VLOOKUP(MaGv!AR43,dsma,4,0)))</f>
        <v>Đia
L.Hường</v>
      </c>
      <c r="AS43" s="206" t="str">
        <f>IF(MaGv!AS43="","",IF(MaGv!AS43="cn","cn"&amp;CHAR(10)&amp;VLOOKUP(MaGv!AS38,dscn,3,0),VLOOKUP(MaGv!AS43,dsma,5,0)&amp;CHAR(10)&amp;VLOOKUP(MaGv!AS43,dsma,4,0)))</f>
        <v>Văn
Dung</v>
      </c>
      <c r="AT43" s="203" t="str">
        <f>IF(MaGv!AT43="","",IF(MaGv!AT43="cn","cn"&amp;CHAR(10)&amp;VLOOKUP(MaGv!AT38,dscn,3,0),VLOOKUP(MaGv!AT43,dsma,5,0)&amp;CHAR(10)&amp;VLOOKUP(MaGv!AT43,dsma,4,0)))</f>
        <v>Hóa
Thái</v>
      </c>
      <c r="AU43" s="206" t="str">
        <f>IF(MaGv!AU43="","",IF(MaGv!AU43="cn","cn"&amp;CHAR(10)&amp;VLOOKUP(MaGv!AU38,dscn,3,0),VLOOKUP(MaGv!AU43,dsma,5,0)&amp;CHAR(10)&amp;VLOOKUP(MaGv!AU43,dsma,4,0)))</f>
        <v>Toán
L.Trang</v>
      </c>
      <c r="AV43" s="206" t="str">
        <f>IF(MaGv!AV43="","",IF(MaGv!AV43="cn","cn"&amp;CHAR(10)&amp;VLOOKUP(MaGv!AV38,dscn,3,0),VLOOKUP(MaGv!AV43,dsma,5,0)&amp;CHAR(10)&amp;VLOOKUP(MaGv!AV43,dsma,4,0)))</f>
        <v>Toán
Yến</v>
      </c>
      <c r="AW43" s="206" t="str">
        <f>IF(MaGv!AW43="","",IF(MaGv!AW43="cn","cn"&amp;CHAR(10)&amp;VLOOKUP(MaGv!AW38,dscn,3,0),VLOOKUP(MaGv!AW43,dsma,5,0)&amp;CHAR(10)&amp;VLOOKUP(MaGv!AW43,dsma,4,0)))</f>
        <v/>
      </c>
      <c r="AX43" s="206" t="str">
        <f>IF(MaGv!AX43="","",IF(MaGv!AX43="cn","cn"&amp;CHAR(10)&amp;VLOOKUP(MaGv!AX38,dscn,3,0),VLOOKUP(MaGv!AX43,dsma,5,0)&amp;CHAR(10)&amp;VLOOKUP(MaGv!AX43,dsma,4,0)))</f>
        <v/>
      </c>
      <c r="AY43" s="120" t="str">
        <f>IF(MaGv!AY43="","",IF(MaGv!AY43="cn","cn"&amp;CHAR(10)&amp;VLOOKUP(MaGv!AY38,dscn,3,0),VLOOKUP(MaGv!AY43,dsma,5,0)&amp;CHAR(10)&amp;VLOOKUP(MaGv!AY43,dsma,4,0)))</f>
        <v/>
      </c>
      <c r="AZ43" s="120" t="str">
        <f>IF(MaGv!AZ43="","",IF(MaGv!AZ43="cn","cn"&amp;CHAR(10)&amp;VLOOKUP(MaGv!AZ38,dscn,3,0),VLOOKUP(MaGv!AZ43,dsma,5,0)&amp;CHAR(10)&amp;VLOOKUP(MaGv!AZ43,dsma,4,0)))</f>
        <v/>
      </c>
      <c r="BA43" s="112"/>
      <c r="BB43" s="113"/>
    </row>
    <row r="44" spans="1:54" ht="24" customHeight="1" thickTop="1" x14ac:dyDescent="0.2">
      <c r="A44" s="470" t="s">
        <v>10</v>
      </c>
      <c r="B44" s="104">
        <v>1</v>
      </c>
      <c r="C44" s="119" t="str">
        <f>IF(MaGv!C44="","",IF(MaGv!C44="cn","cn"&amp;CHAR(10)&amp;VLOOKUP(MaGv!C39,dscn,3,0),VLOOKUP(MaGv!C44,dsma,5,0)&amp;CHAR(10)&amp;VLOOKUP(MaGv!C44,dsma,4,0)))</f>
        <v/>
      </c>
      <c r="D44" s="119" t="str">
        <f>IF(MaGv!D44="","",IF(MaGv!D44="cn","cn"&amp;CHAR(10)&amp;VLOOKUP(MaGv!D39,dscn,3,0),VLOOKUP(MaGv!D44,dsma,5,0)&amp;CHAR(10)&amp;VLOOKUP(MaGv!D44,dsma,4,0)))</f>
        <v/>
      </c>
      <c r="E44" s="119" t="str">
        <f>IF(MaGv!E44="","",IF(MaGv!E44="cn","cn"&amp;CHAR(10)&amp;VLOOKUP(MaGv!E39,dscn,3,0),VLOOKUP(MaGv!E44,dsma,5,0)&amp;CHAR(10)&amp;VLOOKUP(MaGv!E44,dsma,4,0)))</f>
        <v/>
      </c>
      <c r="F44" s="119" t="str">
        <f>IF(MaGv!F44="","",IF(MaGv!F44="cn","cn"&amp;CHAR(10)&amp;VLOOKUP(MaGv!F39,dscn,3,0),VLOOKUP(MaGv!F44,dsma,5,0)&amp;CHAR(10)&amp;VLOOKUP(MaGv!F44,dsma,4,0)))</f>
        <v/>
      </c>
      <c r="G44" s="119" t="str">
        <f>IF(MaGv!G44="","",IF(MaGv!G44="cn","cn"&amp;CHAR(10)&amp;VLOOKUP(MaGv!G39,dscn,3,0),VLOOKUP(MaGv!G44,dsma,5,0)&amp;CHAR(10)&amp;VLOOKUP(MaGv!G44,dsma,4,0)))</f>
        <v/>
      </c>
      <c r="H44" s="204" t="str">
        <f>IF(MaGv!H44="","",IF(MaGv!H44="cn","cn"&amp;CHAR(10)&amp;VLOOKUP(MaGv!H39,dscn,3,0),VLOOKUP(MaGv!H44,dsma,5,0)&amp;CHAR(10)&amp;VLOOKUP(MaGv!H44,dsma,4,0)))</f>
        <v/>
      </c>
      <c r="I44" s="119" t="str">
        <f>IF(MaGv!I44="","",IF(MaGv!I44="cn","cn"&amp;CHAR(10)&amp;VLOOKUP(MaGv!I39,dscn,3,0),VLOOKUP(MaGv!I44,dsma,5,0)&amp;CHAR(10)&amp;VLOOKUP(MaGv!I44,dsma,4,0)))</f>
        <v/>
      </c>
      <c r="J44" s="119" t="str">
        <f>IF(MaGv!J44="","",IF(MaGv!J44="cn","cn"&amp;CHAR(10)&amp;VLOOKUP(MaGv!J39,dscn,3,0),VLOOKUP(MaGv!J44,dsma,5,0)&amp;CHAR(10)&amp;VLOOKUP(MaGv!J44,dsma,4,0)))</f>
        <v/>
      </c>
      <c r="K44" s="119" t="str">
        <f>IF(MaGv!K44="","",IF(MaGv!K44="cn","cn"&amp;CHAR(10)&amp;VLOOKUP(MaGv!K39,dscn,3,0),VLOOKUP(MaGv!K44,dsma,5,0)&amp;CHAR(10)&amp;VLOOKUP(MaGv!K44,dsma,4,0)))</f>
        <v/>
      </c>
      <c r="L44" s="119" t="str">
        <f>IF(MaGv!L44="","",IF(MaGv!L44="cn","cn"&amp;CHAR(10)&amp;VLOOKUP(MaGv!L39,dscn,3,0),VLOOKUP(MaGv!L44,dsma,5,0)&amp;CHAR(10)&amp;VLOOKUP(MaGv!L44,dsma,4,0)))</f>
        <v/>
      </c>
      <c r="M44" s="119" t="str">
        <f>IF(MaGv!M44="","",IF(MaGv!M44="cn","cn"&amp;CHAR(10)&amp;VLOOKUP(MaGv!M39,dscn,3,0),VLOOKUP(MaGv!M44,dsma,5,0)&amp;CHAR(10)&amp;VLOOKUP(MaGv!M44,dsma,4,0)))</f>
        <v/>
      </c>
      <c r="N44" s="119" t="str">
        <f>IF(MaGv!N44="","",IF(MaGv!N44="cn","cn"&amp;CHAR(10)&amp;VLOOKUP(MaGv!N39,dscn,3,0),VLOOKUP(MaGv!N44,dsma,5,0)&amp;CHAR(10)&amp;VLOOKUP(MaGv!N44,dsma,4,0)))</f>
        <v/>
      </c>
      <c r="O44" s="119" t="str">
        <f>IF(MaGv!O44="","",IF(MaGv!O44="cn","cn"&amp;CHAR(10)&amp;VLOOKUP(MaGv!O39,dscn,3,0),VLOOKUP(MaGv!O44,dsma,5,0)&amp;CHAR(10)&amp;VLOOKUP(MaGv!O44,dsma,4,0)))</f>
        <v/>
      </c>
      <c r="P44" s="119" t="str">
        <f>IF(MaGv!P44="","",IF(MaGv!P44="cn","cn"&amp;CHAR(10)&amp;VLOOKUP(MaGv!P39,dscn,3,0),VLOOKUP(MaGv!P44,dsma,5,0)&amp;CHAR(10)&amp;VLOOKUP(MaGv!P44,dsma,4,0)))</f>
        <v/>
      </c>
      <c r="Q44" s="119" t="str">
        <f>IF(MaGv!Q44="","",IF(MaGv!Q44="cn","cn"&amp;CHAR(10)&amp;VLOOKUP(MaGv!Q39,dscn,3,0),VLOOKUP(MaGv!Q44,dsma,5,0)&amp;CHAR(10)&amp;VLOOKUP(MaGv!Q44,dsma,4,0)))</f>
        <v>Đia
Hường</v>
      </c>
      <c r="R44" s="119" t="str">
        <f>IF(MaGv!R44="","",IF(MaGv!R44="cn","cn"&amp;CHAR(10)&amp;VLOOKUP(MaGv!R39,dscn,3,0),VLOOKUP(MaGv!R44,dsma,5,0)&amp;CHAR(10)&amp;VLOOKUP(MaGv!R44,dsma,4,0)))</f>
        <v>AVăn
Ngọc</v>
      </c>
      <c r="S44" s="119" t="str">
        <f>IF(MaGv!S44="","",IF(MaGv!S44="cn","cn"&amp;CHAR(10)&amp;VLOOKUP(MaGv!S39,dscn,3,0),VLOOKUP(MaGv!S44,dsma,5,0)&amp;CHAR(10)&amp;VLOOKUP(MaGv!S44,dsma,4,0)))</f>
        <v>Toán
Thế</v>
      </c>
      <c r="T44" s="119" t="str">
        <f>IF(MaGv!T44="","",IF(MaGv!T44="cn","cn"&amp;CHAR(10)&amp;VLOOKUP(MaGv!T39,dscn,3,0),VLOOKUP(MaGv!T44,dsma,5,0)&amp;CHAR(10)&amp;VLOOKUP(MaGv!T44,dsma,4,0)))</f>
        <v>QP
Linh</v>
      </c>
      <c r="U44" s="119" t="str">
        <f>IF(MaGv!U44="","",IF(MaGv!U44="cn","cn"&amp;CHAR(10)&amp;VLOOKUP(MaGv!U39,dscn,3,0),VLOOKUP(MaGv!U44,dsma,5,0)&amp;CHAR(10)&amp;VLOOKUP(MaGv!U44,dsma,4,0)))</f>
        <v>cn
Lan</v>
      </c>
      <c r="V44" s="119" t="str">
        <f>IF(MaGv!V44="","",IF(MaGv!V44="cn","cn"&amp;CHAR(10)&amp;VLOOKUP(MaGv!V39,dscn,3,0),VLOOKUP(MaGv!V44,dsma,5,0)&amp;CHAR(10)&amp;VLOOKUP(MaGv!V44,dsma,4,0)))</f>
        <v>AVăn
Thủy</v>
      </c>
      <c r="W44" s="119" t="str">
        <f>IF(MaGv!W44="","",IF(MaGv!W44="cn","cn"&amp;CHAR(10)&amp;VLOOKUP(MaGv!W39,dscn,3,0),VLOOKUP(MaGv!W44,dsma,5,0)&amp;CHAR(10)&amp;VLOOKUP(MaGv!W44,dsma,4,0)))</f>
        <v>Lý
Nhung</v>
      </c>
      <c r="X44" s="119" t="str">
        <f>IF(MaGv!X44="","",IF(MaGv!X44="cn","cn"&amp;CHAR(10)&amp;VLOOKUP(MaGv!X39,dscn,3,0),VLOOKUP(MaGv!X44,dsma,5,0)&amp;CHAR(10)&amp;VLOOKUP(MaGv!X44,dsma,4,0)))</f>
        <v>Hóa
Thiện</v>
      </c>
      <c r="Y44" s="119" t="str">
        <f>IF(MaGv!Y44="","",IF(MaGv!Y44="cn","cn"&amp;CHAR(10)&amp;VLOOKUP(MaGv!Y39,dscn,3,0),VLOOKUP(MaGv!Y44,dsma,5,0)&amp;CHAR(10)&amp;VLOOKUP(MaGv!Y44,dsma,4,0)))</f>
        <v>nghề
Thêu</v>
      </c>
      <c r="Z44" s="119" t="str">
        <f>IF(MaGv!Z44="","",IF(MaGv!Z44="cn","cn"&amp;CHAR(10)&amp;VLOOKUP(MaGv!Z39,dscn,3,0),VLOOKUP(MaGv!Z44,dsma,5,0)&amp;CHAR(10)&amp;VLOOKUP(MaGv!Z44,dsma,4,0)))</f>
        <v>nghề
Minh</v>
      </c>
      <c r="AA44" s="119" t="str">
        <f>IF(MaGv!AA44="","",IF(MaGv!AA44="cn","cn"&amp;CHAR(10)&amp;VLOOKUP(MaGv!AA39,dscn,3,0),VLOOKUP(MaGv!AA44,dsma,5,0)&amp;CHAR(10)&amp;VLOOKUP(MaGv!AA44,dsma,4,0)))</f>
        <v>Lý
Toàn</v>
      </c>
      <c r="AB44" s="119" t="str">
        <f>IF(MaGv!AB44="","",IF(MaGv!AB44="cn","cn"&amp;CHAR(10)&amp;VLOOKUP(MaGv!AB39,dscn,3,0),VLOOKUP(MaGv!AB44,dsma,5,0)&amp;CHAR(10)&amp;VLOOKUP(MaGv!AB44,dsma,4,0)))</f>
        <v>Sinh
Linh</v>
      </c>
      <c r="AC44" s="119" t="str">
        <f>IF(MaGv!AC44="","",IF(MaGv!AC44="cn","cn"&amp;CHAR(10)&amp;VLOOKUP(MaGv!AC39,dscn,3,0),VLOOKUP(MaGv!AC44,dsma,5,0)&amp;CHAR(10)&amp;VLOOKUP(MaGv!AC44,dsma,4,0)))</f>
        <v>Lý
Dũng</v>
      </c>
      <c r="AD44" s="119" t="str">
        <f>IF(MaGv!AD44="","",IF(MaGv!AD44="cn","cn"&amp;CHAR(10)&amp;VLOOKUP(MaGv!AD39,dscn,3,0),VLOOKUP(MaGv!AD44,dsma,5,0)&amp;CHAR(10)&amp;VLOOKUP(MaGv!AD44,dsma,4,0)))</f>
        <v/>
      </c>
      <c r="AE44" s="119" t="str">
        <f>IF(MaGv!AE44="","",IF(MaGv!AE44="cn","cn"&amp;CHAR(10)&amp;VLOOKUP(MaGv!AE39,dscn,3,0),VLOOKUP(MaGv!AE44,dsma,5,0)&amp;CHAR(10)&amp;VLOOKUP(MaGv!AE44,dsma,4,0)))</f>
        <v/>
      </c>
      <c r="AF44" s="119" t="str">
        <f>IF(MaGv!AF44="","",IF(MaGv!AF44="cn","cn"&amp;CHAR(10)&amp;VLOOKUP(MaGv!AF39,dscn,3,0),VLOOKUP(MaGv!AF44,dsma,5,0)&amp;CHAR(10)&amp;VLOOKUP(MaGv!AF44,dsma,4,0)))</f>
        <v/>
      </c>
      <c r="AG44" s="119" t="str">
        <f>IF(MaGv!AG44="","",IF(MaGv!AG44="cn","cn"&amp;CHAR(10)&amp;VLOOKUP(MaGv!AG39,dscn,3,0),VLOOKUP(MaGv!AG44,dsma,5,0)&amp;CHAR(10)&amp;VLOOKUP(MaGv!AG44,dsma,4,0)))</f>
        <v/>
      </c>
      <c r="AH44" s="204" t="str">
        <f>IF(MaGv!AH44="","",IF(MaGv!AH44="cn","cn"&amp;CHAR(10)&amp;VLOOKUP(MaGv!AH39,dscn,3,0),VLOOKUP(MaGv!AH44,dsma,5,0)&amp;CHAR(10)&amp;VLOOKUP(MaGv!AH44,dsma,4,0)))</f>
        <v/>
      </c>
      <c r="AI44" s="204" t="str">
        <f>IF(MaGv!AI44="","",IF(MaGv!AI44="cn","cn"&amp;CHAR(10)&amp;VLOOKUP(MaGv!AI39,dscn,3,0),VLOOKUP(MaGv!AI44,dsma,5,0)&amp;CHAR(10)&amp;VLOOKUP(MaGv!AI44,dsma,4,0)))</f>
        <v/>
      </c>
      <c r="AJ44" s="204" t="str">
        <f>IF(MaGv!AJ44="","",IF(MaGv!AJ44="cn","cn"&amp;CHAR(10)&amp;VLOOKUP(MaGv!AJ39,dscn,3,0),VLOOKUP(MaGv!AJ44,dsma,5,0)&amp;CHAR(10)&amp;VLOOKUP(MaGv!AJ44,dsma,4,0)))</f>
        <v/>
      </c>
      <c r="AK44" s="204" t="str">
        <f>IF(MaGv!AK44="","",IF(MaGv!AK44="cn","cn"&amp;CHAR(10)&amp;VLOOKUP(MaGv!AK39,dscn,3,0),VLOOKUP(MaGv!AK44,dsma,5,0)&amp;CHAR(10)&amp;VLOOKUP(MaGv!AK44,dsma,4,0)))</f>
        <v/>
      </c>
      <c r="AL44" s="204" t="str">
        <f>IF(MaGv!AL44="","",IF(MaGv!AL44="cn","cn"&amp;CHAR(10)&amp;VLOOKUP(MaGv!AL39,dscn,3,0),VLOOKUP(MaGv!AL44,dsma,5,0)&amp;CHAR(10)&amp;VLOOKUP(MaGv!AL44,dsma,4,0)))</f>
        <v/>
      </c>
      <c r="AM44" s="204" t="str">
        <f>IF(MaGv!AM44="","",IF(MaGv!AM44="cn","cn"&amp;CHAR(10)&amp;VLOOKUP(MaGv!AM39,dscn,3,0),VLOOKUP(MaGv!AM44,dsma,5,0)&amp;CHAR(10)&amp;VLOOKUP(MaGv!AM44,dsma,4,0)))</f>
        <v/>
      </c>
      <c r="AN44" s="204" t="str">
        <f>IF(MaGv!AN44="","",IF(MaGv!AN44="cn","cn"&amp;CHAR(10)&amp;VLOOKUP(MaGv!AN39,dscn,3,0),VLOOKUP(MaGv!AN44,dsma,5,0)&amp;CHAR(10)&amp;VLOOKUP(MaGv!AN44,dsma,4,0)))</f>
        <v/>
      </c>
      <c r="AO44" s="204" t="str">
        <f>IF(MaGv!AO44="","",IF(MaGv!AO44="cn","cn"&amp;CHAR(10)&amp;VLOOKUP(MaGv!AO39,dscn,3,0),VLOOKUP(MaGv!AO44,dsma,5,0)&amp;CHAR(10)&amp;VLOOKUP(MaGv!AO44,dsma,4,0)))</f>
        <v>Hóa
Thi</v>
      </c>
      <c r="AP44" s="204" t="str">
        <f>IF(MaGv!AP44="","",IF(MaGv!AP44="cn","cn"&amp;CHAR(10)&amp;VLOOKUP(MaGv!AP39,dscn,3,0),VLOOKUP(MaGv!AP44,dsma,5,0)&amp;CHAR(10)&amp;VLOOKUP(MaGv!AP44,dsma,4,0)))</f>
        <v>tin
Nguồn</v>
      </c>
      <c r="AQ44" s="204" t="str">
        <f>IF(MaGv!AQ44="","",IF(MaGv!AQ44="cn","cn"&amp;CHAR(10)&amp;VLOOKUP(MaGv!AQ39,dscn,3,0),VLOOKUP(MaGv!AQ44,dsma,5,0)&amp;CHAR(10)&amp;VLOOKUP(MaGv!AQ44,dsma,4,0)))</f>
        <v>nn
Vân</v>
      </c>
      <c r="AR44" s="204" t="str">
        <f>IF(MaGv!AR44="","",IF(MaGv!AR44="cn","cn"&amp;CHAR(10)&amp;VLOOKUP(MaGv!AR39,dscn,3,0),VLOOKUP(MaGv!AR44,dsma,5,0)&amp;CHAR(10)&amp;VLOOKUP(MaGv!AR44,dsma,4,0)))</f>
        <v>CD
Thủy</v>
      </c>
      <c r="AS44" s="204" t="str">
        <f>IF(MaGv!AS44="","",IF(MaGv!AS44="cn","cn"&amp;CHAR(10)&amp;VLOOKUP(MaGv!AS39,dscn,3,0),VLOOKUP(MaGv!AS44,dsma,5,0)&amp;CHAR(10)&amp;VLOOKUP(MaGv!AS44,dsma,4,0)))</f>
        <v>Sinh
B.Ngọc</v>
      </c>
      <c r="AT44" s="201" t="str">
        <f>IF(MaGv!AT44="","",IF(MaGv!AT44="cn","cn"&amp;CHAR(10)&amp;VLOOKUP(MaGv!AT39,dscn,3,0),VLOOKUP(MaGv!AT44,dsma,5,0)&amp;CHAR(10)&amp;VLOOKUP(MaGv!AT44,dsma,4,0)))</f>
        <v>QP
Châu</v>
      </c>
      <c r="AU44" s="204" t="str">
        <f>IF(MaGv!AU44="","",IF(MaGv!AU44="cn","cn"&amp;CHAR(10)&amp;VLOOKUP(MaGv!AU39,dscn,3,0),VLOOKUP(MaGv!AU44,dsma,5,0)&amp;CHAR(10)&amp;VLOOKUP(MaGv!AU44,dsma,4,0)))</f>
        <v>Hóa
Song</v>
      </c>
      <c r="AV44" s="204" t="str">
        <f>IF(MaGv!AV44="","",IF(MaGv!AV44="cn","cn"&amp;CHAR(10)&amp;VLOOKUP(MaGv!AV39,dscn,3,0),VLOOKUP(MaGv!AV44,dsma,5,0)&amp;CHAR(10)&amp;VLOOKUP(MaGv!AV44,dsma,4,0)))</f>
        <v>CD
Hồng</v>
      </c>
      <c r="AW44" s="204" t="str">
        <f>IF(MaGv!AW44="","",IF(MaGv!AW44="cn","cn"&amp;CHAR(10)&amp;VLOOKUP(MaGv!AW39,dscn,3,0),VLOOKUP(MaGv!AW44,dsma,5,0)&amp;CHAR(10)&amp;VLOOKUP(MaGv!AW44,dsma,4,0)))</f>
        <v/>
      </c>
      <c r="AX44" s="204" t="str">
        <f>IF(MaGv!AX44="","",IF(MaGv!AX44="cn","cn"&amp;CHAR(10)&amp;VLOOKUP(MaGv!AX39,dscn,3,0),VLOOKUP(MaGv!AX44,dsma,5,0)&amp;CHAR(10)&amp;VLOOKUP(MaGv!AX44,dsma,4,0)))</f>
        <v/>
      </c>
      <c r="AY44" s="119" t="str">
        <f>IF(MaGv!AY44="","",IF(MaGv!AY44="cn","cn"&amp;CHAR(10)&amp;VLOOKUP(MaGv!AY39,dscn,3,0),VLOOKUP(MaGv!AY44,dsma,5,0)&amp;CHAR(10)&amp;VLOOKUP(MaGv!AY44,dsma,4,0)))</f>
        <v/>
      </c>
      <c r="AZ44" s="119" t="str">
        <f>IF(MaGv!AZ44="","",IF(MaGv!AZ44="cn","cn"&amp;CHAR(10)&amp;VLOOKUP(MaGv!AZ39,dscn,3,0),VLOOKUP(MaGv!AZ44,dsma,5,0)&amp;CHAR(10)&amp;VLOOKUP(MaGv!AZ44,dsma,4,0)))</f>
        <v/>
      </c>
      <c r="BA44" s="105"/>
      <c r="BB44" s="106"/>
    </row>
    <row r="45" spans="1:54" ht="24" customHeight="1" x14ac:dyDescent="0.2">
      <c r="A45" s="470" t="s">
        <v>8</v>
      </c>
      <c r="B45" s="108">
        <v>2</v>
      </c>
      <c r="C45" s="77" t="str">
        <f>IF(MaGv!C45="","",IF(MaGv!C45="cn","cn"&amp;CHAR(10)&amp;VLOOKUP(MaGv!C40,dscn,3,0),VLOOKUP(MaGv!C45,dsma,5,0)&amp;CHAR(10)&amp;VLOOKUP(MaGv!C45,dsma,4,0)))</f>
        <v/>
      </c>
      <c r="D45" s="77" t="str">
        <f>IF(MaGv!D45="","",IF(MaGv!D45="cn","cn"&amp;CHAR(10)&amp;VLOOKUP(MaGv!D40,dscn,3,0),VLOOKUP(MaGv!D45,dsma,5,0)&amp;CHAR(10)&amp;VLOOKUP(MaGv!D45,dsma,4,0)))</f>
        <v>Toán
Hương</v>
      </c>
      <c r="E45" s="77" t="str">
        <f>IF(MaGv!E45="","",IF(MaGv!E45="cn","cn"&amp;CHAR(10)&amp;VLOOKUP(MaGv!E40,dscn,3,0),VLOOKUP(MaGv!E45,dsma,5,0)&amp;CHAR(10)&amp;VLOOKUP(MaGv!E45,dsma,4,0)))</f>
        <v>cn
Miên</v>
      </c>
      <c r="F45" s="77" t="str">
        <f>IF(MaGv!F45="","",IF(MaGv!F45="cn","cn"&amp;CHAR(10)&amp;VLOOKUP(MaGv!F40,dscn,3,0),VLOOKUP(MaGv!F45,dsma,5,0)&amp;CHAR(10)&amp;VLOOKUP(MaGv!F45,dsma,4,0)))</f>
        <v>Hóa
Nga</v>
      </c>
      <c r="G45" s="77" t="str">
        <f>IF(MaGv!G45="","",IF(MaGv!G45="cn","cn"&amp;CHAR(10)&amp;VLOOKUP(MaGv!G40,dscn,3,0),VLOOKUP(MaGv!G45,dsma,5,0)&amp;CHAR(10)&amp;VLOOKUP(MaGv!G45,dsma,4,0)))</f>
        <v>td
Cường</v>
      </c>
      <c r="H45" s="205" t="str">
        <f>IF(MaGv!H45="","",IF(MaGv!H45="cn","cn"&amp;CHAR(10)&amp;VLOOKUP(MaGv!H40,dscn,3,0),VLOOKUP(MaGv!H45,dsma,5,0)&amp;CHAR(10)&amp;VLOOKUP(MaGv!H45,dsma,4,0)))</f>
        <v>AVăn
Phương</v>
      </c>
      <c r="I45" s="77" t="str">
        <f>IF(MaGv!I45="","",IF(MaGv!I45="cn","cn"&amp;CHAR(10)&amp;VLOOKUP(MaGv!I40,dscn,3,0),VLOOKUP(MaGv!I45,dsma,5,0)&amp;CHAR(10)&amp;VLOOKUP(MaGv!I45,dsma,4,0)))</f>
        <v>AVăn
Minh</v>
      </c>
      <c r="J45" s="77" t="str">
        <f>IF(MaGv!J45="","",IF(MaGv!J45="cn","cn"&amp;CHAR(10)&amp;VLOOKUP(MaGv!J40,dscn,3,0),VLOOKUP(MaGv!J45,dsma,5,0)&amp;CHAR(10)&amp;VLOOKUP(MaGv!J45,dsma,4,0)))</f>
        <v>Lý
Nhung</v>
      </c>
      <c r="K45" s="77" t="str">
        <f>IF(MaGv!K45="","",IF(MaGv!K45="cn","cn"&amp;CHAR(10)&amp;VLOOKUP(MaGv!K40,dscn,3,0),VLOOKUP(MaGv!K45,dsma,5,0)&amp;CHAR(10)&amp;VLOOKUP(MaGv!K45,dsma,4,0)))</f>
        <v>CD
Hồng</v>
      </c>
      <c r="L45" s="77" t="str">
        <f>IF(MaGv!L45="","",IF(MaGv!L45="cn","cn"&amp;CHAR(10)&amp;VLOOKUP(MaGv!L40,dscn,3,0),VLOOKUP(MaGv!L45,dsma,5,0)&amp;CHAR(10)&amp;VLOOKUP(MaGv!L45,dsma,4,0)))</f>
        <v/>
      </c>
      <c r="M45" s="77" t="str">
        <f>IF(MaGv!M45="","",IF(MaGv!M45="cn","cn"&amp;CHAR(10)&amp;VLOOKUP(MaGv!M40,dscn,3,0),VLOOKUP(MaGv!M45,dsma,5,0)&amp;CHAR(10)&amp;VLOOKUP(MaGv!M45,dsma,4,0)))</f>
        <v>td
Tú</v>
      </c>
      <c r="N45" s="77" t="str">
        <f>IF(MaGv!N45="","",IF(MaGv!N45="cn","cn"&amp;CHAR(10)&amp;VLOOKUP(MaGv!N40,dscn,3,0),VLOOKUP(MaGv!N45,dsma,5,0)&amp;CHAR(10)&amp;VLOOKUP(MaGv!N45,dsma,4,0)))</f>
        <v>QP
Châu</v>
      </c>
      <c r="O45" s="77" t="str">
        <f>IF(MaGv!O45="","",IF(MaGv!O45="cn","cn"&amp;CHAR(10)&amp;VLOOKUP(MaGv!O40,dscn,3,0),VLOOKUP(MaGv!O45,dsma,5,0)&amp;CHAR(10)&amp;VLOOKUP(MaGv!O45,dsma,4,0)))</f>
        <v>CD
Thủy</v>
      </c>
      <c r="P45" s="77" t="str">
        <f>IF(MaGv!P45="","",IF(MaGv!P45="cn","cn"&amp;CHAR(10)&amp;VLOOKUP(MaGv!P40,dscn,3,0),VLOOKUP(MaGv!P45,dsma,5,0)&amp;CHAR(10)&amp;VLOOKUP(MaGv!P45,dsma,4,0)))</f>
        <v/>
      </c>
      <c r="Q45" s="77" t="str">
        <f>IF(MaGv!Q45="","",IF(MaGv!Q45="cn","cn"&amp;CHAR(10)&amp;VLOOKUP(MaGv!Q40,dscn,3,0),VLOOKUP(MaGv!Q45,dsma,5,0)&amp;CHAR(10)&amp;VLOOKUP(MaGv!Q45,dsma,4,0)))</f>
        <v>AVăn
Vinh</v>
      </c>
      <c r="R45" s="77" t="str">
        <f>IF(MaGv!R45="","",IF(MaGv!R45="cn","cn"&amp;CHAR(10)&amp;VLOOKUP(MaGv!R40,dscn,3,0),VLOOKUP(MaGv!R45,dsma,5,0)&amp;CHAR(10)&amp;VLOOKUP(MaGv!R45,dsma,4,0)))</f>
        <v>Sinh
Linh</v>
      </c>
      <c r="S45" s="77" t="str">
        <f>IF(MaGv!S45="","",IF(MaGv!S45="cn","cn"&amp;CHAR(10)&amp;VLOOKUP(MaGv!S40,dscn,3,0),VLOOKUP(MaGv!S45,dsma,5,0)&amp;CHAR(10)&amp;VLOOKUP(MaGv!S45,dsma,4,0)))</f>
        <v>Đia
Hường</v>
      </c>
      <c r="T45" s="77" t="str">
        <f>IF(MaGv!T45="","",IF(MaGv!T45="cn","cn"&amp;CHAR(10)&amp;VLOOKUP(MaGv!T40,dscn,3,0),VLOOKUP(MaGv!T45,dsma,5,0)&amp;CHAR(10)&amp;VLOOKUP(MaGv!T45,dsma,4,0)))</f>
        <v>Lý
Dũng</v>
      </c>
      <c r="U45" s="77" t="str">
        <f>IF(MaGv!U45="","",IF(MaGv!U45="cn","cn"&amp;CHAR(10)&amp;VLOOKUP(MaGv!U40,dscn,3,0),VLOOKUP(MaGv!U45,dsma,5,0)&amp;CHAR(10)&amp;VLOOKUP(MaGv!U45,dsma,4,0)))</f>
        <v>AVăn
Ngọc</v>
      </c>
      <c r="V45" s="77" t="str">
        <f>IF(MaGv!V45="","",IF(MaGv!V45="cn","cn"&amp;CHAR(10)&amp;VLOOKUP(MaGv!V40,dscn,3,0),VLOOKUP(MaGv!V45,dsma,5,0)&amp;CHAR(10)&amp;VLOOKUP(MaGv!V45,dsma,4,0)))</f>
        <v>nghề
Thêu</v>
      </c>
      <c r="W45" s="77" t="str">
        <f>IF(MaGv!W45="","",IF(MaGv!W45="cn","cn"&amp;CHAR(10)&amp;VLOOKUP(MaGv!W40,dscn,3,0),VLOOKUP(MaGv!W45,dsma,5,0)&amp;CHAR(10)&amp;VLOOKUP(MaGv!W45,dsma,4,0)))</f>
        <v>cn
Lan</v>
      </c>
      <c r="X45" s="77" t="str">
        <f>IF(MaGv!X45="","",IF(MaGv!X45="cn","cn"&amp;CHAR(10)&amp;VLOOKUP(MaGv!X40,dscn,3,0),VLOOKUP(MaGv!X45,dsma,5,0)&amp;CHAR(10)&amp;VLOOKUP(MaGv!X45,dsma,4,0)))</f>
        <v>Hóa
Thiện</v>
      </c>
      <c r="Y45" s="77" t="str">
        <f>IF(MaGv!Y45="","",IF(MaGv!Y45="cn","cn"&amp;CHAR(10)&amp;VLOOKUP(MaGv!Y40,dscn,3,0),VLOOKUP(MaGv!Y45,dsma,5,0)&amp;CHAR(10)&amp;VLOOKUP(MaGv!Y45,dsma,4,0)))</f>
        <v>Văn 
Khôi</v>
      </c>
      <c r="Z45" s="77" t="str">
        <f>IF(MaGv!Z45="","",IF(MaGv!Z45="cn","cn"&amp;CHAR(10)&amp;VLOOKUP(MaGv!Z40,dscn,3,0),VLOOKUP(MaGv!Z45,dsma,5,0)&amp;CHAR(10)&amp;VLOOKUP(MaGv!Z45,dsma,4,0)))</f>
        <v>QP
Linh</v>
      </c>
      <c r="AA45" s="77" t="str">
        <f>IF(MaGv!AA45="","",IF(MaGv!AA45="cn","cn"&amp;CHAR(10)&amp;VLOOKUP(MaGv!AA40,dscn,3,0),VLOOKUP(MaGv!AA45,dsma,5,0)&amp;CHAR(10)&amp;VLOOKUP(MaGv!AA45,dsma,4,0)))</f>
        <v>Lý
Toàn</v>
      </c>
      <c r="AB45" s="77" t="str">
        <f>IF(MaGv!AB45="","",IF(MaGv!AB45="cn","cn"&amp;CHAR(10)&amp;VLOOKUP(MaGv!AB40,dscn,3,0),VLOOKUP(MaGv!AB45,dsma,5,0)&amp;CHAR(10)&amp;VLOOKUP(MaGv!AB45,dsma,4,0)))</f>
        <v>Lý
Hương</v>
      </c>
      <c r="AC45" s="77" t="str">
        <f>IF(MaGv!AC45="","",IF(MaGv!AC45="cn","cn"&amp;CHAR(10)&amp;VLOOKUP(MaGv!AC40,dscn,3,0),VLOOKUP(MaGv!AC45,dsma,5,0)&amp;CHAR(10)&amp;VLOOKUP(MaGv!AC45,dsma,4,0)))</f>
        <v>nghề
Nguồn</v>
      </c>
      <c r="AD45" s="77" t="str">
        <f>IF(MaGv!AD45="","",IF(MaGv!AD45="cn","cn"&amp;CHAR(10)&amp;VLOOKUP(MaGv!AD40,dscn,3,0),VLOOKUP(MaGv!AD45,dsma,5,0)&amp;CHAR(10)&amp;VLOOKUP(MaGv!AD45,dsma,4,0)))</f>
        <v/>
      </c>
      <c r="AE45" s="77" t="str">
        <f>IF(MaGv!AE45="","",IF(MaGv!AE45="cn","cn"&amp;CHAR(10)&amp;VLOOKUP(MaGv!AE40,dscn,3,0),VLOOKUP(MaGv!AE45,dsma,5,0)&amp;CHAR(10)&amp;VLOOKUP(MaGv!AE45,dsma,4,0)))</f>
        <v/>
      </c>
      <c r="AF45" s="77" t="str">
        <f>IF(MaGv!AF45="","",IF(MaGv!AF45="cn","cn"&amp;CHAR(10)&amp;VLOOKUP(MaGv!AF40,dscn,3,0),VLOOKUP(MaGv!AF45,dsma,5,0)&amp;CHAR(10)&amp;VLOOKUP(MaGv!AF45,dsma,4,0)))</f>
        <v/>
      </c>
      <c r="AG45" s="77" t="str">
        <f>IF(MaGv!AG45="","",IF(MaGv!AG45="cn","cn"&amp;CHAR(10)&amp;VLOOKUP(MaGv!AG40,dscn,3,0),VLOOKUP(MaGv!AG45,dsma,5,0)&amp;CHAR(10)&amp;VLOOKUP(MaGv!AG45,dsma,4,0)))</f>
        <v/>
      </c>
      <c r="AH45" s="205" t="str">
        <f>IF(MaGv!AH45="","",IF(MaGv!AH45="cn","cn"&amp;CHAR(10)&amp;VLOOKUP(MaGv!AH40,dscn,3,0),VLOOKUP(MaGv!AH45,dsma,5,0)&amp;CHAR(10)&amp;VLOOKUP(MaGv!AH45,dsma,4,0)))</f>
        <v>AVăn
anh1</v>
      </c>
      <c r="AI45" s="205" t="str">
        <f>IF(MaGv!AI45="","",IF(MaGv!AI45="cn","cn"&amp;CHAR(10)&amp;VLOOKUP(MaGv!AI40,dscn,3,0),VLOOKUP(MaGv!AI45,dsma,5,0)&amp;CHAR(10)&amp;VLOOKUP(MaGv!AI45,dsma,4,0)))</f>
        <v>Toán
Thế</v>
      </c>
      <c r="AJ45" s="205" t="str">
        <f>IF(MaGv!AJ45="","",IF(MaGv!AJ45="cn","cn"&amp;CHAR(10)&amp;VLOOKUP(MaGv!AJ40,dscn,3,0),VLOOKUP(MaGv!AJ45,dsma,5,0)&amp;CHAR(10)&amp;VLOOKUP(MaGv!AJ45,dsma,4,0)))</f>
        <v>AVăn
anh2</v>
      </c>
      <c r="AK45" s="205" t="str">
        <f>IF(MaGv!AK45="","",IF(MaGv!AK45="cn","cn"&amp;CHAR(10)&amp;VLOOKUP(MaGv!AK40,dscn,3,0),VLOOKUP(MaGv!AK45,dsma,5,0)&amp;CHAR(10)&amp;VLOOKUP(MaGv!AK45,dsma,4,0)))</f>
        <v/>
      </c>
      <c r="AL45" s="205" t="str">
        <f>IF(MaGv!AL45="","",IF(MaGv!AL45="cn","cn"&amp;CHAR(10)&amp;VLOOKUP(MaGv!AL40,dscn,3,0),VLOOKUP(MaGv!AL45,dsma,5,0)&amp;CHAR(10)&amp;VLOOKUP(MaGv!AL45,dsma,4,0)))</f>
        <v/>
      </c>
      <c r="AM45" s="205" t="str">
        <f>IF(MaGv!AM45="","",IF(MaGv!AM45="cn","cn"&amp;CHAR(10)&amp;VLOOKUP(MaGv!AM40,dscn,3,0),VLOOKUP(MaGv!AM45,dsma,5,0)&amp;CHAR(10)&amp;VLOOKUP(MaGv!AM45,dsma,4,0)))</f>
        <v/>
      </c>
      <c r="AN45" s="205" t="str">
        <f>IF(MaGv!AN45="","",IF(MaGv!AN45="cn","cn"&amp;CHAR(10)&amp;VLOOKUP(MaGv!AN40,dscn,3,0),VLOOKUP(MaGv!AN45,dsma,5,0)&amp;CHAR(10)&amp;VLOOKUP(MaGv!AN45,dsma,4,0)))</f>
        <v>Văn 
Chi</v>
      </c>
      <c r="AO45" s="205" t="str">
        <f>IF(MaGv!AO45="","",IF(MaGv!AO45="cn","cn"&amp;CHAR(10)&amp;VLOOKUP(MaGv!AO40,dscn,3,0),VLOOKUP(MaGv!AO45,dsma,5,0)&amp;CHAR(10)&amp;VLOOKUP(MaGv!AO45,dsma,4,0)))</f>
        <v>Hóa
Thi</v>
      </c>
      <c r="AP45" s="205" t="str">
        <f>IF(MaGv!AP45="","",IF(MaGv!AP45="cn","cn"&amp;CHAR(10)&amp;VLOOKUP(MaGv!AP40,dscn,3,0),VLOOKUP(MaGv!AP45,dsma,5,0)&amp;CHAR(10)&amp;VLOOKUP(MaGv!AP45,dsma,4,0)))</f>
        <v>nn
Phước</v>
      </c>
      <c r="AQ45" s="205" t="str">
        <f>IF(MaGv!AQ45="","",IF(MaGv!AQ45="cn","cn"&amp;CHAR(10)&amp;VLOOKUP(MaGv!AQ40,dscn,3,0),VLOOKUP(MaGv!AQ45,dsma,5,0)&amp;CHAR(10)&amp;VLOOKUP(MaGv!AQ45,dsma,4,0)))</f>
        <v>Lý
Thông</v>
      </c>
      <c r="AR45" s="205" t="str">
        <f>IF(MaGv!AR45="","",IF(MaGv!AR45="cn","cn"&amp;CHAR(10)&amp;VLOOKUP(MaGv!AR40,dscn,3,0),VLOOKUP(MaGv!AR45,dsma,5,0)&amp;CHAR(10)&amp;VLOOKUP(MaGv!AR45,dsma,4,0)))</f>
        <v>tin
Minh</v>
      </c>
      <c r="AS45" s="205" t="str">
        <f>IF(MaGv!AS45="","",IF(MaGv!AS45="cn","cn"&amp;CHAR(10)&amp;VLOOKUP(MaGv!AS40,dscn,3,0),VLOOKUP(MaGv!AS45,dsma,5,0)&amp;CHAR(10)&amp;VLOOKUP(MaGv!AS45,dsma,4,0)))</f>
        <v>nn
Vân</v>
      </c>
      <c r="AT45" s="202" t="str">
        <f>IF(MaGv!AT45="","",IF(MaGv!AT45="cn","cn"&amp;CHAR(10)&amp;VLOOKUP(MaGv!AT40,dscn,3,0),VLOOKUP(MaGv!AT45,dsma,5,0)&amp;CHAR(10)&amp;VLOOKUP(MaGv!AT45,dsma,4,0)))</f>
        <v>Văn
Uyên</v>
      </c>
      <c r="AU45" s="205" t="str">
        <f>IF(MaGv!AU45="","",IF(MaGv!AU45="cn","cn"&amp;CHAR(10)&amp;VLOOKUP(MaGv!AU40,dscn,3,0),VLOOKUP(MaGv!AU45,dsma,5,0)&amp;CHAR(10)&amp;VLOOKUP(MaGv!AU45,dsma,4,0)))</f>
        <v>Hóa
Song</v>
      </c>
      <c r="AV45" s="205" t="str">
        <f>IF(MaGv!AV45="","",IF(MaGv!AV45="cn","cn"&amp;CHAR(10)&amp;VLOOKUP(MaGv!AV40,dscn,3,0),VLOOKUP(MaGv!AV45,dsma,5,0)&amp;CHAR(10)&amp;VLOOKUP(MaGv!AV45,dsma,4,0)))</f>
        <v>AVăn
Nga</v>
      </c>
      <c r="AW45" s="205" t="str">
        <f>IF(MaGv!AW45="","",IF(MaGv!AW45="cn","cn"&amp;CHAR(10)&amp;VLOOKUP(MaGv!AW40,dscn,3,0),VLOOKUP(MaGv!AW45,dsma,5,0)&amp;CHAR(10)&amp;VLOOKUP(MaGv!AW45,dsma,4,0)))</f>
        <v/>
      </c>
      <c r="AX45" s="205" t="str">
        <f>IF(MaGv!AX45="","",IF(MaGv!AX45="cn","cn"&amp;CHAR(10)&amp;VLOOKUP(MaGv!AX40,dscn,3,0),VLOOKUP(MaGv!AX45,dsma,5,0)&amp;CHAR(10)&amp;VLOOKUP(MaGv!AX45,dsma,4,0)))</f>
        <v/>
      </c>
      <c r="AY45" s="77" t="str">
        <f>IF(MaGv!AY45="","",IF(MaGv!AY45="cn","cn"&amp;CHAR(10)&amp;VLOOKUP(MaGv!AY40,dscn,3,0),VLOOKUP(MaGv!AY45,dsma,5,0)&amp;CHAR(10)&amp;VLOOKUP(MaGv!AY45,dsma,4,0)))</f>
        <v/>
      </c>
      <c r="AZ45" s="77" t="str">
        <f>IF(MaGv!AZ45="","",IF(MaGv!AZ45="cn","cn"&amp;CHAR(10)&amp;VLOOKUP(MaGv!AZ40,dscn,3,0),VLOOKUP(MaGv!AZ45,dsma,5,0)&amp;CHAR(10)&amp;VLOOKUP(MaGv!AZ45,dsma,4,0)))</f>
        <v/>
      </c>
      <c r="BA45" s="109"/>
      <c r="BB45" s="110"/>
    </row>
    <row r="46" spans="1:54" ht="24" customHeight="1" x14ac:dyDescent="0.2">
      <c r="A46" s="470" t="s">
        <v>10</v>
      </c>
      <c r="B46" s="108">
        <v>3</v>
      </c>
      <c r="C46" s="77" t="str">
        <f>IF(MaGv!C46="","",IF(MaGv!C46="cn","cn"&amp;CHAR(10)&amp;VLOOKUP(MaGv!C41,dscn,3,0),VLOOKUP(MaGv!C46,dsma,5,0)&amp;CHAR(10)&amp;VLOOKUP(MaGv!C46,dsma,4,0)))</f>
        <v/>
      </c>
      <c r="D46" s="77" t="str">
        <f>IF(MaGv!D46="","",IF(MaGv!D46="cn","cn"&amp;CHAR(10)&amp;VLOOKUP(MaGv!D41,dscn,3,0),VLOOKUP(MaGv!D46,dsma,5,0)&amp;CHAR(10)&amp;VLOOKUP(MaGv!D46,dsma,4,0)))</f>
        <v>Toán
Hương</v>
      </c>
      <c r="E46" s="77" t="str">
        <f>IF(MaGv!E46="","",IF(MaGv!E46="cn","cn"&amp;CHAR(10)&amp;VLOOKUP(MaGv!E41,dscn,3,0),VLOOKUP(MaGv!E46,dsma,5,0)&amp;CHAR(10)&amp;VLOOKUP(MaGv!E46,dsma,4,0)))</f>
        <v>AVăn
Thủy</v>
      </c>
      <c r="F46" s="77" t="str">
        <f>IF(MaGv!F46="","",IF(MaGv!F46="cn","cn"&amp;CHAR(10)&amp;VLOOKUP(MaGv!F41,dscn,3,0),VLOOKUP(MaGv!F46,dsma,5,0)&amp;CHAR(10)&amp;VLOOKUP(MaGv!F46,dsma,4,0)))</f>
        <v>Hóa
Nga</v>
      </c>
      <c r="G46" s="77" t="str">
        <f>IF(MaGv!G46="","",IF(MaGv!G46="cn","cn"&amp;CHAR(10)&amp;VLOOKUP(MaGv!G41,dscn,3,0),VLOOKUP(MaGv!G46,dsma,5,0)&amp;CHAR(10)&amp;VLOOKUP(MaGv!G46,dsma,4,0)))</f>
        <v>td
Cường</v>
      </c>
      <c r="H46" s="205" t="str">
        <f>IF(MaGv!H46="","",IF(MaGv!H46="cn","cn"&amp;CHAR(10)&amp;VLOOKUP(MaGv!H41,dscn,3,0),VLOOKUP(MaGv!H46,dsma,5,0)&amp;CHAR(10)&amp;VLOOKUP(MaGv!H46,dsma,4,0)))</f>
        <v>AVăn
Phương</v>
      </c>
      <c r="I46" s="77" t="str">
        <f>IF(MaGv!I46="","",IF(MaGv!I46="cn","cn"&amp;CHAR(10)&amp;VLOOKUP(MaGv!I41,dscn,3,0),VLOOKUP(MaGv!I46,dsma,5,0)&amp;CHAR(10)&amp;VLOOKUP(MaGv!I46,dsma,4,0)))</f>
        <v>AVăn
Minh</v>
      </c>
      <c r="J46" s="77" t="str">
        <f>IF(MaGv!J46="","",IF(MaGv!J46="cn","cn"&amp;CHAR(10)&amp;VLOOKUP(MaGv!J41,dscn,3,0),VLOOKUP(MaGv!J46,dsma,5,0)&amp;CHAR(10)&amp;VLOOKUP(MaGv!J46,dsma,4,0)))</f>
        <v>cn
Nhung</v>
      </c>
      <c r="K46" s="77" t="str">
        <f>IF(MaGv!K46="","",IF(MaGv!K46="cn","cn"&amp;CHAR(10)&amp;VLOOKUP(MaGv!K41,dscn,3,0),VLOOKUP(MaGv!K46,dsma,5,0)&amp;CHAR(10)&amp;VLOOKUP(MaGv!K46,dsma,4,0)))</f>
        <v>Sinh
Phước</v>
      </c>
      <c r="L46" s="77" t="str">
        <f>IF(MaGv!L46="","",IF(MaGv!L46="cn","cn"&amp;CHAR(10)&amp;VLOOKUP(MaGv!L41,dscn,3,0),VLOOKUP(MaGv!L46,dsma,5,0)&amp;CHAR(10)&amp;VLOOKUP(MaGv!L46,dsma,4,0)))</f>
        <v/>
      </c>
      <c r="M46" s="77" t="str">
        <f>IF(MaGv!M46="","",IF(MaGv!M46="cn","cn"&amp;CHAR(10)&amp;VLOOKUP(MaGv!M41,dscn,3,0),VLOOKUP(MaGv!M46,dsma,5,0)&amp;CHAR(10)&amp;VLOOKUP(MaGv!M46,dsma,4,0)))</f>
        <v>td
Tú</v>
      </c>
      <c r="N46" s="77" t="str">
        <f>IF(MaGv!N46="","",IF(MaGv!N46="cn","cn"&amp;CHAR(10)&amp;VLOOKUP(MaGv!N41,dscn,3,0),VLOOKUP(MaGv!N46,dsma,5,0)&amp;CHAR(10)&amp;VLOOKUP(MaGv!N46,dsma,4,0)))</f>
        <v>cn
Miên</v>
      </c>
      <c r="O46" s="77" t="str">
        <f>IF(MaGv!O46="","",IF(MaGv!O46="cn","cn"&amp;CHAR(10)&amp;VLOOKUP(MaGv!O41,dscn,3,0),VLOOKUP(MaGv!O46,dsma,5,0)&amp;CHAR(10)&amp;VLOOKUP(MaGv!O46,dsma,4,0)))</f>
        <v>Hóa
Thi</v>
      </c>
      <c r="P46" s="77" t="str">
        <f>IF(MaGv!P46="","",IF(MaGv!P46="cn","cn"&amp;CHAR(10)&amp;VLOOKUP(MaGv!P41,dscn,3,0),VLOOKUP(MaGv!P46,dsma,5,0)&amp;CHAR(10)&amp;VLOOKUP(MaGv!P46,dsma,4,0)))</f>
        <v/>
      </c>
      <c r="Q46" s="77" t="str">
        <f>IF(MaGv!Q46="","",IF(MaGv!Q46="cn","cn"&amp;CHAR(10)&amp;VLOOKUP(MaGv!Q41,dscn,3,0),VLOOKUP(MaGv!Q46,dsma,5,0)&amp;CHAR(10)&amp;VLOOKUP(MaGv!Q46,dsma,4,0)))</f>
        <v>nghề
Thêu</v>
      </c>
      <c r="R46" s="77" t="str">
        <f>IF(MaGv!R46="","",IF(MaGv!R46="cn","cn"&amp;CHAR(10)&amp;VLOOKUP(MaGv!R41,dscn,3,0),VLOOKUP(MaGv!R46,dsma,5,0)&amp;CHAR(10)&amp;VLOOKUP(MaGv!R46,dsma,4,0)))</f>
        <v>cn
Lan</v>
      </c>
      <c r="S46" s="77" t="str">
        <f>IF(MaGv!S46="","",IF(MaGv!S46="cn","cn"&amp;CHAR(10)&amp;VLOOKUP(MaGv!S41,dscn,3,0),VLOOKUP(MaGv!S46,dsma,5,0)&amp;CHAR(10)&amp;VLOOKUP(MaGv!S46,dsma,4,0)))</f>
        <v>Văn 
Chi</v>
      </c>
      <c r="T46" s="77" t="str">
        <f>IF(MaGv!T46="","",IF(MaGv!T46="cn","cn"&amp;CHAR(10)&amp;VLOOKUP(MaGv!T41,dscn,3,0),VLOOKUP(MaGv!T46,dsma,5,0)&amp;CHAR(10)&amp;VLOOKUP(MaGv!T46,dsma,4,0)))</f>
        <v>Lý
Dũng</v>
      </c>
      <c r="U46" s="77" t="str">
        <f>IF(MaGv!U46="","",IF(MaGv!U46="cn","cn"&amp;CHAR(10)&amp;VLOOKUP(MaGv!U41,dscn,3,0),VLOOKUP(MaGv!U46,dsma,5,0)&amp;CHAR(10)&amp;VLOOKUP(MaGv!U46,dsma,4,0)))</f>
        <v>AVăn
Ngọc</v>
      </c>
      <c r="V46" s="77" t="str">
        <f>IF(MaGv!V46="","",IF(MaGv!V46="cn","cn"&amp;CHAR(10)&amp;VLOOKUP(MaGv!V41,dscn,3,0),VLOOKUP(MaGv!V46,dsma,5,0)&amp;CHAR(10)&amp;VLOOKUP(MaGv!V46,dsma,4,0)))</f>
        <v>Sinh
Linh</v>
      </c>
      <c r="W46" s="77" t="str">
        <f>IF(MaGv!W46="","",IF(MaGv!W46="cn","cn"&amp;CHAR(10)&amp;VLOOKUP(MaGv!W41,dscn,3,0),VLOOKUP(MaGv!W46,dsma,5,0)&amp;CHAR(10)&amp;VLOOKUP(MaGv!W46,dsma,4,0)))</f>
        <v>QP
Linh</v>
      </c>
      <c r="X46" s="77" t="str">
        <f>IF(MaGv!X46="","",IF(MaGv!X46="cn","cn"&amp;CHAR(10)&amp;VLOOKUP(MaGv!X41,dscn,3,0),VLOOKUP(MaGv!X46,dsma,5,0)&amp;CHAR(10)&amp;VLOOKUP(MaGv!X46,dsma,4,0)))</f>
        <v>AVăn
Trang</v>
      </c>
      <c r="Y46" s="77" t="str">
        <f>IF(MaGv!Y46="","",IF(MaGv!Y46="cn","cn"&amp;CHAR(10)&amp;VLOOKUP(MaGv!Y41,dscn,3,0),VLOOKUP(MaGv!Y46,dsma,5,0)&amp;CHAR(10)&amp;VLOOKUP(MaGv!Y46,dsma,4,0)))</f>
        <v>Văn 
Khôi</v>
      </c>
      <c r="Z46" s="77" t="str">
        <f>IF(MaGv!Z46="","",IF(MaGv!Z46="cn","cn"&amp;CHAR(10)&amp;VLOOKUP(MaGv!Z41,dscn,3,0),VLOOKUP(MaGv!Z46,dsma,5,0)&amp;CHAR(10)&amp;VLOOKUP(MaGv!Z46,dsma,4,0)))</f>
        <v>AVăn
Vinh</v>
      </c>
      <c r="AA46" s="77" t="str">
        <f>IF(MaGv!AA46="","",IF(MaGv!AA46="cn","cn"&amp;CHAR(10)&amp;VLOOKUP(MaGv!AA41,dscn,3,0),VLOOKUP(MaGv!AA46,dsma,5,0)&amp;CHAR(10)&amp;VLOOKUP(MaGv!AA46,dsma,4,0)))</f>
        <v>nghề
Nguồn</v>
      </c>
      <c r="AB46" s="77" t="str">
        <f>IF(MaGv!AB46="","",IF(MaGv!AB46="cn","cn"&amp;CHAR(10)&amp;VLOOKUP(MaGv!AB41,dscn,3,0),VLOOKUP(MaGv!AB46,dsma,5,0)&amp;CHAR(10)&amp;VLOOKUP(MaGv!AB46,dsma,4,0)))</f>
        <v>Lý
Hương</v>
      </c>
      <c r="AC46" s="77" t="str">
        <f>IF(MaGv!AC46="","",IF(MaGv!AC46="cn","cn"&amp;CHAR(10)&amp;VLOOKUP(MaGv!AC41,dscn,3,0),VLOOKUP(MaGv!AC46,dsma,5,0)&amp;CHAR(10)&amp;VLOOKUP(MaGv!AC46,dsma,4,0)))</f>
        <v>Đia
Hường</v>
      </c>
      <c r="AD46" s="77" t="str">
        <f>IF(MaGv!AD46="","",IF(MaGv!AD46="cn","cn"&amp;CHAR(10)&amp;VLOOKUP(MaGv!AD41,dscn,3,0),VLOOKUP(MaGv!AD46,dsma,5,0)&amp;CHAR(10)&amp;VLOOKUP(MaGv!AD46,dsma,4,0)))</f>
        <v/>
      </c>
      <c r="AE46" s="77" t="str">
        <f>IF(MaGv!AE46="","",IF(MaGv!AE46="cn","cn"&amp;CHAR(10)&amp;VLOOKUP(MaGv!AE41,dscn,3,0),VLOOKUP(MaGv!AE46,dsma,5,0)&amp;CHAR(10)&amp;VLOOKUP(MaGv!AE46,dsma,4,0)))</f>
        <v/>
      </c>
      <c r="AF46" s="77" t="str">
        <f>IF(MaGv!AF46="","",IF(MaGv!AF46="cn","cn"&amp;CHAR(10)&amp;VLOOKUP(MaGv!AF41,dscn,3,0),VLOOKUP(MaGv!AF46,dsma,5,0)&amp;CHAR(10)&amp;VLOOKUP(MaGv!AF46,dsma,4,0)))</f>
        <v/>
      </c>
      <c r="AG46" s="77" t="str">
        <f>IF(MaGv!AG46="","",IF(MaGv!AG46="cn","cn"&amp;CHAR(10)&amp;VLOOKUP(MaGv!AG41,dscn,3,0),VLOOKUP(MaGv!AG46,dsma,5,0)&amp;CHAR(10)&amp;VLOOKUP(MaGv!AG46,dsma,4,0)))</f>
        <v/>
      </c>
      <c r="AH46" s="205" t="str">
        <f>IF(MaGv!AH46="","",IF(MaGv!AH46="cn","cn"&amp;CHAR(10)&amp;VLOOKUP(MaGv!AH41,dscn,3,0),VLOOKUP(MaGv!AH46,dsma,5,0)&amp;CHAR(10)&amp;VLOOKUP(MaGv!AH46,dsma,4,0)))</f>
        <v>AVăn
anh1</v>
      </c>
      <c r="AI46" s="205" t="str">
        <f>IF(MaGv!AI46="","",IF(MaGv!AI46="cn","cn"&amp;CHAR(10)&amp;VLOOKUP(MaGv!AI41,dscn,3,0),VLOOKUP(MaGv!AI46,dsma,5,0)&amp;CHAR(10)&amp;VLOOKUP(MaGv!AI46,dsma,4,0)))</f>
        <v>Toán
Thế</v>
      </c>
      <c r="AJ46" s="205" t="str">
        <f>IF(MaGv!AJ46="","",IF(MaGv!AJ46="cn","cn"&amp;CHAR(10)&amp;VLOOKUP(MaGv!AJ41,dscn,3,0),VLOOKUP(MaGv!AJ46,dsma,5,0)&amp;CHAR(10)&amp;VLOOKUP(MaGv!AJ46,dsma,4,0)))</f>
        <v>AVăn
anh2</v>
      </c>
      <c r="AK46" s="205" t="str">
        <f>IF(MaGv!AK46="","",IF(MaGv!AK46="cn","cn"&amp;CHAR(10)&amp;VLOOKUP(MaGv!AK41,dscn,3,0),VLOOKUP(MaGv!AK46,dsma,5,0)&amp;CHAR(10)&amp;VLOOKUP(MaGv!AK46,dsma,4,0)))</f>
        <v/>
      </c>
      <c r="AL46" s="205" t="str">
        <f>IF(MaGv!AL46="","",IF(MaGv!AL46="cn","cn"&amp;CHAR(10)&amp;VLOOKUP(MaGv!AL41,dscn,3,0),VLOOKUP(MaGv!AL46,dsma,5,0)&amp;CHAR(10)&amp;VLOOKUP(MaGv!AL46,dsma,4,0)))</f>
        <v/>
      </c>
      <c r="AM46" s="205" t="str">
        <f>IF(MaGv!AM46="","",IF(MaGv!AM46="cn","cn"&amp;CHAR(10)&amp;VLOOKUP(MaGv!AM41,dscn,3,0),VLOOKUP(MaGv!AM46,dsma,5,0)&amp;CHAR(10)&amp;VLOOKUP(MaGv!AM46,dsma,4,0)))</f>
        <v/>
      </c>
      <c r="AN46" s="205" t="str">
        <f>IF(MaGv!AN46="","",IF(MaGv!AN46="cn","cn"&amp;CHAR(10)&amp;VLOOKUP(MaGv!AN41,dscn,3,0),VLOOKUP(MaGv!AN46,dsma,5,0)&amp;CHAR(10)&amp;VLOOKUP(MaGv!AN46,dsma,4,0)))</f>
        <v>Sinh
B.Ngọc</v>
      </c>
      <c r="AO46" s="205" t="str">
        <f>IF(MaGv!AO46="","",IF(MaGv!AO46="cn","cn"&amp;CHAR(10)&amp;VLOOKUP(MaGv!AO41,dscn,3,0),VLOOKUP(MaGv!AO46,dsma,5,0)&amp;CHAR(10)&amp;VLOOKUP(MaGv!AO46,dsma,4,0)))</f>
        <v>CD
Thủy</v>
      </c>
      <c r="AP46" s="205" t="str">
        <f>IF(MaGv!AP46="","",IF(MaGv!AP46="cn","cn"&amp;CHAR(10)&amp;VLOOKUP(MaGv!AP41,dscn,3,0),VLOOKUP(MaGv!AP46,dsma,5,0)&amp;CHAR(10)&amp;VLOOKUP(MaGv!AP46,dsma,4,0)))</f>
        <v>Hóa
Thiện</v>
      </c>
      <c r="AQ46" s="205" t="str">
        <f>IF(MaGv!AQ46="","",IF(MaGv!AQ46="cn","cn"&amp;CHAR(10)&amp;VLOOKUP(MaGv!AQ41,dscn,3,0),VLOOKUP(MaGv!AQ46,dsma,5,0)&amp;CHAR(10)&amp;VLOOKUP(MaGv!AQ46,dsma,4,0)))</f>
        <v>Lý
Thông</v>
      </c>
      <c r="AR46" s="205" t="str">
        <f>IF(MaGv!AR46="","",IF(MaGv!AR46="cn","cn"&amp;CHAR(10)&amp;VLOOKUP(MaGv!AR41,dscn,3,0),VLOOKUP(MaGv!AR46,dsma,5,0)&amp;CHAR(10)&amp;VLOOKUP(MaGv!AR46,dsma,4,0)))</f>
        <v>tin
Minh</v>
      </c>
      <c r="AS46" s="205" t="str">
        <f>IF(MaGv!AS46="","",IF(MaGv!AS46="cn","cn"&amp;CHAR(10)&amp;VLOOKUP(MaGv!AS41,dscn,3,0),VLOOKUP(MaGv!AS46,dsma,5,0)&amp;CHAR(10)&amp;VLOOKUP(MaGv!AS46,dsma,4,0)))</f>
        <v>nn
Vân</v>
      </c>
      <c r="AT46" s="202" t="str">
        <f>IF(MaGv!AT46="","",IF(MaGv!AT46="cn","cn"&amp;CHAR(10)&amp;VLOOKUP(MaGv!AT41,dscn,3,0),VLOOKUP(MaGv!AT46,dsma,5,0)&amp;CHAR(10)&amp;VLOOKUP(MaGv!AT46,dsma,4,0)))</f>
        <v>Văn
Uyên</v>
      </c>
      <c r="AU46" s="205" t="str">
        <f>IF(MaGv!AU46="","",IF(MaGv!AU46="cn","cn"&amp;CHAR(10)&amp;VLOOKUP(MaGv!AU41,dscn,3,0),VLOOKUP(MaGv!AU46,dsma,5,0)&amp;CHAR(10)&amp;VLOOKUP(MaGv!AU46,dsma,4,0)))</f>
        <v>CD
Hồng</v>
      </c>
      <c r="AV46" s="205" t="str">
        <f>IF(MaGv!AV46="","",IF(MaGv!AV46="cn","cn"&amp;CHAR(10)&amp;VLOOKUP(MaGv!AV41,dscn,3,0),VLOOKUP(MaGv!AV46,dsma,5,0)&amp;CHAR(10)&amp;VLOOKUP(MaGv!AV46,dsma,4,0)))</f>
        <v>AVăn
Nga</v>
      </c>
      <c r="AW46" s="205" t="str">
        <f>IF(MaGv!AW46="","",IF(MaGv!AW46="cn","cn"&amp;CHAR(10)&amp;VLOOKUP(MaGv!AW41,dscn,3,0),VLOOKUP(MaGv!AW46,dsma,5,0)&amp;CHAR(10)&amp;VLOOKUP(MaGv!AW46,dsma,4,0)))</f>
        <v/>
      </c>
      <c r="AX46" s="205" t="str">
        <f>IF(MaGv!AX46="","",IF(MaGv!AX46="cn","cn"&amp;CHAR(10)&amp;VLOOKUP(MaGv!AX41,dscn,3,0),VLOOKUP(MaGv!AX46,dsma,5,0)&amp;CHAR(10)&amp;VLOOKUP(MaGv!AX46,dsma,4,0)))</f>
        <v/>
      </c>
      <c r="AY46" s="77" t="str">
        <f>IF(MaGv!AY46="","",IF(MaGv!AY46="cn","cn"&amp;CHAR(10)&amp;VLOOKUP(MaGv!AY41,dscn,3,0),VLOOKUP(MaGv!AY46,dsma,5,0)&amp;CHAR(10)&amp;VLOOKUP(MaGv!AY46,dsma,4,0)))</f>
        <v/>
      </c>
      <c r="AZ46" s="77" t="str">
        <f>IF(MaGv!AZ46="","",IF(MaGv!AZ46="cn","cn"&amp;CHAR(10)&amp;VLOOKUP(MaGv!AZ41,dscn,3,0),VLOOKUP(MaGv!AZ46,dsma,5,0)&amp;CHAR(10)&amp;VLOOKUP(MaGv!AZ46,dsma,4,0)))</f>
        <v/>
      </c>
      <c r="BA46" s="109"/>
      <c r="BB46" s="110"/>
    </row>
    <row r="47" spans="1:54" ht="24" customHeight="1" x14ac:dyDescent="0.2">
      <c r="A47" s="470"/>
      <c r="B47" s="108">
        <v>4</v>
      </c>
      <c r="C47" s="77" t="str">
        <f>IF(MaGv!C47="","",IF(MaGv!C47="cn","cn"&amp;CHAR(10)&amp;VLOOKUP(MaGv!C42,dscn,3,0),VLOOKUP(MaGv!C47,dsma,5,0)&amp;CHAR(10)&amp;VLOOKUP(MaGv!C47,dsma,4,0)))</f>
        <v/>
      </c>
      <c r="D47" s="77" t="str">
        <f>IF(MaGv!D47="","",IF(MaGv!D47="cn","cn"&amp;CHAR(10)&amp;VLOOKUP(MaGv!D42,dscn,3,0),VLOOKUP(MaGv!D47,dsma,5,0)&amp;CHAR(10)&amp;VLOOKUP(MaGv!D47,dsma,4,0)))</f>
        <v>Lý
Hương</v>
      </c>
      <c r="E47" s="77" t="str">
        <f>IF(MaGv!E47="","",IF(MaGv!E47="cn","cn"&amp;CHAR(10)&amp;VLOOKUP(MaGv!E42,dscn,3,0),VLOOKUP(MaGv!E47,dsma,5,0)&amp;CHAR(10)&amp;VLOOKUP(MaGv!E47,dsma,4,0)))</f>
        <v>td
Cường</v>
      </c>
      <c r="F47" s="77" t="str">
        <f>IF(MaGv!F47="","",IF(MaGv!F47="cn","cn"&amp;CHAR(10)&amp;VLOOKUP(MaGv!F42,dscn,3,0),VLOOKUP(MaGv!F47,dsma,5,0)&amp;CHAR(10)&amp;VLOOKUP(MaGv!F47,dsma,4,0)))</f>
        <v>AVăn
Minh</v>
      </c>
      <c r="G47" s="77" t="str">
        <f>IF(MaGv!G47="","",IF(MaGv!G47="cn","cn"&amp;CHAR(10)&amp;VLOOKUP(MaGv!G42,dscn,3,0),VLOOKUP(MaGv!G47,dsma,5,0)&amp;CHAR(10)&amp;VLOOKUP(MaGv!G47,dsma,4,0)))</f>
        <v>Hóa
Song</v>
      </c>
      <c r="H47" s="205" t="str">
        <f>IF(MaGv!H47="","",IF(MaGv!H47="cn","cn"&amp;CHAR(10)&amp;VLOOKUP(MaGv!H42,dscn,3,0),VLOOKUP(MaGv!H47,dsma,5,0)&amp;CHAR(10)&amp;VLOOKUP(MaGv!H47,dsma,4,0)))</f>
        <v>td
Trí</v>
      </c>
      <c r="I47" s="77" t="str">
        <f>IF(MaGv!I47="","",IF(MaGv!I47="cn","cn"&amp;CHAR(10)&amp;VLOOKUP(MaGv!I42,dscn,3,0),VLOOKUP(MaGv!I47,dsma,5,0)&amp;CHAR(10)&amp;VLOOKUP(MaGv!I47,dsma,4,0)))</f>
        <v>td
Tú</v>
      </c>
      <c r="J47" s="77" t="str">
        <f>IF(MaGv!J47="","",IF(MaGv!J47="cn","cn"&amp;CHAR(10)&amp;VLOOKUP(MaGv!J42,dscn,3,0),VLOOKUP(MaGv!J47,dsma,5,0)&amp;CHAR(10)&amp;VLOOKUP(MaGv!J47,dsma,4,0)))</f>
        <v>AVăn
Nga</v>
      </c>
      <c r="K47" s="77" t="str">
        <f>IF(MaGv!K47="","",IF(MaGv!K47="cn","cn"&amp;CHAR(10)&amp;VLOOKUP(MaGv!K42,dscn,3,0),VLOOKUP(MaGv!K47,dsma,5,0)&amp;CHAR(10)&amp;VLOOKUP(MaGv!K47,dsma,4,0)))</f>
        <v>AVăn
Thủy</v>
      </c>
      <c r="L47" s="77" t="str">
        <f>IF(MaGv!L47="","",IF(MaGv!L47="cn","cn"&amp;CHAR(10)&amp;VLOOKUP(MaGv!L42,dscn,3,0),VLOOKUP(MaGv!L47,dsma,5,0)&amp;CHAR(10)&amp;VLOOKUP(MaGv!L47,dsma,4,0)))</f>
        <v/>
      </c>
      <c r="M47" s="77" t="str">
        <f>IF(MaGv!M47="","",IF(MaGv!M47="cn","cn"&amp;CHAR(10)&amp;VLOOKUP(MaGv!M42,dscn,3,0),VLOOKUP(MaGv!M47,dsma,5,0)&amp;CHAR(10)&amp;VLOOKUP(MaGv!M47,dsma,4,0)))</f>
        <v>CD
Hồng</v>
      </c>
      <c r="N47" s="77" t="str">
        <f>IF(MaGv!N47="","",IF(MaGv!N47="cn","cn"&amp;CHAR(10)&amp;VLOOKUP(MaGv!N42,dscn,3,0),VLOOKUP(MaGv!N47,dsma,5,0)&amp;CHAR(10)&amp;VLOOKUP(MaGv!N47,dsma,4,0)))</f>
        <v>AVăn
Vinh</v>
      </c>
      <c r="O47" s="77" t="str">
        <f>IF(MaGv!O47="","",IF(MaGv!O47="cn","cn"&amp;CHAR(10)&amp;VLOOKUP(MaGv!O42,dscn,3,0),VLOOKUP(MaGv!O47,dsma,5,0)&amp;CHAR(10)&amp;VLOOKUP(MaGv!O47,dsma,4,0)))</f>
        <v>cn
Miên</v>
      </c>
      <c r="P47" s="77" t="str">
        <f>IF(MaGv!P47="","",IF(MaGv!P47="cn","cn"&amp;CHAR(10)&amp;VLOOKUP(MaGv!P42,dscn,3,0),VLOOKUP(MaGv!P47,dsma,5,0)&amp;CHAR(10)&amp;VLOOKUP(MaGv!P47,dsma,4,0)))</f>
        <v/>
      </c>
      <c r="Q47" s="77" t="str">
        <f>IF(MaGv!Q47="","",IF(MaGv!Q47="cn","cn"&amp;CHAR(10)&amp;VLOOKUP(MaGv!Q42,dscn,3,0),VLOOKUP(MaGv!Q47,dsma,5,0)&amp;CHAR(10)&amp;VLOOKUP(MaGv!Q47,dsma,4,0)))</f>
        <v>Văn 
Chi</v>
      </c>
      <c r="R47" s="77" t="str">
        <f>IF(MaGv!R47="","",IF(MaGv!R47="cn","cn"&amp;CHAR(10)&amp;VLOOKUP(MaGv!R42,dscn,3,0),VLOOKUP(MaGv!R47,dsma,5,0)&amp;CHAR(10)&amp;VLOOKUP(MaGv!R47,dsma,4,0)))</f>
        <v>Lý
Dũng</v>
      </c>
      <c r="S47" s="77" t="str">
        <f>IF(MaGv!S47="","",IF(MaGv!S47="cn","cn"&amp;CHAR(10)&amp;VLOOKUP(MaGv!S42,dscn,3,0),VLOOKUP(MaGv!S47,dsma,5,0)&amp;CHAR(10)&amp;VLOOKUP(MaGv!S47,dsma,4,0)))</f>
        <v>Lý
Nhung</v>
      </c>
      <c r="T47" s="77" t="str">
        <f>IF(MaGv!T47="","",IF(MaGv!T47="cn","cn"&amp;CHAR(10)&amp;VLOOKUP(MaGv!T42,dscn,3,0),VLOOKUP(MaGv!T47,dsma,5,0)&amp;CHAR(10)&amp;VLOOKUP(MaGv!T47,dsma,4,0)))</f>
        <v>cn
Lan</v>
      </c>
      <c r="U47" s="77" t="str">
        <f>IF(MaGv!U47="","",IF(MaGv!U47="cn","cn"&amp;CHAR(10)&amp;VLOOKUP(MaGv!U42,dscn,3,0),VLOOKUP(MaGv!U47,dsma,5,0)&amp;CHAR(10)&amp;VLOOKUP(MaGv!U47,dsma,4,0)))</f>
        <v>nghề
Thông</v>
      </c>
      <c r="V47" s="77" t="str">
        <f>IF(MaGv!V47="","",IF(MaGv!V47="cn","cn"&amp;CHAR(10)&amp;VLOOKUP(MaGv!V42,dscn,3,0),VLOOKUP(MaGv!V47,dsma,5,0)&amp;CHAR(10)&amp;VLOOKUP(MaGv!V47,dsma,4,0)))</f>
        <v>Hóa
Thiện</v>
      </c>
      <c r="W47" s="77" t="str">
        <f>IF(MaGv!W47="","",IF(MaGv!W47="cn","cn"&amp;CHAR(10)&amp;VLOOKUP(MaGv!W42,dscn,3,0),VLOOKUP(MaGv!W47,dsma,5,0)&amp;CHAR(10)&amp;VLOOKUP(MaGv!W47,dsma,4,0)))</f>
        <v>Hóa
Châu</v>
      </c>
      <c r="X47" s="77" t="str">
        <f>IF(MaGv!X47="","",IF(MaGv!X47="cn","cn"&amp;CHAR(10)&amp;VLOOKUP(MaGv!X42,dscn,3,0),VLOOKUP(MaGv!X47,dsma,5,0)&amp;CHAR(10)&amp;VLOOKUP(MaGv!X47,dsma,4,0)))</f>
        <v>AVăn
Trang</v>
      </c>
      <c r="Y47" s="77" t="str">
        <f>IF(MaGv!Y47="","",IF(MaGv!Y47="cn","cn"&amp;CHAR(10)&amp;VLOOKUP(MaGv!Y42,dscn,3,0),VLOOKUP(MaGv!Y47,dsma,5,0)&amp;CHAR(10)&amp;VLOOKUP(MaGv!Y47,dsma,4,0)))</f>
        <v>AVăn
HÀ</v>
      </c>
      <c r="Z47" s="77" t="str">
        <f>IF(MaGv!Z47="","",IF(MaGv!Z47="cn","cn"&amp;CHAR(10)&amp;VLOOKUP(MaGv!Z42,dscn,3,0),VLOOKUP(MaGv!Z47,dsma,5,0)&amp;CHAR(10)&amp;VLOOKUP(MaGv!Z47,dsma,4,0)))</f>
        <v>Văn
Uyên</v>
      </c>
      <c r="AA47" s="77" t="str">
        <f>IF(MaGv!AA47="","",IF(MaGv!AA47="cn","cn"&amp;CHAR(10)&amp;VLOOKUP(MaGv!AA42,dscn,3,0),VLOOKUP(MaGv!AA47,dsma,5,0)&amp;CHAR(10)&amp;VLOOKUP(MaGv!AA47,dsma,4,0)))</f>
        <v>nghề
Nguồn</v>
      </c>
      <c r="AB47" s="77" t="str">
        <f>IF(MaGv!AB47="","",IF(MaGv!AB47="cn","cn"&amp;CHAR(10)&amp;VLOOKUP(MaGv!AB42,dscn,3,0),VLOOKUP(MaGv!AB47,dsma,5,0)&amp;CHAR(10)&amp;VLOOKUP(MaGv!AB47,dsma,4,0)))</f>
        <v>Văn
Xuyến</v>
      </c>
      <c r="AC47" s="77" t="str">
        <f>IF(MaGv!AC47="","",IF(MaGv!AC47="cn","cn"&amp;CHAR(10)&amp;VLOOKUP(MaGv!AC42,dscn,3,0),VLOOKUP(MaGv!AC47,dsma,5,0)&amp;CHAR(10)&amp;VLOOKUP(MaGv!AC47,dsma,4,0)))</f>
        <v>QP
Linh</v>
      </c>
      <c r="AD47" s="77" t="str">
        <f>IF(MaGv!AD47="","",IF(MaGv!AD47="cn","cn"&amp;CHAR(10)&amp;VLOOKUP(MaGv!AD42,dscn,3,0),VLOOKUP(MaGv!AD47,dsma,5,0)&amp;CHAR(10)&amp;VLOOKUP(MaGv!AD47,dsma,4,0)))</f>
        <v/>
      </c>
      <c r="AE47" s="77" t="str">
        <f>IF(MaGv!AE47="","",IF(MaGv!AE47="cn","cn"&amp;CHAR(10)&amp;VLOOKUP(MaGv!AE42,dscn,3,0),VLOOKUP(MaGv!AE47,dsma,5,0)&amp;CHAR(10)&amp;VLOOKUP(MaGv!AE47,dsma,4,0)))</f>
        <v/>
      </c>
      <c r="AF47" s="77" t="str">
        <f>IF(MaGv!AF47="","",IF(MaGv!AF47="cn","cn"&amp;CHAR(10)&amp;VLOOKUP(MaGv!AF42,dscn,3,0),VLOOKUP(MaGv!AF47,dsma,5,0)&amp;CHAR(10)&amp;VLOOKUP(MaGv!AF47,dsma,4,0)))</f>
        <v/>
      </c>
      <c r="AG47" s="77" t="str">
        <f>IF(MaGv!AG47="","",IF(MaGv!AG47="cn","cn"&amp;CHAR(10)&amp;VLOOKUP(MaGv!AG42,dscn,3,0),VLOOKUP(MaGv!AG47,dsma,5,0)&amp;CHAR(10)&amp;VLOOKUP(MaGv!AG47,dsma,4,0)))</f>
        <v/>
      </c>
      <c r="AH47" s="205" t="str">
        <f>IF(MaGv!AH47="","",IF(MaGv!AH47="cn","cn"&amp;CHAR(10)&amp;VLOOKUP(MaGv!AH42,dscn,3,0),VLOOKUP(MaGv!AH47,dsma,5,0)&amp;CHAR(10)&amp;VLOOKUP(MaGv!AH47,dsma,4,0)))</f>
        <v>Đia
Hường</v>
      </c>
      <c r="AI47" s="205" t="str">
        <f>IF(MaGv!AI47="","",IF(MaGv!AI47="cn","cn"&amp;CHAR(10)&amp;VLOOKUP(MaGv!AI42,dscn,3,0),VLOOKUP(MaGv!AI47,dsma,5,0)&amp;CHAR(10)&amp;VLOOKUP(MaGv!AI47,dsma,4,0)))</f>
        <v>Hóa
Thi</v>
      </c>
      <c r="AJ47" s="205" t="str">
        <f>IF(MaGv!AJ47="","",IF(MaGv!AJ47="cn","cn"&amp;CHAR(10)&amp;VLOOKUP(MaGv!AJ42,dscn,3,0),VLOOKUP(MaGv!AJ47,dsma,5,0)&amp;CHAR(10)&amp;VLOOKUP(MaGv!AJ47,dsma,4,0)))</f>
        <v>Văn
Vân</v>
      </c>
      <c r="AK47" s="205" t="str">
        <f>IF(MaGv!AK47="","",IF(MaGv!AK47="cn","cn"&amp;CHAR(10)&amp;VLOOKUP(MaGv!AK42,dscn,3,0),VLOOKUP(MaGv!AK47,dsma,5,0)&amp;CHAR(10)&amp;VLOOKUP(MaGv!AK47,dsma,4,0)))</f>
        <v/>
      </c>
      <c r="AL47" s="205" t="str">
        <f>IF(MaGv!AL47="","",IF(MaGv!AL47="cn","cn"&amp;CHAR(10)&amp;VLOOKUP(MaGv!AL42,dscn,3,0),VLOOKUP(MaGv!AL47,dsma,5,0)&amp;CHAR(10)&amp;VLOOKUP(MaGv!AL47,dsma,4,0)))</f>
        <v/>
      </c>
      <c r="AM47" s="205" t="str">
        <f>IF(MaGv!AM47="","",IF(MaGv!AM47="cn","cn"&amp;CHAR(10)&amp;VLOOKUP(MaGv!AM42,dscn,3,0),VLOOKUP(MaGv!AM47,dsma,5,0)&amp;CHAR(10)&amp;VLOOKUP(MaGv!AM47,dsma,4,0)))</f>
        <v/>
      </c>
      <c r="AN47" s="205" t="str">
        <f>IF(MaGv!AN47="","",IF(MaGv!AN47="cn","cn"&amp;CHAR(10)&amp;VLOOKUP(MaGv!AN42,dscn,3,0),VLOOKUP(MaGv!AN47,dsma,5,0)&amp;CHAR(10)&amp;VLOOKUP(MaGv!AN47,dsma,4,0)))</f>
        <v>AVăn
anh1</v>
      </c>
      <c r="AO47" s="205" t="str">
        <f>IF(MaGv!AO47="","",IF(MaGv!AO47="cn","cn"&amp;CHAR(10)&amp;VLOOKUP(MaGv!AO42,dscn,3,0),VLOOKUP(MaGv!AO47,dsma,5,0)&amp;CHAR(10)&amp;VLOOKUP(MaGv!AO47,dsma,4,0)))</f>
        <v>nn
Phước</v>
      </c>
      <c r="AP47" s="205" t="str">
        <f>IF(MaGv!AP47="","",IF(MaGv!AP47="cn","cn"&amp;CHAR(10)&amp;VLOOKUP(MaGv!AP42,dscn,3,0),VLOOKUP(MaGv!AP47,dsma,5,0)&amp;CHAR(10)&amp;VLOOKUP(MaGv!AP47,dsma,4,0)))</f>
        <v>QP
Châu</v>
      </c>
      <c r="AQ47" s="205" t="str">
        <f>IF(MaGv!AQ47="","",IF(MaGv!AQ47="cn","cn"&amp;CHAR(10)&amp;VLOOKUP(MaGv!AQ42,dscn,3,0),VLOOKUP(MaGv!AQ47,dsma,5,0)&amp;CHAR(10)&amp;VLOOKUP(MaGv!AQ47,dsma,4,0)))</f>
        <v>Hóa
Nga</v>
      </c>
      <c r="AR47" s="205" t="str">
        <f>IF(MaGv!AR47="","",IF(MaGv!AR47="cn","cn"&amp;CHAR(10)&amp;VLOOKUP(MaGv!AR42,dscn,3,0),VLOOKUP(MaGv!AR47,dsma,5,0)&amp;CHAR(10)&amp;VLOOKUP(MaGv!AR47,dsma,4,0)))</f>
        <v>AVăn
Phương</v>
      </c>
      <c r="AS47" s="205" t="str">
        <f>IF(MaGv!AS47="","",IF(MaGv!AS47="cn","cn"&amp;CHAR(10)&amp;VLOOKUP(MaGv!AS42,dscn,3,0),VLOOKUP(MaGv!AS47,dsma,5,0)&amp;CHAR(10)&amp;VLOOKUP(MaGv!AS47,dsma,4,0)))</f>
        <v>tin
Minh</v>
      </c>
      <c r="AT47" s="202" t="str">
        <f>IF(MaGv!AT47="","",IF(MaGv!AT47="cn","cn"&amp;CHAR(10)&amp;VLOOKUP(MaGv!AT42,dscn,3,0),VLOOKUP(MaGv!AT47,dsma,5,0)&amp;CHAR(10)&amp;VLOOKUP(MaGv!AT47,dsma,4,0)))</f>
        <v>CD
Thủy</v>
      </c>
      <c r="AU47" s="205" t="str">
        <f>IF(MaGv!AU47="","",IF(MaGv!AU47="cn","cn"&amp;CHAR(10)&amp;VLOOKUP(MaGv!AU42,dscn,3,0),VLOOKUP(MaGv!AU47,dsma,5,0)&amp;CHAR(10)&amp;VLOOKUP(MaGv!AU47,dsma,4,0)))</f>
        <v>nn
Vân</v>
      </c>
      <c r="AV47" s="205" t="str">
        <f>IF(MaGv!AV47="","",IF(MaGv!AV47="cn","cn"&amp;CHAR(10)&amp;VLOOKUP(MaGv!AV42,dscn,3,0),VLOOKUP(MaGv!AV47,dsma,5,0)&amp;CHAR(10)&amp;VLOOKUP(MaGv!AV47,dsma,4,0)))</f>
        <v>Sinh
B.Ngọc</v>
      </c>
      <c r="AW47" s="205" t="str">
        <f>IF(MaGv!AW47="","",IF(MaGv!AW47="cn","cn"&amp;CHAR(10)&amp;VLOOKUP(MaGv!AW42,dscn,3,0),VLOOKUP(MaGv!AW47,dsma,5,0)&amp;CHAR(10)&amp;VLOOKUP(MaGv!AW47,dsma,4,0)))</f>
        <v/>
      </c>
      <c r="AX47" s="205" t="str">
        <f>IF(MaGv!AX47="","",IF(MaGv!AX47="cn","cn"&amp;CHAR(10)&amp;VLOOKUP(MaGv!AX42,dscn,3,0),VLOOKUP(MaGv!AX47,dsma,5,0)&amp;CHAR(10)&amp;VLOOKUP(MaGv!AX47,dsma,4,0)))</f>
        <v/>
      </c>
      <c r="AY47" s="77" t="str">
        <f>IF(MaGv!AY47="","",IF(MaGv!AY47="cn","cn"&amp;CHAR(10)&amp;VLOOKUP(MaGv!AY42,dscn,3,0),VLOOKUP(MaGv!AY47,dsma,5,0)&amp;CHAR(10)&amp;VLOOKUP(MaGv!AY47,dsma,4,0)))</f>
        <v/>
      </c>
      <c r="AZ47" s="77" t="str">
        <f>IF(MaGv!AZ47="","",IF(MaGv!AZ47="cn","cn"&amp;CHAR(10)&amp;VLOOKUP(MaGv!AZ42,dscn,3,0),VLOOKUP(MaGv!AZ47,dsma,5,0)&amp;CHAR(10)&amp;VLOOKUP(MaGv!AZ47,dsma,4,0)))</f>
        <v/>
      </c>
      <c r="BA47" s="109"/>
      <c r="BB47" s="110"/>
    </row>
    <row r="48" spans="1:54" ht="24" customHeight="1" thickBot="1" x14ac:dyDescent="0.25">
      <c r="A48" s="470"/>
      <c r="B48" s="111">
        <v>5</v>
      </c>
      <c r="C48" s="120" t="str">
        <f>IF(MaGv!C48="","",IF(MaGv!C48="cn","cn"&amp;CHAR(10)&amp;VLOOKUP(MaGv!C43,dscn,3,0),VLOOKUP(MaGv!C48,dsma,5,0)&amp;CHAR(10)&amp;VLOOKUP(MaGv!C48,dsma,4,0)))</f>
        <v/>
      </c>
      <c r="D48" s="120" t="str">
        <f>IF(MaGv!D48="","",IF(MaGv!D48="cn","cn"&amp;CHAR(10)&amp;VLOOKUP(MaGv!D43,dscn,3,0),VLOOKUP(MaGv!D48,dsma,5,0)&amp;CHAR(10)&amp;VLOOKUP(MaGv!D48,dsma,4,0)))</f>
        <v>cn
Hương</v>
      </c>
      <c r="E48" s="120" t="str">
        <f>IF(MaGv!E48="","",IF(MaGv!E48="cn","cn"&amp;CHAR(10)&amp;VLOOKUP(MaGv!E43,dscn,3,0),VLOOKUP(MaGv!E48,dsma,5,0)&amp;CHAR(10)&amp;VLOOKUP(MaGv!E48,dsma,4,0)))</f>
        <v>td
Cường</v>
      </c>
      <c r="F48" s="120" t="str">
        <f>IF(MaGv!F48="","",IF(MaGv!F48="cn","cn"&amp;CHAR(10)&amp;VLOOKUP(MaGv!F43,dscn,3,0),VLOOKUP(MaGv!F48,dsma,5,0)&amp;CHAR(10)&amp;VLOOKUP(MaGv!F48,dsma,4,0)))</f>
        <v>AVăn
Minh</v>
      </c>
      <c r="G48" s="120" t="str">
        <f>IF(MaGv!G48="","",IF(MaGv!G48="cn","cn"&amp;CHAR(10)&amp;VLOOKUP(MaGv!G43,dscn,3,0),VLOOKUP(MaGv!G48,dsma,5,0)&amp;CHAR(10)&amp;VLOOKUP(MaGv!G48,dsma,4,0)))</f>
        <v>Hóa
Song</v>
      </c>
      <c r="H48" s="206" t="str">
        <f>IF(MaGv!H48="","",IF(MaGv!H48="cn","cn"&amp;CHAR(10)&amp;VLOOKUP(MaGv!H43,dscn,3,0),VLOOKUP(MaGv!H48,dsma,5,0)&amp;CHAR(10)&amp;VLOOKUP(MaGv!H48,dsma,4,0)))</f>
        <v>td
Trí</v>
      </c>
      <c r="I48" s="120" t="str">
        <f>IF(MaGv!I48="","",IF(MaGv!I48="cn","cn"&amp;CHAR(10)&amp;VLOOKUP(MaGv!I43,dscn,3,0),VLOOKUP(MaGv!I48,dsma,5,0)&amp;CHAR(10)&amp;VLOOKUP(MaGv!I48,dsma,4,0)))</f>
        <v>td
Tú</v>
      </c>
      <c r="J48" s="120" t="str">
        <f>IF(MaGv!J48="","",IF(MaGv!J48="cn","cn"&amp;CHAR(10)&amp;VLOOKUP(MaGv!J43,dscn,3,0),VLOOKUP(MaGv!J48,dsma,5,0)&amp;CHAR(10)&amp;VLOOKUP(MaGv!J48,dsma,4,0)))</f>
        <v>Hóa
Nga</v>
      </c>
      <c r="K48" s="120" t="str">
        <f>IF(MaGv!K48="","",IF(MaGv!K48="cn","cn"&amp;CHAR(10)&amp;VLOOKUP(MaGv!K43,dscn,3,0),VLOOKUP(MaGv!K48,dsma,5,0)&amp;CHAR(10)&amp;VLOOKUP(MaGv!K48,dsma,4,0)))</f>
        <v>AVăn
Thủy</v>
      </c>
      <c r="L48" s="120" t="str">
        <f>IF(MaGv!L48="","",IF(MaGv!L48="cn","cn"&amp;CHAR(10)&amp;VLOOKUP(MaGv!L43,dscn,3,0),VLOOKUP(MaGv!L48,dsma,5,0)&amp;CHAR(10)&amp;VLOOKUP(MaGv!L48,dsma,4,0)))</f>
        <v/>
      </c>
      <c r="M48" s="120" t="str">
        <f>IF(MaGv!M48="","",IF(MaGv!M48="cn","cn"&amp;CHAR(10)&amp;VLOOKUP(MaGv!M43,dscn,3,0),VLOOKUP(MaGv!M48,dsma,5,0)&amp;CHAR(10)&amp;VLOOKUP(MaGv!M48,dsma,4,0)))</f>
        <v>cn
Nhung</v>
      </c>
      <c r="N48" s="120" t="str">
        <f>IF(MaGv!N48="","",IF(MaGv!N48="cn","cn"&amp;CHAR(10)&amp;VLOOKUP(MaGv!N43,dscn,3,0),VLOOKUP(MaGv!N48,dsma,5,0)&amp;CHAR(10)&amp;VLOOKUP(MaGv!N48,dsma,4,0)))</f>
        <v>AVăn
Vinh</v>
      </c>
      <c r="O48" s="120" t="str">
        <f>IF(MaGv!O48="","",IF(MaGv!O48="cn","cn"&amp;CHAR(10)&amp;VLOOKUP(MaGv!O43,dscn,3,0),VLOOKUP(MaGv!O48,dsma,5,0)&amp;CHAR(10)&amp;VLOOKUP(MaGv!O48,dsma,4,0)))</f>
        <v>QP
Châu</v>
      </c>
      <c r="P48" s="120" t="str">
        <f>IF(MaGv!P48="","",IF(MaGv!P48="cn","cn"&amp;CHAR(10)&amp;VLOOKUP(MaGv!P43,dscn,3,0),VLOOKUP(MaGv!P48,dsma,5,0)&amp;CHAR(10)&amp;VLOOKUP(MaGv!P48,dsma,4,0)))</f>
        <v/>
      </c>
      <c r="Q48" s="120" t="str">
        <f>IF(MaGv!Q48="","",IF(MaGv!Q48="cn","cn"&amp;CHAR(10)&amp;VLOOKUP(MaGv!Q43,dscn,3,0),VLOOKUP(MaGv!Q48,dsma,5,0)&amp;CHAR(10)&amp;VLOOKUP(MaGv!Q48,dsma,4,0)))</f>
        <v>CD
Thủy</v>
      </c>
      <c r="R48" s="120" t="str">
        <f>IF(MaGv!R48="","",IF(MaGv!R48="cn","cn"&amp;CHAR(10)&amp;VLOOKUP(MaGv!R43,dscn,3,0),VLOOKUP(MaGv!R48,dsma,5,0)&amp;CHAR(10)&amp;VLOOKUP(MaGv!R48,dsma,4,0)))</f>
        <v>Sinh
Linh</v>
      </c>
      <c r="S48" s="120" t="str">
        <f>IF(MaGv!S48="","",IF(MaGv!S48="cn","cn"&amp;CHAR(10)&amp;VLOOKUP(MaGv!S43,dscn,3,0),VLOOKUP(MaGv!S48,dsma,5,0)&amp;CHAR(10)&amp;VLOOKUP(MaGv!S48,dsma,4,0)))</f>
        <v>cn
Lan</v>
      </c>
      <c r="T48" s="120" t="str">
        <f>IF(MaGv!T48="","",IF(MaGv!T48="cn","cn"&amp;CHAR(10)&amp;VLOOKUP(MaGv!T43,dscn,3,0),VLOOKUP(MaGv!T48,dsma,5,0)&amp;CHAR(10)&amp;VLOOKUP(MaGv!T48,dsma,4,0)))</f>
        <v>Văn 
Khôi</v>
      </c>
      <c r="U48" s="120" t="str">
        <f>IF(MaGv!U48="","",IF(MaGv!U48="cn","cn"&amp;CHAR(10)&amp;VLOOKUP(MaGv!U43,dscn,3,0),VLOOKUP(MaGv!U48,dsma,5,0)&amp;CHAR(10)&amp;VLOOKUP(MaGv!U48,dsma,4,0)))</f>
        <v>nghề
Thông</v>
      </c>
      <c r="V48" s="120" t="str">
        <f>IF(MaGv!V48="","",IF(MaGv!V48="cn","cn"&amp;CHAR(10)&amp;VLOOKUP(MaGv!V43,dscn,3,0),VLOOKUP(MaGv!V48,dsma,5,0)&amp;CHAR(10)&amp;VLOOKUP(MaGv!V48,dsma,4,0)))</f>
        <v>Hóa
Thiện</v>
      </c>
      <c r="W48" s="120" t="str">
        <f>IF(MaGv!W48="","",IF(MaGv!W48="cn","cn"&amp;CHAR(10)&amp;VLOOKUP(MaGv!W43,dscn,3,0),VLOOKUP(MaGv!W48,dsma,5,0)&amp;CHAR(10)&amp;VLOOKUP(MaGv!W48,dsma,4,0)))</f>
        <v>nghề
Thêu</v>
      </c>
      <c r="X48" s="120" t="str">
        <f>IF(MaGv!X48="","",IF(MaGv!X48="cn","cn"&amp;CHAR(10)&amp;VLOOKUP(MaGv!X43,dscn,3,0),VLOOKUP(MaGv!X48,dsma,5,0)&amp;CHAR(10)&amp;VLOOKUP(MaGv!X48,dsma,4,0)))</f>
        <v>Sinh
B.Ngọc</v>
      </c>
      <c r="Y48" s="120" t="str">
        <f>IF(MaGv!Y48="","",IF(MaGv!Y48="cn","cn"&amp;CHAR(10)&amp;VLOOKUP(MaGv!Y43,dscn,3,0),VLOOKUP(MaGv!Y48,dsma,5,0)&amp;CHAR(10)&amp;VLOOKUP(MaGv!Y48,dsma,4,0)))</f>
        <v>AVăn
HÀ</v>
      </c>
      <c r="Z48" s="120" t="str">
        <f>IF(MaGv!Z48="","",IF(MaGv!Z48="cn","cn"&amp;CHAR(10)&amp;VLOOKUP(MaGv!Z43,dscn,3,0),VLOOKUP(MaGv!Z48,dsma,5,0)&amp;CHAR(10)&amp;VLOOKUP(MaGv!Z48,dsma,4,0)))</f>
        <v>Văn
Uyên</v>
      </c>
      <c r="AA48" s="120" t="str">
        <f>IF(MaGv!AA48="","",IF(MaGv!AA48="cn","cn"&amp;CHAR(10)&amp;VLOOKUP(MaGv!AA43,dscn,3,0),VLOOKUP(MaGv!AA48,dsma,5,0)&amp;CHAR(10)&amp;VLOOKUP(MaGv!AA48,dsma,4,0)))</f>
        <v>AVăn
Trang</v>
      </c>
      <c r="AB48" s="120" t="str">
        <f>IF(MaGv!AB48="","",IF(MaGv!AB48="cn","cn"&amp;CHAR(10)&amp;VLOOKUP(MaGv!AB43,dscn,3,0),VLOOKUP(MaGv!AB48,dsma,5,0)&amp;CHAR(10)&amp;VLOOKUP(MaGv!AB48,dsma,4,0)))</f>
        <v>Văn
Xuyến</v>
      </c>
      <c r="AC48" s="120" t="str">
        <f>IF(MaGv!AC48="","",IF(MaGv!AC48="cn","cn"&amp;CHAR(10)&amp;VLOOKUP(MaGv!AC43,dscn,3,0),VLOOKUP(MaGv!AC48,dsma,5,0)&amp;CHAR(10)&amp;VLOOKUP(MaGv!AC48,dsma,4,0)))</f>
        <v>Hóa
Châu</v>
      </c>
      <c r="AD48" s="120" t="str">
        <f>IF(MaGv!AD48="","",IF(MaGv!AD48="cn","cn"&amp;CHAR(10)&amp;VLOOKUP(MaGv!AD43,dscn,3,0),VLOOKUP(MaGv!AD48,dsma,5,0)&amp;CHAR(10)&amp;VLOOKUP(MaGv!AD48,dsma,4,0)))</f>
        <v/>
      </c>
      <c r="AE48" s="120" t="str">
        <f>IF(MaGv!AE48="","",IF(MaGv!AE48="cn","cn"&amp;CHAR(10)&amp;VLOOKUP(MaGv!AE43,dscn,3,0),VLOOKUP(MaGv!AE48,dsma,5,0)&amp;CHAR(10)&amp;VLOOKUP(MaGv!AE48,dsma,4,0)))</f>
        <v/>
      </c>
      <c r="AF48" s="120" t="str">
        <f>IF(MaGv!AF48="","",IF(MaGv!AF48="cn","cn"&amp;CHAR(10)&amp;VLOOKUP(MaGv!AF43,dscn,3,0),VLOOKUP(MaGv!AF48,dsma,5,0)&amp;CHAR(10)&amp;VLOOKUP(MaGv!AF48,dsma,4,0)))</f>
        <v/>
      </c>
      <c r="AG48" s="120" t="str">
        <f>IF(MaGv!AG48="","",IF(MaGv!AG48="cn","cn"&amp;CHAR(10)&amp;VLOOKUP(MaGv!AG43,dscn,3,0),VLOOKUP(MaGv!AG48,dsma,5,0)&amp;CHAR(10)&amp;VLOOKUP(MaGv!AG48,dsma,4,0)))</f>
        <v/>
      </c>
      <c r="AH48" s="206" t="str">
        <f>IF(MaGv!AH48="","",IF(MaGv!AH48="cn","cn"&amp;CHAR(10)&amp;VLOOKUP(MaGv!AH43,dscn,3,0),VLOOKUP(MaGv!AH48,dsma,5,0)&amp;CHAR(10)&amp;VLOOKUP(MaGv!AH48,dsma,4,0)))</f>
        <v>Lý
Dũng</v>
      </c>
      <c r="AI48" s="206" t="str">
        <f>IF(MaGv!AI48="","",IF(MaGv!AI48="cn","cn"&amp;CHAR(10)&amp;VLOOKUP(MaGv!AI43,dscn,3,0),VLOOKUP(MaGv!AI48,dsma,5,0)&amp;CHAR(10)&amp;VLOOKUP(MaGv!AI48,dsma,4,0)))</f>
        <v>Đia
Hường</v>
      </c>
      <c r="AJ48" s="206" t="str">
        <f>IF(MaGv!AJ48="","",IF(MaGv!AJ48="cn","cn"&amp;CHAR(10)&amp;VLOOKUP(MaGv!AJ43,dscn,3,0),VLOOKUP(MaGv!AJ48,dsma,5,0)&amp;CHAR(10)&amp;VLOOKUP(MaGv!AJ48,dsma,4,0)))</f>
        <v>Văn
Vân</v>
      </c>
      <c r="AK48" s="206" t="str">
        <f>IF(MaGv!AK48="","",IF(MaGv!AK48="cn","cn"&amp;CHAR(10)&amp;VLOOKUP(MaGv!AK43,dscn,3,0),VLOOKUP(MaGv!AK48,dsma,5,0)&amp;CHAR(10)&amp;VLOOKUP(MaGv!AK48,dsma,4,0)))</f>
        <v/>
      </c>
      <c r="AL48" s="206" t="str">
        <f>IF(MaGv!AL48="","",IF(MaGv!AL48="cn","cn"&amp;CHAR(10)&amp;VLOOKUP(MaGv!AL43,dscn,3,0),VLOOKUP(MaGv!AL48,dsma,5,0)&amp;CHAR(10)&amp;VLOOKUP(MaGv!AL48,dsma,4,0)))</f>
        <v/>
      </c>
      <c r="AM48" s="206" t="str">
        <f>IF(MaGv!AM48="","",IF(MaGv!AM48="cn","cn"&amp;CHAR(10)&amp;VLOOKUP(MaGv!AM43,dscn,3,0),VLOOKUP(MaGv!AM48,dsma,5,0)&amp;CHAR(10)&amp;VLOOKUP(MaGv!AM48,dsma,4,0)))</f>
        <v/>
      </c>
      <c r="AN48" s="206" t="str">
        <f>IF(MaGv!AN48="","",IF(MaGv!AN48="cn","cn"&amp;CHAR(10)&amp;VLOOKUP(MaGv!AN43,dscn,3,0),VLOOKUP(MaGv!AN48,dsma,5,0)&amp;CHAR(10)&amp;VLOOKUP(MaGv!AN48,dsma,4,0)))</f>
        <v>AVăn
anh1</v>
      </c>
      <c r="AO48" s="206" t="str">
        <f>IF(MaGv!AO48="","",IF(MaGv!AO48="cn","cn"&amp;CHAR(10)&amp;VLOOKUP(MaGv!AO43,dscn,3,0),VLOOKUP(MaGv!AO48,dsma,5,0)&amp;CHAR(10)&amp;VLOOKUP(MaGv!AO48,dsma,4,0)))</f>
        <v>nn
Phước</v>
      </c>
      <c r="AP48" s="206" t="str">
        <f>IF(MaGv!AP48="","",IF(MaGv!AP48="cn","cn"&amp;CHAR(10)&amp;VLOOKUP(MaGv!AP43,dscn,3,0),VLOOKUP(MaGv!AP48,dsma,5,0)&amp;CHAR(10)&amp;VLOOKUP(MaGv!AP48,dsma,4,0)))</f>
        <v>Lý
Miên</v>
      </c>
      <c r="AQ48" s="206" t="str">
        <f>IF(MaGv!AQ48="","",IF(MaGv!AQ48="cn","cn"&amp;CHAR(10)&amp;VLOOKUP(MaGv!AQ43,dscn,3,0),VLOOKUP(MaGv!AQ48,dsma,5,0)&amp;CHAR(10)&amp;VLOOKUP(MaGv!AQ48,dsma,4,0)))</f>
        <v>CD
Hồng</v>
      </c>
      <c r="AR48" s="206" t="str">
        <f>IF(MaGv!AR48="","",IF(MaGv!AR48="cn","cn"&amp;CHAR(10)&amp;VLOOKUP(MaGv!AR43,dscn,3,0),VLOOKUP(MaGv!AR48,dsma,5,0)&amp;CHAR(10)&amp;VLOOKUP(MaGv!AR48,dsma,4,0)))</f>
        <v>AVăn
Phương</v>
      </c>
      <c r="AS48" s="206" t="str">
        <f>IF(MaGv!AS48="","",IF(MaGv!AS48="cn","cn"&amp;CHAR(10)&amp;VLOOKUP(MaGv!AS43,dscn,3,0),VLOOKUP(MaGv!AS48,dsma,5,0)&amp;CHAR(10)&amp;VLOOKUP(MaGv!AS48,dsma,4,0)))</f>
        <v>QP
Linh</v>
      </c>
      <c r="AT48" s="203" t="str">
        <f>IF(MaGv!AT48="","",IF(MaGv!AT48="cn","cn"&amp;CHAR(10)&amp;VLOOKUP(MaGv!AT43,dscn,3,0),VLOOKUP(MaGv!AT48,dsma,5,0)&amp;CHAR(10)&amp;VLOOKUP(MaGv!AT48,dsma,4,0)))</f>
        <v>tin
Nguồn</v>
      </c>
      <c r="AU48" s="206" t="str">
        <f>IF(MaGv!AU48="","",IF(MaGv!AU48="cn","cn"&amp;CHAR(10)&amp;VLOOKUP(MaGv!AU43,dscn,3,0),VLOOKUP(MaGv!AU48,dsma,5,0)&amp;CHAR(10)&amp;VLOOKUP(MaGv!AU48,dsma,4,0)))</f>
        <v>nn
Vân</v>
      </c>
      <c r="AV48" s="206" t="str">
        <f>IF(MaGv!AV48="","",IF(MaGv!AV48="cn","cn"&amp;CHAR(10)&amp;VLOOKUP(MaGv!AV43,dscn,3,0),VLOOKUP(MaGv!AV48,dsma,5,0)&amp;CHAR(10)&amp;VLOOKUP(MaGv!AV48,dsma,4,0)))</f>
        <v>Hóa
Thi</v>
      </c>
      <c r="AW48" s="206" t="str">
        <f>IF(MaGv!AW48="","",IF(MaGv!AW48="cn","cn"&amp;CHAR(10)&amp;VLOOKUP(MaGv!AW43,dscn,3,0),VLOOKUP(MaGv!AW48,dsma,5,0)&amp;CHAR(10)&amp;VLOOKUP(MaGv!AW48,dsma,4,0)))</f>
        <v/>
      </c>
      <c r="AX48" s="206" t="str">
        <f>IF(MaGv!AX48="","",IF(MaGv!AX48="cn","cn"&amp;CHAR(10)&amp;VLOOKUP(MaGv!AX43,dscn,3,0),VLOOKUP(MaGv!AX48,dsma,5,0)&amp;CHAR(10)&amp;VLOOKUP(MaGv!AX48,dsma,4,0)))</f>
        <v/>
      </c>
      <c r="AY48" s="120" t="str">
        <f>IF(MaGv!AY48="","",IF(MaGv!AY48="cn","cn"&amp;CHAR(10)&amp;VLOOKUP(MaGv!AY43,dscn,3,0),VLOOKUP(MaGv!AY48,dsma,5,0)&amp;CHAR(10)&amp;VLOOKUP(MaGv!AY48,dsma,4,0)))</f>
        <v/>
      </c>
      <c r="AZ48" s="120" t="str">
        <f>IF(MaGv!AZ48="","",IF(MaGv!AZ48="cn","cn"&amp;CHAR(10)&amp;VLOOKUP(MaGv!AZ43,dscn,3,0),VLOOKUP(MaGv!AZ48,dsma,5,0)&amp;CHAR(10)&amp;VLOOKUP(MaGv!AZ48,dsma,4,0)))</f>
        <v/>
      </c>
      <c r="BA48" s="112"/>
      <c r="BB48" s="113"/>
    </row>
    <row r="49" spans="1:54" ht="24" customHeight="1" thickTop="1" x14ac:dyDescent="0.2">
      <c r="A49" s="470" t="s">
        <v>20</v>
      </c>
      <c r="B49" s="104">
        <v>1</v>
      </c>
      <c r="C49" s="119" t="str">
        <f>IF(MaGv!C49="","",IF(MaGv!C49="cn","cn"&amp;CHAR(10)&amp;VLOOKUP(MaGv!C44,dscn,3,0),VLOOKUP(MaGv!C49,dsma,5,0)&amp;CHAR(10)&amp;VLOOKUP(MaGv!C49,dsma,4,0)))</f>
        <v/>
      </c>
      <c r="D49" s="119" t="str">
        <f>IF(MaGv!D49="","",IF(MaGv!D49="cn","cn"&amp;CHAR(10)&amp;VLOOKUP(MaGv!D44,dscn,3,0),VLOOKUP(MaGv!D49,dsma,5,0)&amp;CHAR(10)&amp;VLOOKUP(MaGv!D49,dsma,4,0)))</f>
        <v/>
      </c>
      <c r="E49" s="119" t="str">
        <f>IF(MaGv!E49="","",IF(MaGv!E49="cn","cn"&amp;CHAR(10)&amp;VLOOKUP(MaGv!E44,dscn,3,0),VLOOKUP(MaGv!E49,dsma,5,0)&amp;CHAR(10)&amp;VLOOKUP(MaGv!E49,dsma,4,0)))</f>
        <v/>
      </c>
      <c r="F49" s="119" t="str">
        <f>IF(MaGv!F49="","",IF(MaGv!F49="cn","cn"&amp;CHAR(10)&amp;VLOOKUP(MaGv!F44,dscn,3,0),VLOOKUP(MaGv!F49,dsma,5,0)&amp;CHAR(10)&amp;VLOOKUP(MaGv!F49,dsma,4,0)))</f>
        <v/>
      </c>
      <c r="G49" s="119" t="str">
        <f>IF(MaGv!G49="","",IF(MaGv!G49="cn","cn"&amp;CHAR(10)&amp;VLOOKUP(MaGv!G44,dscn,3,0),VLOOKUP(MaGv!G49,dsma,5,0)&amp;CHAR(10)&amp;VLOOKUP(MaGv!G49,dsma,4,0)))</f>
        <v/>
      </c>
      <c r="H49" s="204" t="str">
        <f>IF(MaGv!H49="","",IF(MaGv!H49="cn","cn"&amp;CHAR(10)&amp;VLOOKUP(MaGv!H44,dscn,3,0),VLOOKUP(MaGv!H49,dsma,5,0)&amp;CHAR(10)&amp;VLOOKUP(MaGv!H49,dsma,4,0)))</f>
        <v/>
      </c>
      <c r="I49" s="119" t="str">
        <f>IF(MaGv!I49="","",IF(MaGv!I49="cn","cn"&amp;CHAR(10)&amp;VLOOKUP(MaGv!I44,dscn,3,0),VLOOKUP(MaGv!I49,dsma,5,0)&amp;CHAR(10)&amp;VLOOKUP(MaGv!I49,dsma,4,0)))</f>
        <v/>
      </c>
      <c r="J49" s="119" t="str">
        <f>IF(MaGv!J49="","",IF(MaGv!J49="cn","cn"&amp;CHAR(10)&amp;VLOOKUP(MaGv!J44,dscn,3,0),VLOOKUP(MaGv!J49,dsma,5,0)&amp;CHAR(10)&amp;VLOOKUP(MaGv!J49,dsma,4,0)))</f>
        <v/>
      </c>
      <c r="K49" s="119" t="str">
        <f>IF(MaGv!K49="","",IF(MaGv!K49="cn","cn"&amp;CHAR(10)&amp;VLOOKUP(MaGv!K44,dscn,3,0),VLOOKUP(MaGv!K49,dsma,5,0)&amp;CHAR(10)&amp;VLOOKUP(MaGv!K49,dsma,4,0)))</f>
        <v/>
      </c>
      <c r="L49" s="119" t="str">
        <f>IF(MaGv!L49="","",IF(MaGv!L49="cn","cn"&amp;CHAR(10)&amp;VLOOKUP(MaGv!L44,dscn,3,0),VLOOKUP(MaGv!L49,dsma,5,0)&amp;CHAR(10)&amp;VLOOKUP(MaGv!L49,dsma,4,0)))</f>
        <v/>
      </c>
      <c r="M49" s="119" t="str">
        <f>IF(MaGv!M49="","",IF(MaGv!M49="cn","cn"&amp;CHAR(10)&amp;VLOOKUP(MaGv!M44,dscn,3,0),VLOOKUP(MaGv!M49,dsma,5,0)&amp;CHAR(10)&amp;VLOOKUP(MaGv!M49,dsma,4,0)))</f>
        <v/>
      </c>
      <c r="N49" s="119" t="str">
        <f>IF(MaGv!N49="","",IF(MaGv!N49="cn","cn"&amp;CHAR(10)&amp;VLOOKUP(MaGv!N44,dscn,3,0),VLOOKUP(MaGv!N49,dsma,5,0)&amp;CHAR(10)&amp;VLOOKUP(MaGv!N49,dsma,4,0)))</f>
        <v/>
      </c>
      <c r="O49" s="119" t="str">
        <f>IF(MaGv!O49="","",IF(MaGv!O49="cn","cn"&amp;CHAR(10)&amp;VLOOKUP(MaGv!O44,dscn,3,0),VLOOKUP(MaGv!O49,dsma,5,0)&amp;CHAR(10)&amp;VLOOKUP(MaGv!O49,dsma,4,0)))</f>
        <v/>
      </c>
      <c r="P49" s="119" t="str">
        <f>IF(MaGv!P49="","",IF(MaGv!P49="cn","cn"&amp;CHAR(10)&amp;VLOOKUP(MaGv!P44,dscn,3,0),VLOOKUP(MaGv!P49,dsma,5,0)&amp;CHAR(10)&amp;VLOOKUP(MaGv!P49,dsma,4,0)))</f>
        <v/>
      </c>
      <c r="Q49" s="119" t="str">
        <f>IF(MaGv!Q49="","",IF(MaGv!Q49="cn","cn"&amp;CHAR(10)&amp;VLOOKUP(MaGv!Q44,dscn,3,0),VLOOKUP(MaGv!Q49,dsma,5,0)&amp;CHAR(10)&amp;VLOOKUP(MaGv!Q49,dsma,4,0)))</f>
        <v>Hóa
Nghi</v>
      </c>
      <c r="R49" s="119" t="str">
        <f>IF(MaGv!R49="","",IF(MaGv!R49="cn","cn"&amp;CHAR(10)&amp;VLOOKUP(MaGv!R44,dscn,3,0),VLOOKUP(MaGv!R49,dsma,5,0)&amp;CHAR(10)&amp;VLOOKUP(MaGv!R49,dsma,4,0)))</f>
        <v>tin
Ngọc</v>
      </c>
      <c r="S49" s="119" t="str">
        <f>IF(MaGv!S49="","",IF(MaGv!S49="cn","cn"&amp;CHAR(10)&amp;VLOOKUP(MaGv!S44,dscn,3,0),VLOOKUP(MaGv!S49,dsma,5,0)&amp;CHAR(10)&amp;VLOOKUP(MaGv!S49,dsma,4,0)))</f>
        <v>Sử
Ninh</v>
      </c>
      <c r="T49" s="119" t="str">
        <f>IF(MaGv!T49="","",IF(MaGv!T49="cn","cn"&amp;CHAR(10)&amp;VLOOKUP(MaGv!T44,dscn,3,0),VLOOKUP(MaGv!T49,dsma,5,0)&amp;CHAR(10)&amp;VLOOKUP(MaGv!T49,dsma,4,0)))</f>
        <v>cn
Lan</v>
      </c>
      <c r="U49" s="119" t="str">
        <f>IF(MaGv!U49="","",IF(MaGv!U49="cn","cn"&amp;CHAR(10)&amp;VLOOKUP(MaGv!U44,dscn,3,0),VLOOKUP(MaGv!U49,dsma,5,0)&amp;CHAR(10)&amp;VLOOKUP(MaGv!U49,dsma,4,0)))</f>
        <v>Văn
Lý</v>
      </c>
      <c r="V49" s="119" t="str">
        <f>IF(MaGv!V49="","",IF(MaGv!V49="cn","cn"&amp;CHAR(10)&amp;VLOOKUP(MaGv!V44,dscn,3,0),VLOOKUP(MaGv!V49,dsma,5,0)&amp;CHAR(10)&amp;VLOOKUP(MaGv!V49,dsma,4,0)))</f>
        <v>Văn
Duyên</v>
      </c>
      <c r="W49" s="119" t="str">
        <f>IF(MaGv!W49="","",IF(MaGv!W49="cn","cn"&amp;CHAR(10)&amp;VLOOKUP(MaGv!W44,dscn,3,0),VLOOKUP(MaGv!W49,dsma,5,0)&amp;CHAR(10)&amp;VLOOKUP(MaGv!W49,dsma,4,0)))</f>
        <v>nghề
Thêu</v>
      </c>
      <c r="X49" s="119" t="str">
        <f>IF(MaGv!X49="","",IF(MaGv!X49="cn","cn"&amp;CHAR(10)&amp;VLOOKUP(MaGv!X44,dscn,3,0),VLOOKUP(MaGv!X49,dsma,5,0)&amp;CHAR(10)&amp;VLOOKUP(MaGv!X49,dsma,4,0)))</f>
        <v>Văn 
Xuân</v>
      </c>
      <c r="Y49" s="119" t="str">
        <f>IF(MaGv!Y49="","",IF(MaGv!Y49="cn","cn"&amp;CHAR(10)&amp;VLOOKUP(MaGv!Y44,dscn,3,0),VLOOKUP(MaGv!Y49,dsma,5,0)&amp;CHAR(10)&amp;VLOOKUP(MaGv!Y49,dsma,4,0)))</f>
        <v>Sinh
Phượng</v>
      </c>
      <c r="Z49" s="119" t="str">
        <f>IF(MaGv!Z49="","",IF(MaGv!Z49="cn","cn"&amp;CHAR(10)&amp;VLOOKUP(MaGv!Z44,dscn,3,0),VLOOKUP(MaGv!Z49,dsma,5,0)&amp;CHAR(10)&amp;VLOOKUP(MaGv!Z49,dsma,4,0)))</f>
        <v>Đia
Nhung</v>
      </c>
      <c r="AA49" s="119" t="str">
        <f>IF(MaGv!AA49="","",IF(MaGv!AA49="cn","cn"&amp;CHAR(10)&amp;VLOOKUP(MaGv!AA44,dscn,3,0),VLOOKUP(MaGv!AA49,dsma,5,0)&amp;CHAR(10)&amp;VLOOKUP(MaGv!AA49,dsma,4,0)))</f>
        <v>QP
Ngân</v>
      </c>
      <c r="AB49" s="119" t="str">
        <f>IF(MaGv!AB49="","",IF(MaGv!AB49="cn","cn"&amp;CHAR(10)&amp;VLOOKUP(MaGv!AB44,dscn,3,0),VLOOKUP(MaGv!AB49,dsma,5,0)&amp;CHAR(10)&amp;VLOOKUP(MaGv!AB49,dsma,4,0)))</f>
        <v>CD
Hương</v>
      </c>
      <c r="AC49" s="119" t="str">
        <f>IF(MaGv!AC49="","",IF(MaGv!AC49="cn","cn"&amp;CHAR(10)&amp;VLOOKUP(MaGv!AC44,dscn,3,0),VLOOKUP(MaGv!AC49,dsma,5,0)&amp;CHAR(10)&amp;VLOOKUP(MaGv!AC49,dsma,4,0)))</f>
        <v>AVăn
Khanh</v>
      </c>
      <c r="AD49" s="119" t="str">
        <f>IF(MaGv!AD49="","",IF(MaGv!AD49="cn","cn"&amp;CHAR(10)&amp;VLOOKUP(MaGv!AD44,dscn,3,0),VLOOKUP(MaGv!AD49,dsma,5,0)&amp;CHAR(10)&amp;VLOOKUP(MaGv!AD49,dsma,4,0)))</f>
        <v/>
      </c>
      <c r="AE49" s="119" t="str">
        <f>IF(MaGv!AE49="","",IF(MaGv!AE49="cn","cn"&amp;CHAR(10)&amp;VLOOKUP(MaGv!AE44,dscn,3,0),VLOOKUP(MaGv!AE49,dsma,5,0)&amp;CHAR(10)&amp;VLOOKUP(MaGv!AE49,dsma,4,0)))</f>
        <v/>
      </c>
      <c r="AF49" s="119" t="str">
        <f>IF(MaGv!AF49="","",IF(MaGv!AF49="cn","cn"&amp;CHAR(10)&amp;VLOOKUP(MaGv!AF44,dscn,3,0),VLOOKUP(MaGv!AF49,dsma,5,0)&amp;CHAR(10)&amp;VLOOKUP(MaGv!AF49,dsma,4,0)))</f>
        <v/>
      </c>
      <c r="AG49" s="119" t="str">
        <f>IF(MaGv!AG49="","",IF(MaGv!AG49="cn","cn"&amp;CHAR(10)&amp;VLOOKUP(MaGv!AG44,dscn,3,0),VLOOKUP(MaGv!AG49,dsma,5,0)&amp;CHAR(10)&amp;VLOOKUP(MaGv!AG49,dsma,4,0)))</f>
        <v/>
      </c>
      <c r="AH49" s="204" t="str">
        <f>IF(MaGv!AH49="","",IF(MaGv!AH49="cn","cn"&amp;CHAR(10)&amp;VLOOKUP(MaGv!AH44,dscn,3,0),VLOOKUP(MaGv!AH49,dsma,5,0)&amp;CHAR(10)&amp;VLOOKUP(MaGv!AH49,dsma,4,0)))</f>
        <v/>
      </c>
      <c r="AI49" s="204" t="str">
        <f>IF(MaGv!AI49="","",IF(MaGv!AI49="cn","cn"&amp;CHAR(10)&amp;VLOOKUP(MaGv!AI44,dscn,3,0),VLOOKUP(MaGv!AI49,dsma,5,0)&amp;CHAR(10)&amp;VLOOKUP(MaGv!AI49,dsma,4,0)))</f>
        <v/>
      </c>
      <c r="AJ49" s="204" t="str">
        <f>IF(MaGv!AJ49="","",IF(MaGv!AJ49="cn","cn"&amp;CHAR(10)&amp;VLOOKUP(MaGv!AJ44,dscn,3,0),VLOOKUP(MaGv!AJ49,dsma,5,0)&amp;CHAR(10)&amp;VLOOKUP(MaGv!AJ49,dsma,4,0)))</f>
        <v/>
      </c>
      <c r="AK49" s="204" t="str">
        <f>IF(MaGv!AK49="","",IF(MaGv!AK49="cn","cn"&amp;CHAR(10)&amp;VLOOKUP(MaGv!AK44,dscn,3,0),VLOOKUP(MaGv!AK49,dsma,5,0)&amp;CHAR(10)&amp;VLOOKUP(MaGv!AK49,dsma,4,0)))</f>
        <v/>
      </c>
      <c r="AL49" s="204" t="str">
        <f>IF(MaGv!AL49="","",IF(MaGv!AL49="cn","cn"&amp;CHAR(10)&amp;VLOOKUP(MaGv!AL44,dscn,3,0),VLOOKUP(MaGv!AL49,dsma,5,0)&amp;CHAR(10)&amp;VLOOKUP(MaGv!AL49,dsma,4,0)))</f>
        <v/>
      </c>
      <c r="AM49" s="204" t="str">
        <f>IF(MaGv!AM49="","",IF(MaGv!AM49="cn","cn"&amp;CHAR(10)&amp;VLOOKUP(MaGv!AM44,dscn,3,0),VLOOKUP(MaGv!AM49,dsma,5,0)&amp;CHAR(10)&amp;VLOOKUP(MaGv!AM49,dsma,4,0)))</f>
        <v/>
      </c>
      <c r="AN49" s="204" t="str">
        <f>IF(MaGv!AN49="","",IF(MaGv!AN49="cn","cn"&amp;CHAR(10)&amp;VLOOKUP(MaGv!AN44,dscn,3,0),VLOOKUP(MaGv!AN49,dsma,5,0)&amp;CHAR(10)&amp;VLOOKUP(MaGv!AN49,dsma,4,0)))</f>
        <v/>
      </c>
      <c r="AO49" s="204" t="str">
        <f>IF(MaGv!AO49="","",IF(MaGv!AO49="cn","cn"&amp;CHAR(10)&amp;VLOOKUP(MaGv!AO44,dscn,3,0),VLOOKUP(MaGv!AO49,dsma,5,0)&amp;CHAR(10)&amp;VLOOKUP(MaGv!AO49,dsma,4,0)))</f>
        <v>AVăn
Trang</v>
      </c>
      <c r="AP49" s="204" t="str">
        <f>IF(MaGv!AP49="","",IF(MaGv!AP49="cn","cn"&amp;CHAR(10)&amp;VLOOKUP(MaGv!AP44,dscn,3,0),VLOOKUP(MaGv!AP49,dsma,5,0)&amp;CHAR(10)&amp;VLOOKUP(MaGv!AP49,dsma,4,0)))</f>
        <v>Sử
Phương</v>
      </c>
      <c r="AQ49" s="204" t="str">
        <f>IF(MaGv!AQ49="","",IF(MaGv!AQ49="cn","cn"&amp;CHAR(10)&amp;VLOOKUP(MaGv!AQ44,dscn,3,0),VLOOKUP(MaGv!AQ49,dsma,5,0)&amp;CHAR(10)&amp;VLOOKUP(MaGv!AQ49,dsma,4,0)))</f>
        <v>tin
Nguồn</v>
      </c>
      <c r="AR49" s="204" t="str">
        <f>IF(MaGv!AR49="","",IF(MaGv!AR49="cn","cn"&amp;CHAR(10)&amp;VLOOKUP(MaGv!AR44,dscn,3,0),VLOOKUP(MaGv!AR49,dsma,5,0)&amp;CHAR(10)&amp;VLOOKUP(MaGv!AR49,dsma,4,0)))</f>
        <v>Toán
Đệp</v>
      </c>
      <c r="AS49" s="204" t="str">
        <f>IF(MaGv!AS49="","",IF(MaGv!AS49="cn","cn"&amp;CHAR(10)&amp;VLOOKUP(MaGv!AS44,dscn,3,0),VLOOKUP(MaGv!AS49,dsma,5,0)&amp;CHAR(10)&amp;VLOOKUP(MaGv!AS49,dsma,4,0)))</f>
        <v>CD
Hồng</v>
      </c>
      <c r="AT49" s="201" t="str">
        <f>IF(MaGv!AT49="","",IF(MaGv!AT49="cn","cn"&amp;CHAR(10)&amp;VLOOKUP(MaGv!AT44,dscn,3,0),VLOOKUP(MaGv!AT49,dsma,5,0)&amp;CHAR(10)&amp;VLOOKUP(MaGv!AT49,dsma,4,0)))</f>
        <v>Toán
Việt</v>
      </c>
      <c r="AU49" s="204" t="str">
        <f>IF(MaGv!AU49="","",IF(MaGv!AU49="cn","cn"&amp;CHAR(10)&amp;VLOOKUP(MaGv!AU44,dscn,3,0),VLOOKUP(MaGv!AU49,dsma,5,0)&amp;CHAR(10)&amp;VLOOKUP(MaGv!AU49,dsma,4,0)))</f>
        <v>Toán
L.Trang</v>
      </c>
      <c r="AV49" s="204" t="str">
        <f>IF(MaGv!AV49="","",IF(MaGv!AV49="cn","cn"&amp;CHAR(10)&amp;VLOOKUP(MaGv!AV44,dscn,3,0),VLOOKUP(MaGv!AV49,dsma,5,0)&amp;CHAR(10)&amp;VLOOKUP(MaGv!AV49,dsma,4,0)))</f>
        <v>Lý
Dũng</v>
      </c>
      <c r="AW49" s="204" t="str">
        <f>IF(MaGv!AW49="","",IF(MaGv!AW49="cn","cn"&amp;CHAR(10)&amp;VLOOKUP(MaGv!AW44,dscn,3,0),VLOOKUP(MaGv!AW49,dsma,5,0)&amp;CHAR(10)&amp;VLOOKUP(MaGv!AW49,dsma,4,0)))</f>
        <v/>
      </c>
      <c r="AX49" s="204" t="str">
        <f>IF(MaGv!AX49="","",IF(MaGv!AX49="cn","cn"&amp;CHAR(10)&amp;VLOOKUP(MaGv!AX44,dscn,3,0),VLOOKUP(MaGv!AX49,dsma,5,0)&amp;CHAR(10)&amp;VLOOKUP(MaGv!AX49,dsma,4,0)))</f>
        <v/>
      </c>
      <c r="AY49" s="119" t="str">
        <f>IF(MaGv!AY49="","",IF(MaGv!AY49="cn","cn"&amp;CHAR(10)&amp;VLOOKUP(MaGv!AY44,dscn,3,0),VLOOKUP(MaGv!AY49,dsma,5,0)&amp;CHAR(10)&amp;VLOOKUP(MaGv!AY49,dsma,4,0)))</f>
        <v/>
      </c>
      <c r="AZ49" s="119" t="str">
        <f>IF(MaGv!AZ49="","",IF(MaGv!AZ49="cn","cn"&amp;CHAR(10)&amp;VLOOKUP(MaGv!AZ44,dscn,3,0),VLOOKUP(MaGv!AZ49,dsma,5,0)&amp;CHAR(10)&amp;VLOOKUP(MaGv!AZ49,dsma,4,0)))</f>
        <v/>
      </c>
      <c r="BA49" s="105"/>
      <c r="BB49" s="106"/>
    </row>
    <row r="50" spans="1:54" ht="24" customHeight="1" x14ac:dyDescent="0.2">
      <c r="A50" s="470" t="s">
        <v>8</v>
      </c>
      <c r="B50" s="108">
        <v>2</v>
      </c>
      <c r="C50" s="77" t="str">
        <f>IF(MaGv!C50="","",IF(MaGv!C50="cn","cn"&amp;CHAR(10)&amp;VLOOKUP(MaGv!C45,dscn,3,0),VLOOKUP(MaGv!C50,dsma,5,0)&amp;CHAR(10)&amp;VLOOKUP(MaGv!C50,dsma,4,0)))</f>
        <v>Toán
Thanh</v>
      </c>
      <c r="D50" s="77" t="str">
        <f>IF(MaGv!D50="","",IF(MaGv!D50="cn","cn"&amp;CHAR(10)&amp;VLOOKUP(MaGv!D45,dscn,3,0),VLOOKUP(MaGv!D50,dsma,5,0)&amp;CHAR(10)&amp;VLOOKUP(MaGv!D50,dsma,4,0)))</f>
        <v>Hóa
Nghi</v>
      </c>
      <c r="E50" s="77" t="str">
        <f>IF(MaGv!E50="","",IF(MaGv!E50="cn","cn"&amp;CHAR(10)&amp;VLOOKUP(MaGv!E45,dscn,3,0),VLOOKUP(MaGv!E50,dsma,5,0)&amp;CHAR(10)&amp;VLOOKUP(MaGv!E50,dsma,4,0)))</f>
        <v>Sinh
Phượng</v>
      </c>
      <c r="F50" s="77" t="str">
        <f>IF(MaGv!F50="","",IF(MaGv!F50="cn","cn"&amp;CHAR(10)&amp;VLOOKUP(MaGv!F45,dscn,3,0),VLOOKUP(MaGv!F50,dsma,5,0)&amp;CHAR(10)&amp;VLOOKUP(MaGv!F50,dsma,4,0)))</f>
        <v>Toán
Hoa</v>
      </c>
      <c r="G50" s="202" t="str">
        <f>IF(MaGv!G50="","",IF(MaGv!G50="cn","cn"&amp;CHAR(10)&amp;VLOOKUP(MaGv!G45,dscn,3,0),VLOOKUP(MaGv!G50,dsma,5,0)&amp;CHAR(10)&amp;VLOOKUP(MaGv!G50,dsma,4,0)))</f>
        <v>Sinh
Phước</v>
      </c>
      <c r="H50" s="205" t="str">
        <f>IF(MaGv!H50="","",IF(MaGv!H50="cn","cn"&amp;CHAR(10)&amp;VLOOKUP(MaGv!H45,dscn,3,0),VLOOKUP(MaGv!H50,dsma,5,0)&amp;CHAR(10)&amp;VLOOKUP(MaGv!H50,dsma,4,0)))</f>
        <v>Toán
T.Mai</v>
      </c>
      <c r="I50" s="77" t="str">
        <f>IF(MaGv!I50="","",IF(MaGv!I50="cn","cn"&amp;CHAR(10)&amp;VLOOKUP(MaGv!I45,dscn,3,0),VLOOKUP(MaGv!I50,dsma,5,0)&amp;CHAR(10)&amp;VLOOKUP(MaGv!I50,dsma,4,0)))</f>
        <v>Sử
Ninh</v>
      </c>
      <c r="J50" s="77" t="str">
        <f>IF(MaGv!J50="","",IF(MaGv!J50="cn","cn"&amp;CHAR(10)&amp;VLOOKUP(MaGv!J45,dscn,3,0),VLOOKUP(MaGv!J50,dsma,5,0)&amp;CHAR(10)&amp;VLOOKUP(MaGv!J50,dsma,4,0)))</f>
        <v>td
Cường</v>
      </c>
      <c r="K50" s="77" t="str">
        <f>IF(MaGv!K50="","",IF(MaGv!K50="cn","cn"&amp;CHAR(10)&amp;VLOOKUP(MaGv!K45,dscn,3,0),VLOOKUP(MaGv!K50,dsma,5,0)&amp;CHAR(10)&amp;VLOOKUP(MaGv!K50,dsma,4,0)))</f>
        <v>Đia
Nhung</v>
      </c>
      <c r="L50" s="77" t="str">
        <f>IF(MaGv!L50="","",IF(MaGv!L50="cn","cn"&amp;CHAR(10)&amp;VLOOKUP(MaGv!L45,dscn,3,0),VLOOKUP(MaGv!L50,dsma,5,0)&amp;CHAR(10)&amp;VLOOKUP(MaGv!L50,dsma,4,0)))</f>
        <v>Đia
L.Hường</v>
      </c>
      <c r="M50" s="77" t="str">
        <f>IF(MaGv!M50="","",IF(MaGv!M50="cn","cn"&amp;CHAR(10)&amp;VLOOKUP(MaGv!M45,dscn,3,0),VLOOKUP(MaGv!M50,dsma,5,0)&amp;CHAR(10)&amp;VLOOKUP(MaGv!M50,dsma,4,0)))</f>
        <v>AVăn
Hạnh</v>
      </c>
      <c r="N50" s="77" t="str">
        <f>IF(MaGv!N50="","",IF(MaGv!N50="cn","cn"&amp;CHAR(10)&amp;VLOOKUP(MaGv!N45,dscn,3,0),VLOOKUP(MaGv!N50,dsma,5,0)&amp;CHAR(10)&amp;VLOOKUP(MaGv!N50,dsma,4,0)))</f>
        <v>Hóa
Thi</v>
      </c>
      <c r="O50" s="77" t="str">
        <f>IF(MaGv!O50="","",IF(MaGv!O50="cn","cn"&amp;CHAR(10)&amp;VLOOKUP(MaGv!O45,dscn,3,0),VLOOKUP(MaGv!O50,dsma,5,0)&amp;CHAR(10)&amp;VLOOKUP(MaGv!O50,dsma,4,0)))</f>
        <v>td
Anh</v>
      </c>
      <c r="P50" s="77" t="str">
        <f>IF(MaGv!P50="","",IF(MaGv!P50="cn","cn"&amp;CHAR(10)&amp;VLOOKUP(MaGv!P45,dscn,3,0),VLOOKUP(MaGv!P50,dsma,5,0)&amp;CHAR(10)&amp;VLOOKUP(MaGv!P50,dsma,4,0)))</f>
        <v>CD
Hương</v>
      </c>
      <c r="Q50" s="77" t="str">
        <f>IF(MaGv!Q50="","",IF(MaGv!Q50="cn","cn"&amp;CHAR(10)&amp;VLOOKUP(MaGv!Q45,dscn,3,0),VLOOKUP(MaGv!Q50,dsma,5,0)&amp;CHAR(10)&amp;VLOOKUP(MaGv!Q50,dsma,4,0)))</f>
        <v>nghề
Thêu</v>
      </c>
      <c r="R50" s="77" t="str">
        <f>IF(MaGv!R50="","",IF(MaGv!R50="cn","cn"&amp;CHAR(10)&amp;VLOOKUP(MaGv!R45,dscn,3,0),VLOOKUP(MaGv!R50,dsma,5,0)&amp;CHAR(10)&amp;VLOOKUP(MaGv!R50,dsma,4,0)))</f>
        <v>tin
Ngọc</v>
      </c>
      <c r="S50" s="77" t="str">
        <f>IF(MaGv!S50="","",IF(MaGv!S50="cn","cn"&amp;CHAR(10)&amp;VLOOKUP(MaGv!S45,dscn,3,0),VLOOKUP(MaGv!S50,dsma,5,0)&amp;CHAR(10)&amp;VLOOKUP(MaGv!S50,dsma,4,0)))</f>
        <v>AVăn
Màng</v>
      </c>
      <c r="T50" s="77" t="str">
        <f>IF(MaGv!T50="","",IF(MaGv!T50="cn","cn"&amp;CHAR(10)&amp;VLOOKUP(MaGv!T45,dscn,3,0),VLOOKUP(MaGv!T50,dsma,5,0)&amp;CHAR(10)&amp;VLOOKUP(MaGv!T50,dsma,4,0)))</f>
        <v>Toán
Phong</v>
      </c>
      <c r="U50" s="77" t="str">
        <f>IF(MaGv!U50="","",IF(MaGv!U50="cn","cn"&amp;CHAR(10)&amp;VLOOKUP(MaGv!U45,dscn,3,0),VLOOKUP(MaGv!U50,dsma,5,0)&amp;CHAR(10)&amp;VLOOKUP(MaGv!U50,dsma,4,0)))</f>
        <v>Văn
Lý</v>
      </c>
      <c r="V50" s="77" t="str">
        <f>IF(MaGv!V50="","",IF(MaGv!V50="cn","cn"&amp;CHAR(10)&amp;VLOOKUP(MaGv!V45,dscn,3,0),VLOOKUP(MaGv!V50,dsma,5,0)&amp;CHAR(10)&amp;VLOOKUP(MaGv!V50,dsma,4,0)))</f>
        <v>Văn
Duyên</v>
      </c>
      <c r="W50" s="77" t="str">
        <f>IF(MaGv!W50="","",IF(MaGv!W50="cn","cn"&amp;CHAR(10)&amp;VLOOKUP(MaGv!W45,dscn,3,0),VLOOKUP(MaGv!W50,dsma,5,0)&amp;CHAR(10)&amp;VLOOKUP(MaGv!W50,dsma,4,0)))</f>
        <v>Hóa
Châu</v>
      </c>
      <c r="X50" s="77" t="str">
        <f>IF(MaGv!X50="","",IF(MaGv!X50="cn","cn"&amp;CHAR(10)&amp;VLOOKUP(MaGv!X45,dscn,3,0),VLOOKUP(MaGv!X50,dsma,5,0)&amp;CHAR(10)&amp;VLOOKUP(MaGv!X50,dsma,4,0)))</f>
        <v>Văn 
Xuân</v>
      </c>
      <c r="Y50" s="77" t="str">
        <f>IF(MaGv!Y50="","",IF(MaGv!Y50="cn","cn"&amp;CHAR(10)&amp;VLOOKUP(MaGv!Y45,dscn,3,0),VLOOKUP(MaGv!Y50,dsma,5,0)&amp;CHAR(10)&amp;VLOOKUP(MaGv!Y50,dsma,4,0)))</f>
        <v>AVăn
HÀ</v>
      </c>
      <c r="Z50" s="77" t="str">
        <f>IF(MaGv!Z50="","",IF(MaGv!Z50="cn","cn"&amp;CHAR(10)&amp;VLOOKUP(MaGv!Z45,dscn,3,0),VLOOKUP(MaGv!Z50,dsma,5,0)&amp;CHAR(10)&amp;VLOOKUP(MaGv!Z50,dsma,4,0)))</f>
        <v>Sử
Hòa</v>
      </c>
      <c r="AA50" s="77" t="str">
        <f>IF(MaGv!AA50="","",IF(MaGv!AA50="cn","cn"&amp;CHAR(10)&amp;VLOOKUP(MaGv!AA45,dscn,3,0),VLOOKUP(MaGv!AA50,dsma,5,0)&amp;CHAR(10)&amp;VLOOKUP(MaGv!AA50,dsma,4,0)))</f>
        <v>Sinh
Yến</v>
      </c>
      <c r="AB50" s="77" t="str">
        <f>IF(MaGv!AB50="","",IF(MaGv!AB50="cn","cn"&amp;CHAR(10)&amp;VLOOKUP(MaGv!AB45,dscn,3,0),VLOOKUP(MaGv!AB50,dsma,5,0)&amp;CHAR(10)&amp;VLOOKUP(MaGv!AB50,dsma,4,0)))</f>
        <v>Văn
Xuyến</v>
      </c>
      <c r="AC50" s="77" t="str">
        <f>IF(MaGv!AC50="","",IF(MaGv!AC50="cn","cn"&amp;CHAR(10)&amp;VLOOKUP(MaGv!AC45,dscn,3,0),VLOOKUP(MaGv!AC50,dsma,5,0)&amp;CHAR(10)&amp;VLOOKUP(MaGv!AC50,dsma,4,0)))</f>
        <v>nghề
Nguồn</v>
      </c>
      <c r="AD50" s="77" t="str">
        <f>IF(MaGv!AD50="","",IF(MaGv!AD50="cn","cn"&amp;CHAR(10)&amp;VLOOKUP(MaGv!AD45,dscn,3,0),VLOOKUP(MaGv!AD50,dsma,5,0)&amp;CHAR(10)&amp;VLOOKUP(MaGv!AD50,dsma,4,0)))</f>
        <v/>
      </c>
      <c r="AE50" s="77" t="str">
        <f>IF(MaGv!AE50="","",IF(MaGv!AE50="cn","cn"&amp;CHAR(10)&amp;VLOOKUP(MaGv!AE45,dscn,3,0),VLOOKUP(MaGv!AE50,dsma,5,0)&amp;CHAR(10)&amp;VLOOKUP(MaGv!AE50,dsma,4,0)))</f>
        <v/>
      </c>
      <c r="AF50" s="77" t="str">
        <f>IF(MaGv!AF50="","",IF(MaGv!AF50="cn","cn"&amp;CHAR(10)&amp;VLOOKUP(MaGv!AF45,dscn,3,0),VLOOKUP(MaGv!AF50,dsma,5,0)&amp;CHAR(10)&amp;VLOOKUP(MaGv!AF50,dsma,4,0)))</f>
        <v/>
      </c>
      <c r="AG50" s="77" t="str">
        <f>IF(MaGv!AG50="","",IF(MaGv!AG50="cn","cn"&amp;CHAR(10)&amp;VLOOKUP(MaGv!AG45,dscn,3,0),VLOOKUP(MaGv!AG50,dsma,5,0)&amp;CHAR(10)&amp;VLOOKUP(MaGv!AG50,dsma,4,0)))</f>
        <v/>
      </c>
      <c r="AH50" s="205" t="str">
        <f>IF(MaGv!AH50="","",IF(MaGv!AH50="cn","cn"&amp;CHAR(10)&amp;VLOOKUP(MaGv!AH45,dscn,3,0),VLOOKUP(MaGv!AH50,dsma,5,0)&amp;CHAR(10)&amp;VLOOKUP(MaGv!AH50,dsma,4,0)))</f>
        <v>Toán
Minh</v>
      </c>
      <c r="AI50" s="205" t="str">
        <f>IF(MaGv!AI50="","",IF(MaGv!AI50="cn","cn"&amp;CHAR(10)&amp;VLOOKUP(MaGv!AI45,dscn,3,0),VLOOKUP(MaGv!AI50,dsma,5,0)&amp;CHAR(10)&amp;VLOOKUP(MaGv!AI50,dsma,4,0)))</f>
        <v/>
      </c>
      <c r="AJ50" s="205" t="str">
        <f>IF(MaGv!AJ50="","",IF(MaGv!AJ50="cn","cn"&amp;CHAR(10)&amp;VLOOKUP(MaGv!AJ45,dscn,3,0),VLOOKUP(MaGv!AJ50,dsma,5,0)&amp;CHAR(10)&amp;VLOOKUP(MaGv!AJ50,dsma,4,0)))</f>
        <v/>
      </c>
      <c r="AK50" s="205" t="str">
        <f>IF(MaGv!AK50="","",IF(MaGv!AK50="cn","cn"&amp;CHAR(10)&amp;VLOOKUP(MaGv!AK45,dscn,3,0),VLOOKUP(MaGv!AK50,dsma,5,0)&amp;CHAR(10)&amp;VLOOKUP(MaGv!AK50,dsma,4,0)))</f>
        <v/>
      </c>
      <c r="AL50" s="205" t="str">
        <f>IF(MaGv!AL50="","",IF(MaGv!AL50="cn","cn"&amp;CHAR(10)&amp;VLOOKUP(MaGv!AL45,dscn,3,0),VLOOKUP(MaGv!AL50,dsma,5,0)&amp;CHAR(10)&amp;VLOOKUP(MaGv!AL50,dsma,4,0)))</f>
        <v/>
      </c>
      <c r="AM50" s="205" t="str">
        <f>IF(MaGv!AM50="","",IF(MaGv!AM50="cn","cn"&amp;CHAR(10)&amp;VLOOKUP(MaGv!AM45,dscn,3,0),VLOOKUP(MaGv!AM50,dsma,5,0)&amp;CHAR(10)&amp;VLOOKUP(MaGv!AM50,dsma,4,0)))</f>
        <v/>
      </c>
      <c r="AN50" s="205" t="str">
        <f>IF(MaGv!AN50="","",IF(MaGv!AN50="cn","cn"&amp;CHAR(10)&amp;VLOOKUP(MaGv!AN45,dscn,3,0),VLOOKUP(MaGv!AN50,dsma,5,0)&amp;CHAR(10)&amp;VLOOKUP(MaGv!AN50,dsma,4,0)))</f>
        <v/>
      </c>
      <c r="AO50" s="205" t="str">
        <f>IF(MaGv!AO50="","",IF(MaGv!AO50="cn","cn"&amp;CHAR(10)&amp;VLOOKUP(MaGv!AO45,dscn,3,0),VLOOKUP(MaGv!AO50,dsma,5,0)&amp;CHAR(10)&amp;VLOOKUP(MaGv!AO50,dsma,4,0)))</f>
        <v>AVăn
Trang</v>
      </c>
      <c r="AP50" s="205" t="str">
        <f>IF(MaGv!AP50="","",IF(MaGv!AP50="cn","cn"&amp;CHAR(10)&amp;VLOOKUP(MaGv!AP45,dscn,3,0),VLOOKUP(MaGv!AP50,dsma,5,0)&amp;CHAR(10)&amp;VLOOKUP(MaGv!AP50,dsma,4,0)))</f>
        <v>CD
Hồng</v>
      </c>
      <c r="AQ50" s="205" t="str">
        <f>IF(MaGv!AQ50="","",IF(MaGv!AQ50="cn","cn"&amp;CHAR(10)&amp;VLOOKUP(MaGv!AQ45,dscn,3,0),VLOOKUP(MaGv!AQ50,dsma,5,0)&amp;CHAR(10)&amp;VLOOKUP(MaGv!AQ50,dsma,4,0)))</f>
        <v>Văn
Uyên</v>
      </c>
      <c r="AR50" s="205" t="str">
        <f>IF(MaGv!AR50="","",IF(MaGv!AR50="cn","cn"&amp;CHAR(10)&amp;VLOOKUP(MaGv!AR45,dscn,3,0),VLOOKUP(MaGv!AR50,dsma,5,0)&amp;CHAR(10)&amp;VLOOKUP(MaGv!AR50,dsma,4,0)))</f>
        <v>Toán
Đệp</v>
      </c>
      <c r="AS50" s="205" t="str">
        <f>IF(MaGv!AS50="","",IF(MaGv!AS50="cn","cn"&amp;CHAR(10)&amp;VLOOKUP(MaGv!AS45,dscn,3,0),VLOOKUP(MaGv!AS50,dsma,5,0)&amp;CHAR(10)&amp;VLOOKUP(MaGv!AS50,dsma,4,0)))</f>
        <v>AVăn
Khanh</v>
      </c>
      <c r="AT50" s="202" t="str">
        <f>IF(MaGv!AT50="","",IF(MaGv!AT50="cn","cn"&amp;CHAR(10)&amp;VLOOKUP(MaGv!AT45,dscn,3,0),VLOOKUP(MaGv!AT50,dsma,5,0)&amp;CHAR(10)&amp;VLOOKUP(MaGv!AT50,dsma,4,0)))</f>
        <v>Toán
Việt</v>
      </c>
      <c r="AU50" s="205" t="str">
        <f>IF(MaGv!AU50="","",IF(MaGv!AU50="cn","cn"&amp;CHAR(10)&amp;VLOOKUP(MaGv!AU45,dscn,3,0),VLOOKUP(MaGv!AU50,dsma,5,0)&amp;CHAR(10)&amp;VLOOKUP(MaGv!AU50,dsma,4,0)))</f>
        <v>Toán
L.Trang</v>
      </c>
      <c r="AV50" s="205" t="str">
        <f>IF(MaGv!AV50="","",IF(MaGv!AV50="cn","cn"&amp;CHAR(10)&amp;VLOOKUP(MaGv!AV45,dscn,3,0),VLOOKUP(MaGv!AV50,dsma,5,0)&amp;CHAR(10)&amp;VLOOKUP(MaGv!AV50,dsma,4,0)))</f>
        <v>Văn 
Trang</v>
      </c>
      <c r="AW50" s="205" t="str">
        <f>IF(MaGv!AW50="","",IF(MaGv!AW50="cn","cn"&amp;CHAR(10)&amp;VLOOKUP(MaGv!AW45,dscn,3,0),VLOOKUP(MaGv!AW50,dsma,5,0)&amp;CHAR(10)&amp;VLOOKUP(MaGv!AW50,dsma,4,0)))</f>
        <v/>
      </c>
      <c r="AX50" s="205" t="str">
        <f>IF(MaGv!AX50="","",IF(MaGv!AX50="cn","cn"&amp;CHAR(10)&amp;VLOOKUP(MaGv!AX45,dscn,3,0),VLOOKUP(MaGv!AX50,dsma,5,0)&amp;CHAR(10)&amp;VLOOKUP(MaGv!AX50,dsma,4,0)))</f>
        <v/>
      </c>
      <c r="AY50" s="77" t="str">
        <f>IF(MaGv!AY50="","",IF(MaGv!AY50="cn","cn"&amp;CHAR(10)&amp;VLOOKUP(MaGv!AY45,dscn,3,0),VLOOKUP(MaGv!AY50,dsma,5,0)&amp;CHAR(10)&amp;VLOOKUP(MaGv!AY50,dsma,4,0)))</f>
        <v/>
      </c>
      <c r="AZ50" s="77" t="str">
        <f>IF(MaGv!AZ50="","",IF(MaGv!AZ50="cn","cn"&amp;CHAR(10)&amp;VLOOKUP(MaGv!AZ45,dscn,3,0),VLOOKUP(MaGv!AZ50,dsma,5,0)&amp;CHAR(10)&amp;VLOOKUP(MaGv!AZ50,dsma,4,0)))</f>
        <v/>
      </c>
      <c r="BA50" s="109"/>
      <c r="BB50" s="110"/>
    </row>
    <row r="51" spans="1:54" ht="24" customHeight="1" x14ac:dyDescent="0.2">
      <c r="A51" s="470" t="s">
        <v>11</v>
      </c>
      <c r="B51" s="108">
        <v>3</v>
      </c>
      <c r="C51" s="77" t="str">
        <f>IF(MaGv!C51="","",IF(MaGv!C51="cn","cn"&amp;CHAR(10)&amp;VLOOKUP(MaGv!C46,dscn,3,0),VLOOKUP(MaGv!C51,dsma,5,0)&amp;CHAR(10)&amp;VLOOKUP(MaGv!C51,dsma,4,0)))</f>
        <v>Toán
Thanh</v>
      </c>
      <c r="D51" s="77" t="str">
        <f>IF(MaGv!D51="","",IF(MaGv!D51="cn","cn"&amp;CHAR(10)&amp;VLOOKUP(MaGv!D46,dscn,3,0),VLOOKUP(MaGv!D51,dsma,5,0)&amp;CHAR(10)&amp;VLOOKUP(MaGv!D51,dsma,4,0)))</f>
        <v>Sử
Phương</v>
      </c>
      <c r="E51" s="77" t="str">
        <f>IF(MaGv!E51="","",IF(MaGv!E51="cn","cn"&amp;CHAR(10)&amp;VLOOKUP(MaGv!E46,dscn,3,0),VLOOKUP(MaGv!E51,dsma,5,0)&amp;CHAR(10)&amp;VLOOKUP(MaGv!E51,dsma,4,0)))</f>
        <v>Sử
Ninh</v>
      </c>
      <c r="F51" s="77" t="str">
        <f>IF(MaGv!F51="","",IF(MaGv!F51="cn","cn"&amp;CHAR(10)&amp;VLOOKUP(MaGv!F46,dscn,3,0),VLOOKUP(MaGv!F51,dsma,5,0)&amp;CHAR(10)&amp;VLOOKUP(MaGv!F51,dsma,4,0)))</f>
        <v>Hóa
Nga</v>
      </c>
      <c r="G51" s="77" t="str">
        <f>IF(MaGv!G51="","",IF(MaGv!G51="cn","cn"&amp;CHAR(10)&amp;VLOOKUP(MaGv!G46,dscn,3,0),VLOOKUP(MaGv!G51,dsma,5,0)&amp;CHAR(10)&amp;VLOOKUP(MaGv!G51,dsma,4,0)))</f>
        <v>Toán
Hoa</v>
      </c>
      <c r="H51" s="205" t="str">
        <f>IF(MaGv!H51="","",IF(MaGv!H51="cn","cn"&amp;CHAR(10)&amp;VLOOKUP(MaGv!H46,dscn,3,0),VLOOKUP(MaGv!H51,dsma,5,0)&amp;CHAR(10)&amp;VLOOKUP(MaGv!H51,dsma,4,0)))</f>
        <v>Hóa
Nghi</v>
      </c>
      <c r="I51" s="77" t="str">
        <f>IF(MaGv!I51="","",IF(MaGv!I51="cn","cn"&amp;CHAR(10)&amp;VLOOKUP(MaGv!I46,dscn,3,0),VLOOKUP(MaGv!I51,dsma,5,0)&amp;CHAR(10)&amp;VLOOKUP(MaGv!I51,dsma,4,0)))</f>
        <v>QP
Ngân</v>
      </c>
      <c r="J51" s="77" t="str">
        <f>IF(MaGv!J51="","",IF(MaGv!J51="cn","cn"&amp;CHAR(10)&amp;VLOOKUP(MaGv!J46,dscn,3,0),VLOOKUP(MaGv!J51,dsma,5,0)&amp;CHAR(10)&amp;VLOOKUP(MaGv!J51,dsma,4,0)))</f>
        <v>td
Cường</v>
      </c>
      <c r="K51" s="77" t="str">
        <f>IF(MaGv!K51="","",IF(MaGv!K51="cn","cn"&amp;CHAR(10)&amp;VLOOKUP(MaGv!K46,dscn,3,0),VLOOKUP(MaGv!K51,dsma,5,0)&amp;CHAR(10)&amp;VLOOKUP(MaGv!K51,dsma,4,0)))</f>
        <v>Văn 
Trang</v>
      </c>
      <c r="L51" s="77" t="str">
        <f>IF(MaGv!L51="","",IF(MaGv!L51="cn","cn"&amp;CHAR(10)&amp;VLOOKUP(MaGv!L46,dscn,3,0),VLOOKUP(MaGv!L51,dsma,5,0)&amp;CHAR(10)&amp;VLOOKUP(MaGv!L51,dsma,4,0)))</f>
        <v>Văn
Xuyến</v>
      </c>
      <c r="M51" s="77" t="str">
        <f>IF(MaGv!M51="","",IF(MaGv!M51="cn","cn"&amp;CHAR(10)&amp;VLOOKUP(MaGv!M46,dscn,3,0),VLOOKUP(MaGv!M51,dsma,5,0)&amp;CHAR(10)&amp;VLOOKUP(MaGv!M51,dsma,4,0)))</f>
        <v>Đia
L.Hường</v>
      </c>
      <c r="N51" s="77" t="str">
        <f>IF(MaGv!N51="","",IF(MaGv!N51="cn","cn"&amp;CHAR(10)&amp;VLOOKUP(MaGv!N46,dscn,3,0),VLOOKUP(MaGv!N51,dsma,5,0)&amp;CHAR(10)&amp;VLOOKUP(MaGv!N51,dsma,4,0)))</f>
        <v>Sử
Thúy</v>
      </c>
      <c r="O51" s="77" t="str">
        <f>IF(MaGv!O51="","",IF(MaGv!O51="cn","cn"&amp;CHAR(10)&amp;VLOOKUP(MaGv!O46,dscn,3,0),VLOOKUP(MaGv!O51,dsma,5,0)&amp;CHAR(10)&amp;VLOOKUP(MaGv!O51,dsma,4,0)))</f>
        <v>td
Anh</v>
      </c>
      <c r="P51" s="77" t="str">
        <f>IF(MaGv!P51="","",IF(MaGv!P51="cn","cn"&amp;CHAR(10)&amp;VLOOKUP(MaGv!P46,dscn,3,0),VLOOKUP(MaGv!P51,dsma,5,0)&amp;CHAR(10)&amp;VLOOKUP(MaGv!P51,dsma,4,0)))</f>
        <v>Đia
Nhung</v>
      </c>
      <c r="Q51" s="77" t="str">
        <f>IF(MaGv!Q51="","",IF(MaGv!Q51="cn","cn"&amp;CHAR(10)&amp;VLOOKUP(MaGv!Q46,dscn,3,0),VLOOKUP(MaGv!Q51,dsma,5,0)&amp;CHAR(10)&amp;VLOOKUP(MaGv!Q51,dsma,4,0)))</f>
        <v>nghề
Thêu</v>
      </c>
      <c r="R51" s="77" t="str">
        <f>IF(MaGv!R51="","",IF(MaGv!R51="cn","cn"&amp;CHAR(10)&amp;VLOOKUP(MaGv!R46,dscn,3,0),VLOOKUP(MaGv!R51,dsma,5,0)&amp;CHAR(10)&amp;VLOOKUP(MaGv!R51,dsma,4,0)))</f>
        <v>cn
Lan</v>
      </c>
      <c r="S51" s="77" t="str">
        <f>IF(MaGv!S51="","",IF(MaGv!S51="cn","cn"&amp;CHAR(10)&amp;VLOOKUP(MaGv!S46,dscn,3,0),VLOOKUP(MaGv!S51,dsma,5,0)&amp;CHAR(10)&amp;VLOOKUP(MaGv!S51,dsma,4,0)))</f>
        <v>AVăn
Màng</v>
      </c>
      <c r="T51" s="77" t="str">
        <f>IF(MaGv!T51="","",IF(MaGv!T51="cn","cn"&amp;CHAR(10)&amp;VLOOKUP(MaGv!T46,dscn,3,0),VLOOKUP(MaGv!T51,dsma,5,0)&amp;CHAR(10)&amp;VLOOKUP(MaGv!T51,dsma,4,0)))</f>
        <v>Toán
Phong</v>
      </c>
      <c r="U51" s="77" t="str">
        <f>IF(MaGv!U51="","",IF(MaGv!U51="cn","cn"&amp;CHAR(10)&amp;VLOOKUP(MaGv!U46,dscn,3,0),VLOOKUP(MaGv!U51,dsma,5,0)&amp;CHAR(10)&amp;VLOOKUP(MaGv!U51,dsma,4,0)))</f>
        <v>Hóa
Thái</v>
      </c>
      <c r="V51" s="77" t="str">
        <f>IF(MaGv!V51="","",IF(MaGv!V51="cn","cn"&amp;CHAR(10)&amp;VLOOKUP(MaGv!V46,dscn,3,0),VLOOKUP(MaGv!V51,dsma,5,0)&amp;CHAR(10)&amp;VLOOKUP(MaGv!V51,dsma,4,0)))</f>
        <v>tin
Ngọc</v>
      </c>
      <c r="W51" s="77" t="str">
        <f>IF(MaGv!W51="","",IF(MaGv!W51="cn","cn"&amp;CHAR(10)&amp;VLOOKUP(MaGv!W46,dscn,3,0),VLOOKUP(MaGv!W51,dsma,5,0)&amp;CHAR(10)&amp;VLOOKUP(MaGv!W51,dsma,4,0)))</f>
        <v>Hóa
Châu</v>
      </c>
      <c r="X51" s="77" t="str">
        <f>IF(MaGv!X51="","",IF(MaGv!X51="cn","cn"&amp;CHAR(10)&amp;VLOOKUP(MaGv!X46,dscn,3,0),VLOOKUP(MaGv!X51,dsma,5,0)&amp;CHAR(10)&amp;VLOOKUP(MaGv!X51,dsma,4,0)))</f>
        <v>Toán
L.Trang</v>
      </c>
      <c r="Y51" s="77" t="str">
        <f>IF(MaGv!Y51="","",IF(MaGv!Y51="cn","cn"&amp;CHAR(10)&amp;VLOOKUP(MaGv!Y46,dscn,3,0),VLOOKUP(MaGv!Y51,dsma,5,0)&amp;CHAR(10)&amp;VLOOKUP(MaGv!Y51,dsma,4,0)))</f>
        <v>AVăn
HÀ</v>
      </c>
      <c r="Z51" s="77" t="str">
        <f>IF(MaGv!Z51="","",IF(MaGv!Z51="cn","cn"&amp;CHAR(10)&amp;VLOOKUP(MaGv!Z46,dscn,3,0),VLOOKUP(MaGv!Z51,dsma,5,0)&amp;CHAR(10)&amp;VLOOKUP(MaGv!Z51,dsma,4,0)))</f>
        <v>Lý
Dũng</v>
      </c>
      <c r="AA51" s="77" t="str">
        <f>IF(MaGv!AA51="","",IF(MaGv!AA51="cn","cn"&amp;CHAR(10)&amp;VLOOKUP(MaGv!AA46,dscn,3,0),VLOOKUP(MaGv!AA51,dsma,5,0)&amp;CHAR(10)&amp;VLOOKUP(MaGv!AA51,dsma,4,0)))</f>
        <v>CD
Hương</v>
      </c>
      <c r="AB51" s="77" t="str">
        <f>IF(MaGv!AB51="","",IF(MaGv!AB51="cn","cn"&amp;CHAR(10)&amp;VLOOKUP(MaGv!AB46,dscn,3,0),VLOOKUP(MaGv!AB51,dsma,5,0)&amp;CHAR(10)&amp;VLOOKUP(MaGv!AB51,dsma,4,0)))</f>
        <v>Toán
T.Mai</v>
      </c>
      <c r="AC51" s="77" t="str">
        <f>IF(MaGv!AC51="","",IF(MaGv!AC51="cn","cn"&amp;CHAR(10)&amp;VLOOKUP(MaGv!AC46,dscn,3,0),VLOOKUP(MaGv!AC51,dsma,5,0)&amp;CHAR(10)&amp;VLOOKUP(MaGv!AC51,dsma,4,0)))</f>
        <v>nghề
Nguồn</v>
      </c>
      <c r="AD51" s="77" t="str">
        <f>IF(MaGv!AD51="","",IF(MaGv!AD51="cn","cn"&amp;CHAR(10)&amp;VLOOKUP(MaGv!AD46,dscn,3,0),VLOOKUP(MaGv!AD51,dsma,5,0)&amp;CHAR(10)&amp;VLOOKUP(MaGv!AD51,dsma,4,0)))</f>
        <v/>
      </c>
      <c r="AE51" s="77" t="str">
        <f>IF(MaGv!AE51="","",IF(MaGv!AE51="cn","cn"&amp;CHAR(10)&amp;VLOOKUP(MaGv!AE46,dscn,3,0),VLOOKUP(MaGv!AE51,dsma,5,0)&amp;CHAR(10)&amp;VLOOKUP(MaGv!AE51,dsma,4,0)))</f>
        <v/>
      </c>
      <c r="AF51" s="77" t="str">
        <f>IF(MaGv!AF51="","",IF(MaGv!AF51="cn","cn"&amp;CHAR(10)&amp;VLOOKUP(MaGv!AF46,dscn,3,0),VLOOKUP(MaGv!AF51,dsma,5,0)&amp;CHAR(10)&amp;VLOOKUP(MaGv!AF51,dsma,4,0)))</f>
        <v/>
      </c>
      <c r="AG51" s="77" t="str">
        <f>IF(MaGv!AG51="","",IF(MaGv!AG51="cn","cn"&amp;CHAR(10)&amp;VLOOKUP(MaGv!AG46,dscn,3,0),VLOOKUP(MaGv!AG51,dsma,5,0)&amp;CHAR(10)&amp;VLOOKUP(MaGv!AG51,dsma,4,0)))</f>
        <v/>
      </c>
      <c r="AH51" s="205" t="str">
        <f>IF(MaGv!AH51="","",IF(MaGv!AH51="cn","cn"&amp;CHAR(10)&amp;VLOOKUP(MaGv!AH46,dscn,3,0),VLOOKUP(MaGv!AH51,dsma,5,0)&amp;CHAR(10)&amp;VLOOKUP(MaGv!AH51,dsma,4,0)))</f>
        <v>Toán
Minh</v>
      </c>
      <c r="AI51" s="205" t="str">
        <f>IF(MaGv!AI51="","",IF(MaGv!AI51="cn","cn"&amp;CHAR(10)&amp;VLOOKUP(MaGv!AI46,dscn,3,0),VLOOKUP(MaGv!AI51,dsma,5,0)&amp;CHAR(10)&amp;VLOOKUP(MaGv!AI51,dsma,4,0)))</f>
        <v/>
      </c>
      <c r="AJ51" s="205" t="str">
        <f>IF(MaGv!AJ51="","",IF(MaGv!AJ51="cn","cn"&amp;CHAR(10)&amp;VLOOKUP(MaGv!AJ46,dscn,3,0),VLOOKUP(MaGv!AJ51,dsma,5,0)&amp;CHAR(10)&amp;VLOOKUP(MaGv!AJ51,dsma,4,0)))</f>
        <v/>
      </c>
      <c r="AK51" s="205" t="str">
        <f>IF(MaGv!AK51="","",IF(MaGv!AK51="cn","cn"&amp;CHAR(10)&amp;VLOOKUP(MaGv!AK46,dscn,3,0),VLOOKUP(MaGv!AK51,dsma,5,0)&amp;CHAR(10)&amp;VLOOKUP(MaGv!AK51,dsma,4,0)))</f>
        <v/>
      </c>
      <c r="AL51" s="205" t="str">
        <f>IF(MaGv!AL51="","",IF(MaGv!AL51="cn","cn"&amp;CHAR(10)&amp;VLOOKUP(MaGv!AL46,dscn,3,0),VLOOKUP(MaGv!AL51,dsma,5,0)&amp;CHAR(10)&amp;VLOOKUP(MaGv!AL51,dsma,4,0)))</f>
        <v/>
      </c>
      <c r="AM51" s="205" t="str">
        <f>IF(MaGv!AM51="","",IF(MaGv!AM51="cn","cn"&amp;CHAR(10)&amp;VLOOKUP(MaGv!AM46,dscn,3,0),VLOOKUP(MaGv!AM51,dsma,5,0)&amp;CHAR(10)&amp;VLOOKUP(MaGv!AM51,dsma,4,0)))</f>
        <v/>
      </c>
      <c r="AN51" s="205" t="str">
        <f>IF(MaGv!AN51="","",IF(MaGv!AN51="cn","cn"&amp;CHAR(10)&amp;VLOOKUP(MaGv!AN46,dscn,3,0),VLOOKUP(MaGv!AN51,dsma,5,0)&amp;CHAR(10)&amp;VLOOKUP(MaGv!AN51,dsma,4,0)))</f>
        <v/>
      </c>
      <c r="AO51" s="205" t="str">
        <f>IF(MaGv!AO51="","",IF(MaGv!AO51="cn","cn"&amp;CHAR(10)&amp;VLOOKUP(MaGv!AO46,dscn,3,0),VLOOKUP(MaGv!AO51,dsma,5,0)&amp;CHAR(10)&amp;VLOOKUP(MaGv!AO51,dsma,4,0)))</f>
        <v>Văn
Duyên</v>
      </c>
      <c r="AP51" s="205" t="str">
        <f>IF(MaGv!AP51="","",IF(MaGv!AP51="cn","cn"&amp;CHAR(10)&amp;VLOOKUP(MaGv!AP46,dscn,3,0),VLOOKUP(MaGv!AP51,dsma,5,0)&amp;CHAR(10)&amp;VLOOKUP(MaGv!AP51,dsma,4,0)))</f>
        <v>nn
Phước</v>
      </c>
      <c r="AQ51" s="205" t="str">
        <f>IF(MaGv!AQ51="","",IF(MaGv!AQ51="cn","cn"&amp;CHAR(10)&amp;VLOOKUP(MaGv!AQ46,dscn,3,0),VLOOKUP(MaGv!AQ51,dsma,5,0)&amp;CHAR(10)&amp;VLOOKUP(MaGv!AQ51,dsma,4,0)))</f>
        <v>Văn
Uyên</v>
      </c>
      <c r="AR51" s="205" t="str">
        <f>IF(MaGv!AR51="","",IF(MaGv!AR51="cn","cn"&amp;CHAR(10)&amp;VLOOKUP(MaGv!AR46,dscn,3,0),VLOOKUP(MaGv!AR51,dsma,5,0)&amp;CHAR(10)&amp;VLOOKUP(MaGv!AR51,dsma,4,0)))</f>
        <v>Văn
Lý</v>
      </c>
      <c r="AS51" s="205" t="str">
        <f>IF(MaGv!AS51="","",IF(MaGv!AS51="cn","cn"&amp;CHAR(10)&amp;VLOOKUP(MaGv!AS46,dscn,3,0),VLOOKUP(MaGv!AS51,dsma,5,0)&amp;CHAR(10)&amp;VLOOKUP(MaGv!AS51,dsma,4,0)))</f>
        <v>AVăn
Khanh</v>
      </c>
      <c r="AT51" s="202" t="str">
        <f>IF(MaGv!AT51="","",IF(MaGv!AT51="cn","cn"&amp;CHAR(10)&amp;VLOOKUP(MaGv!AT46,dscn,3,0),VLOOKUP(MaGv!AT51,dsma,5,0)&amp;CHAR(10)&amp;VLOOKUP(MaGv!AT51,dsma,4,0)))</f>
        <v>Sử
Hòa</v>
      </c>
      <c r="AU51" s="205" t="str">
        <f>IF(MaGv!AU51="","",IF(MaGv!AU51="cn","cn"&amp;CHAR(10)&amp;VLOOKUP(MaGv!AU46,dscn,3,0),VLOOKUP(MaGv!AU51,dsma,5,0)&amp;CHAR(10)&amp;VLOOKUP(MaGv!AU51,dsma,4,0)))</f>
        <v>Sử
Thanh</v>
      </c>
      <c r="AV51" s="205" t="str">
        <f>IF(MaGv!AV51="","",IF(MaGv!AV51="cn","cn"&amp;CHAR(10)&amp;VLOOKUP(MaGv!AV46,dscn,3,0),VLOOKUP(MaGv!AV51,dsma,5,0)&amp;CHAR(10)&amp;VLOOKUP(MaGv!AV51,dsma,4,0)))</f>
        <v>Hóa
Thi</v>
      </c>
      <c r="AW51" s="205" t="str">
        <f>IF(MaGv!AW51="","",IF(MaGv!AW51="cn","cn"&amp;CHAR(10)&amp;VLOOKUP(MaGv!AW46,dscn,3,0),VLOOKUP(MaGv!AW51,dsma,5,0)&amp;CHAR(10)&amp;VLOOKUP(MaGv!AW51,dsma,4,0)))</f>
        <v/>
      </c>
      <c r="AX51" s="205" t="str">
        <f>IF(MaGv!AX51="","",IF(MaGv!AX51="cn","cn"&amp;CHAR(10)&amp;VLOOKUP(MaGv!AX46,dscn,3,0),VLOOKUP(MaGv!AX51,dsma,5,0)&amp;CHAR(10)&amp;VLOOKUP(MaGv!AX51,dsma,4,0)))</f>
        <v/>
      </c>
      <c r="AY51" s="77" t="str">
        <f>IF(MaGv!AY51="","",IF(MaGv!AY51="cn","cn"&amp;CHAR(10)&amp;VLOOKUP(MaGv!AY46,dscn,3,0),VLOOKUP(MaGv!AY51,dsma,5,0)&amp;CHAR(10)&amp;VLOOKUP(MaGv!AY51,dsma,4,0)))</f>
        <v/>
      </c>
      <c r="AZ51" s="77" t="str">
        <f>IF(MaGv!AZ51="","",IF(MaGv!AZ51="cn","cn"&amp;CHAR(10)&amp;VLOOKUP(MaGv!AZ46,dscn,3,0),VLOOKUP(MaGv!AZ51,dsma,5,0)&amp;CHAR(10)&amp;VLOOKUP(MaGv!AZ51,dsma,4,0)))</f>
        <v/>
      </c>
      <c r="BA51" s="109"/>
      <c r="BB51" s="110"/>
    </row>
    <row r="52" spans="1:54" ht="24" customHeight="1" x14ac:dyDescent="0.2">
      <c r="A52" s="470"/>
      <c r="B52" s="108">
        <v>4</v>
      </c>
      <c r="C52" s="77" t="str">
        <f>IF(MaGv!C52="","",IF(MaGv!C52="cn","cn"&amp;CHAR(10)&amp;VLOOKUP(MaGv!C47,dscn,3,0),VLOOKUP(MaGv!C52,dsma,5,0)&amp;CHAR(10)&amp;VLOOKUP(MaGv!C52,dsma,4,0)))</f>
        <v>Hóa
Nghi</v>
      </c>
      <c r="D52" s="77" t="str">
        <f>IF(MaGv!D52="","",IF(MaGv!D52="cn","cn"&amp;CHAR(10)&amp;VLOOKUP(MaGv!D47,dscn,3,0),VLOOKUP(MaGv!D52,dsma,5,0)&amp;CHAR(10)&amp;VLOOKUP(MaGv!D52,dsma,4,0)))</f>
        <v>AVăn
Hạnh</v>
      </c>
      <c r="E52" s="202" t="str">
        <f>IF(MaGv!E52="","",IF(MaGv!E52="cn","cn"&amp;CHAR(10)&amp;VLOOKUP(MaGv!E47,dscn,3,0),VLOOKUP(MaGv!E52,dsma,5,0)&amp;CHAR(10)&amp;VLOOKUP(MaGv!E52,dsma,4,0)))</f>
        <v>Hóa
Thi</v>
      </c>
      <c r="F52" s="77" t="str">
        <f>IF(MaGv!F52="","",IF(MaGv!F52="cn","cn"&amp;CHAR(10)&amp;VLOOKUP(MaGv!F47,dscn,3,0),VLOOKUP(MaGv!F52,dsma,5,0)&amp;CHAR(10)&amp;VLOOKUP(MaGv!F52,dsma,4,0)))</f>
        <v>Hóa
Nga</v>
      </c>
      <c r="G52" s="77" t="str">
        <f>IF(MaGv!G52="","",IF(MaGv!G52="cn","cn"&amp;CHAR(10)&amp;VLOOKUP(MaGv!G47,dscn,3,0),VLOOKUP(MaGv!G52,dsma,5,0)&amp;CHAR(10)&amp;VLOOKUP(MaGv!G52,dsma,4,0)))</f>
        <v>Đia
Nhung</v>
      </c>
      <c r="H52" s="205" t="str">
        <f>IF(MaGv!H52="","",IF(MaGv!H52="cn","cn"&amp;CHAR(10)&amp;VLOOKUP(MaGv!H47,dscn,3,0),VLOOKUP(MaGv!H52,dsma,5,0)&amp;CHAR(10)&amp;VLOOKUP(MaGv!H52,dsma,4,0)))</f>
        <v>Sinh
Phước</v>
      </c>
      <c r="I52" s="77" t="str">
        <f>IF(MaGv!I52="","",IF(MaGv!I52="cn","cn"&amp;CHAR(10)&amp;VLOOKUP(MaGv!I47,dscn,3,0),VLOOKUP(MaGv!I52,dsma,5,0)&amp;CHAR(10)&amp;VLOOKUP(MaGv!I52,dsma,4,0)))</f>
        <v>Văn 
Xuân</v>
      </c>
      <c r="J52" s="77" t="str">
        <f>IF(MaGv!J52="","",IF(MaGv!J52="cn","cn"&amp;CHAR(10)&amp;VLOOKUP(MaGv!J47,dscn,3,0),VLOOKUP(MaGv!J52,dsma,5,0)&amp;CHAR(10)&amp;VLOOKUP(MaGv!J52,dsma,4,0)))</f>
        <v>CD
Hương</v>
      </c>
      <c r="K52" s="77" t="str">
        <f>IF(MaGv!K52="","",IF(MaGv!K52="cn","cn"&amp;CHAR(10)&amp;VLOOKUP(MaGv!K47,dscn,3,0),VLOOKUP(MaGv!K52,dsma,5,0)&amp;CHAR(10)&amp;VLOOKUP(MaGv!K52,dsma,4,0)))</f>
        <v>Văn 
Trang</v>
      </c>
      <c r="L52" s="77" t="str">
        <f>IF(MaGv!L52="","",IF(MaGv!L52="cn","cn"&amp;CHAR(10)&amp;VLOOKUP(MaGv!L47,dscn,3,0),VLOOKUP(MaGv!L52,dsma,5,0)&amp;CHAR(10)&amp;VLOOKUP(MaGv!L52,dsma,4,0)))</f>
        <v>Văn
Xuyến</v>
      </c>
      <c r="M52" s="77" t="str">
        <f>IF(MaGv!M52="","",IF(MaGv!M52="cn","cn"&amp;CHAR(10)&amp;VLOOKUP(MaGv!M47,dscn,3,0),VLOOKUP(MaGv!M52,dsma,5,0)&amp;CHAR(10)&amp;VLOOKUP(MaGv!M52,dsma,4,0)))</f>
        <v>Sử
Thanh</v>
      </c>
      <c r="N52" s="77" t="str">
        <f>IF(MaGv!N52="","",IF(MaGv!N52="cn","cn"&amp;CHAR(10)&amp;VLOOKUP(MaGv!N47,dscn,3,0),VLOOKUP(MaGv!N52,dsma,5,0)&amp;CHAR(10)&amp;VLOOKUP(MaGv!N52,dsma,4,0)))</f>
        <v>td
Anh</v>
      </c>
      <c r="O52" s="77" t="str">
        <f>IF(MaGv!O52="","",IF(MaGv!O52="cn","cn"&amp;CHAR(10)&amp;VLOOKUP(MaGv!O47,dscn,3,0),VLOOKUP(MaGv!O52,dsma,5,0)&amp;CHAR(10)&amp;VLOOKUP(MaGv!O52,dsma,4,0)))</f>
        <v>Sử
Ninh</v>
      </c>
      <c r="P52" s="77" t="str">
        <f>IF(MaGv!P52="","",IF(MaGv!P52="cn","cn"&amp;CHAR(10)&amp;VLOOKUP(MaGv!P47,dscn,3,0),VLOOKUP(MaGv!P52,dsma,5,0)&amp;CHAR(10)&amp;VLOOKUP(MaGv!P52,dsma,4,0)))</f>
        <v>td
Cường</v>
      </c>
      <c r="Q52" s="77" t="str">
        <f>IF(MaGv!Q52="","",IF(MaGv!Q52="cn","cn"&amp;CHAR(10)&amp;VLOOKUP(MaGv!Q47,dscn,3,0),VLOOKUP(MaGv!Q52,dsma,5,0)&amp;CHAR(10)&amp;VLOOKUP(MaGv!Q52,dsma,4,0)))</f>
        <v>tin
Ngọc</v>
      </c>
      <c r="R52" s="77" t="str">
        <f>IF(MaGv!R52="","",IF(MaGv!R52="cn","cn"&amp;CHAR(10)&amp;VLOOKUP(MaGv!R47,dscn,3,0),VLOOKUP(MaGv!R52,dsma,5,0)&amp;CHAR(10)&amp;VLOOKUP(MaGv!R52,dsma,4,0)))</f>
        <v>nghề
Thêu</v>
      </c>
      <c r="S52" s="77" t="str">
        <f>IF(MaGv!S52="","",IF(MaGv!S52="cn","cn"&amp;CHAR(10)&amp;VLOOKUP(MaGv!S47,dscn,3,0),VLOOKUP(MaGv!S52,dsma,5,0)&amp;CHAR(10)&amp;VLOOKUP(MaGv!S52,dsma,4,0)))</f>
        <v>cn
Lan</v>
      </c>
      <c r="T52" s="77" t="str">
        <f>IF(MaGv!T52="","",IF(MaGv!T52="cn","cn"&amp;CHAR(10)&amp;VLOOKUP(MaGv!T47,dscn,3,0),VLOOKUP(MaGv!T52,dsma,5,0)&amp;CHAR(10)&amp;VLOOKUP(MaGv!T52,dsma,4,0)))</f>
        <v>Lý
Dũng</v>
      </c>
      <c r="U52" s="77" t="str">
        <f>IF(MaGv!U52="","",IF(MaGv!U52="cn","cn"&amp;CHAR(10)&amp;VLOOKUP(MaGv!U47,dscn,3,0),VLOOKUP(MaGv!U52,dsma,5,0)&amp;CHAR(10)&amp;VLOOKUP(MaGv!U52,dsma,4,0)))</f>
        <v>Hóa
Thái</v>
      </c>
      <c r="V52" s="77" t="str">
        <f>IF(MaGv!V52="","",IF(MaGv!V52="cn","cn"&amp;CHAR(10)&amp;VLOOKUP(MaGv!V47,dscn,3,0),VLOOKUP(MaGv!V52,dsma,5,0)&amp;CHAR(10)&amp;VLOOKUP(MaGv!V52,dsma,4,0)))</f>
        <v>Toán
Yến</v>
      </c>
      <c r="W52" s="77" t="str">
        <f>IF(MaGv!W52="","",IF(MaGv!W52="cn","cn"&amp;CHAR(10)&amp;VLOOKUP(MaGv!W47,dscn,3,0),VLOOKUP(MaGv!W52,dsma,5,0)&amp;CHAR(10)&amp;VLOOKUP(MaGv!W52,dsma,4,0)))</f>
        <v>Toán
Việt</v>
      </c>
      <c r="X52" s="77" t="str">
        <f>IF(MaGv!X52="","",IF(MaGv!X52="cn","cn"&amp;CHAR(10)&amp;VLOOKUP(MaGv!X47,dscn,3,0),VLOOKUP(MaGv!X52,dsma,5,0)&amp;CHAR(10)&amp;VLOOKUP(MaGv!X52,dsma,4,0)))</f>
        <v>Toán
L.Trang</v>
      </c>
      <c r="Y52" s="77" t="str">
        <f>IF(MaGv!Y52="","",IF(MaGv!Y52="cn","cn"&amp;CHAR(10)&amp;VLOOKUP(MaGv!Y47,dscn,3,0),VLOOKUP(MaGv!Y52,dsma,5,0)&amp;CHAR(10)&amp;VLOOKUP(MaGv!Y52,dsma,4,0)))</f>
        <v>QP
Ngân</v>
      </c>
      <c r="Z52" s="77" t="str">
        <f>IF(MaGv!Z52="","",IF(MaGv!Z52="cn","cn"&amp;CHAR(10)&amp;VLOOKUP(MaGv!Z47,dscn,3,0),VLOOKUP(MaGv!Z52,dsma,5,0)&amp;CHAR(10)&amp;VLOOKUP(MaGv!Z52,dsma,4,0)))</f>
        <v>Sinh
Yến</v>
      </c>
      <c r="AA52" s="77" t="str">
        <f>IF(MaGv!AA52="","",IF(MaGv!AA52="cn","cn"&amp;CHAR(10)&amp;VLOOKUP(MaGv!AA47,dscn,3,0),VLOOKUP(MaGv!AA52,dsma,5,0)&amp;CHAR(10)&amp;VLOOKUP(MaGv!AA52,dsma,4,0)))</f>
        <v>AVăn
Trang</v>
      </c>
      <c r="AB52" s="77" t="str">
        <f>IF(MaGv!AB52="","",IF(MaGv!AB52="cn","cn"&amp;CHAR(10)&amp;VLOOKUP(MaGv!AB47,dscn,3,0),VLOOKUP(MaGv!AB52,dsma,5,0)&amp;CHAR(10)&amp;VLOOKUP(MaGv!AB52,dsma,4,0)))</f>
        <v>Toán
T.Mai</v>
      </c>
      <c r="AC52" s="77" t="str">
        <f>IF(MaGv!AC52="","",IF(MaGv!AC52="cn","cn"&amp;CHAR(10)&amp;VLOOKUP(MaGv!AC47,dscn,3,0),VLOOKUP(MaGv!AC52,dsma,5,0)&amp;CHAR(10)&amp;VLOOKUP(MaGv!AC52,dsma,4,0)))</f>
        <v>Hóa
Châu</v>
      </c>
      <c r="AD52" s="77" t="str">
        <f>IF(MaGv!AD52="","",IF(MaGv!AD52="cn","cn"&amp;CHAR(10)&amp;VLOOKUP(MaGv!AD47,dscn,3,0),VLOOKUP(MaGv!AD52,dsma,5,0)&amp;CHAR(10)&amp;VLOOKUP(MaGv!AD52,dsma,4,0)))</f>
        <v/>
      </c>
      <c r="AE52" s="77" t="str">
        <f>IF(MaGv!AE52="","",IF(MaGv!AE52="cn","cn"&amp;CHAR(10)&amp;VLOOKUP(MaGv!AE47,dscn,3,0),VLOOKUP(MaGv!AE52,dsma,5,0)&amp;CHAR(10)&amp;VLOOKUP(MaGv!AE52,dsma,4,0)))</f>
        <v/>
      </c>
      <c r="AF52" s="77" t="str">
        <f>IF(MaGv!AF52="","",IF(MaGv!AF52="cn","cn"&amp;CHAR(10)&amp;VLOOKUP(MaGv!AF47,dscn,3,0),VLOOKUP(MaGv!AF52,dsma,5,0)&amp;CHAR(10)&amp;VLOOKUP(MaGv!AF52,dsma,4,0)))</f>
        <v/>
      </c>
      <c r="AG52" s="77" t="str">
        <f>IF(MaGv!AG52="","",IF(MaGv!AG52="cn","cn"&amp;CHAR(10)&amp;VLOOKUP(MaGv!AG47,dscn,3,0),VLOOKUP(MaGv!AG52,dsma,5,0)&amp;CHAR(10)&amp;VLOOKUP(MaGv!AG52,dsma,4,0)))</f>
        <v/>
      </c>
      <c r="AH52" s="205" t="str">
        <f>IF(MaGv!AH52="","",IF(MaGv!AH52="cn","cn"&amp;CHAR(10)&amp;VLOOKUP(MaGv!AH47,dscn,3,0),VLOOKUP(MaGv!AH52,dsma,5,0)&amp;CHAR(10)&amp;VLOOKUP(MaGv!AH52,dsma,4,0)))</f>
        <v>AVăn
Khanh</v>
      </c>
      <c r="AI52" s="205" t="str">
        <f>IF(MaGv!AI52="","",IF(MaGv!AI52="cn","cn"&amp;CHAR(10)&amp;VLOOKUP(MaGv!AI47,dscn,3,0),VLOOKUP(MaGv!AI52,dsma,5,0)&amp;CHAR(10)&amp;VLOOKUP(MaGv!AI52,dsma,4,0)))</f>
        <v/>
      </c>
      <c r="AJ52" s="205" t="str">
        <f>IF(MaGv!AJ52="","",IF(MaGv!AJ52="cn","cn"&amp;CHAR(10)&amp;VLOOKUP(MaGv!AJ47,dscn,3,0),VLOOKUP(MaGv!AJ52,dsma,5,0)&amp;CHAR(10)&amp;VLOOKUP(MaGv!AJ52,dsma,4,0)))</f>
        <v/>
      </c>
      <c r="AK52" s="205" t="str">
        <f>IF(MaGv!AK52="","",IF(MaGv!AK52="cn","cn"&amp;CHAR(10)&amp;VLOOKUP(MaGv!AK47,dscn,3,0),VLOOKUP(MaGv!AK52,dsma,5,0)&amp;CHAR(10)&amp;VLOOKUP(MaGv!AK52,dsma,4,0)))</f>
        <v/>
      </c>
      <c r="AL52" s="205" t="str">
        <f>IF(MaGv!AL52="","",IF(MaGv!AL52="cn","cn"&amp;CHAR(10)&amp;VLOOKUP(MaGv!AL47,dscn,3,0),VLOOKUP(MaGv!AL52,dsma,5,0)&amp;CHAR(10)&amp;VLOOKUP(MaGv!AL52,dsma,4,0)))</f>
        <v/>
      </c>
      <c r="AM52" s="205" t="str">
        <f>IF(MaGv!AM52="","",IF(MaGv!AM52="cn","cn"&amp;CHAR(10)&amp;VLOOKUP(MaGv!AM47,dscn,3,0),VLOOKUP(MaGv!AM52,dsma,5,0)&amp;CHAR(10)&amp;VLOOKUP(MaGv!AM52,dsma,4,0)))</f>
        <v/>
      </c>
      <c r="AN52" s="205" t="str">
        <f>IF(MaGv!AN52="","",IF(MaGv!AN52="cn","cn"&amp;CHAR(10)&amp;VLOOKUP(MaGv!AN47,dscn,3,0),VLOOKUP(MaGv!AN52,dsma,5,0)&amp;CHAR(10)&amp;VLOOKUP(MaGv!AN52,dsma,4,0)))</f>
        <v/>
      </c>
      <c r="AO52" s="205" t="str">
        <f>IF(MaGv!AO52="","",IF(MaGv!AO52="cn","cn"&amp;CHAR(10)&amp;VLOOKUP(MaGv!AO47,dscn,3,0),VLOOKUP(MaGv!AO52,dsma,5,0)&amp;CHAR(10)&amp;VLOOKUP(MaGv!AO52,dsma,4,0)))</f>
        <v>Văn
Duyên</v>
      </c>
      <c r="AP52" s="205" t="str">
        <f>IF(MaGv!AP52="","",IF(MaGv!AP52="cn","cn"&amp;CHAR(10)&amp;VLOOKUP(MaGv!AP47,dscn,3,0),VLOOKUP(MaGv!AP52,dsma,5,0)&amp;CHAR(10)&amp;VLOOKUP(MaGv!AP52,dsma,4,0)))</f>
        <v>Toán
Phong</v>
      </c>
      <c r="AQ52" s="205" t="str">
        <f>IF(MaGv!AQ52="","",IF(MaGv!AQ52="cn","cn"&amp;CHAR(10)&amp;VLOOKUP(MaGv!AQ47,dscn,3,0),VLOOKUP(MaGv!AQ52,dsma,5,0)&amp;CHAR(10)&amp;VLOOKUP(MaGv!AQ52,dsma,4,0)))</f>
        <v>Sử
Thúy</v>
      </c>
      <c r="AR52" s="205" t="str">
        <f>IF(MaGv!AR52="","",IF(MaGv!AR52="cn","cn"&amp;CHAR(10)&amp;VLOOKUP(MaGv!AR47,dscn,3,0),VLOOKUP(MaGv!AR52,dsma,5,0)&amp;CHAR(10)&amp;VLOOKUP(MaGv!AR52,dsma,4,0)))</f>
        <v>Văn
Lý</v>
      </c>
      <c r="AS52" s="205" t="str">
        <f>IF(MaGv!AS52="","",IF(MaGv!AS52="cn","cn"&amp;CHAR(10)&amp;VLOOKUP(MaGv!AS47,dscn,3,0),VLOOKUP(MaGv!AS52,dsma,5,0)&amp;CHAR(10)&amp;VLOOKUP(MaGv!AS52,dsma,4,0)))</f>
        <v>Sử
Hòa</v>
      </c>
      <c r="AT52" s="202" t="str">
        <f>IF(MaGv!AT52="","",IF(MaGv!AT52="cn","cn"&amp;CHAR(10)&amp;VLOOKUP(MaGv!AT47,dscn,3,0),VLOOKUP(MaGv!AT52,dsma,5,0)&amp;CHAR(10)&amp;VLOOKUP(MaGv!AT52,dsma,4,0)))</f>
        <v>AVăn
Màng</v>
      </c>
      <c r="AU52" s="205" t="str">
        <f>IF(MaGv!AU52="","",IF(MaGv!AU52="cn","cn"&amp;CHAR(10)&amp;VLOOKUP(MaGv!AU47,dscn,3,0),VLOOKUP(MaGv!AU52,dsma,5,0)&amp;CHAR(10)&amp;VLOOKUP(MaGv!AU52,dsma,4,0)))</f>
        <v>AVăn
HÀ</v>
      </c>
      <c r="AV52" s="205" t="str">
        <f>IF(MaGv!AV52="","",IF(MaGv!AV52="cn","cn"&amp;CHAR(10)&amp;VLOOKUP(MaGv!AV47,dscn,3,0),VLOOKUP(MaGv!AV52,dsma,5,0)&amp;CHAR(10)&amp;VLOOKUP(MaGv!AV52,dsma,4,0)))</f>
        <v>Sử
Phương</v>
      </c>
      <c r="AW52" s="205" t="str">
        <f>IF(MaGv!AW52="","",IF(MaGv!AW52="cn","cn"&amp;CHAR(10)&amp;VLOOKUP(MaGv!AW47,dscn,3,0),VLOOKUP(MaGv!AW52,dsma,5,0)&amp;CHAR(10)&amp;VLOOKUP(MaGv!AW52,dsma,4,0)))</f>
        <v/>
      </c>
      <c r="AX52" s="205" t="str">
        <f>IF(MaGv!AX52="","",IF(MaGv!AX52="cn","cn"&amp;CHAR(10)&amp;VLOOKUP(MaGv!AX47,dscn,3,0),VLOOKUP(MaGv!AX52,dsma,5,0)&amp;CHAR(10)&amp;VLOOKUP(MaGv!AX52,dsma,4,0)))</f>
        <v/>
      </c>
      <c r="AY52" s="77" t="str">
        <f>IF(MaGv!AY52="","",IF(MaGv!AY52="cn","cn"&amp;CHAR(10)&amp;VLOOKUP(MaGv!AY47,dscn,3,0),VLOOKUP(MaGv!AY52,dsma,5,0)&amp;CHAR(10)&amp;VLOOKUP(MaGv!AY52,dsma,4,0)))</f>
        <v/>
      </c>
      <c r="AZ52" s="77" t="str">
        <f>IF(MaGv!AZ52="","",IF(MaGv!AZ52="cn","cn"&amp;CHAR(10)&amp;VLOOKUP(MaGv!AZ47,dscn,3,0),VLOOKUP(MaGv!AZ52,dsma,5,0)&amp;CHAR(10)&amp;VLOOKUP(MaGv!AZ52,dsma,4,0)))</f>
        <v/>
      </c>
      <c r="BA52" s="109"/>
      <c r="BB52" s="110"/>
    </row>
    <row r="53" spans="1:54" ht="24" customHeight="1" thickBot="1" x14ac:dyDescent="0.25">
      <c r="A53" s="470"/>
      <c r="B53" s="111">
        <v>5</v>
      </c>
      <c r="C53" s="120" t="str">
        <f>IF(MaGv!C53="","",IF(MaGv!C53="cn","cn"&amp;CHAR(10)&amp;VLOOKUP(MaGv!C48,dscn,3,0),VLOOKUP(MaGv!C53,dsma,5,0)&amp;CHAR(10)&amp;VLOOKUP(MaGv!C53,dsma,4,0)))</f>
        <v>Hóa
Nghi</v>
      </c>
      <c r="D53" s="120" t="str">
        <f>IF(MaGv!D53="","",IF(MaGv!D53="cn","cn"&amp;CHAR(10)&amp;VLOOKUP(MaGv!D48,dscn,3,0),VLOOKUP(MaGv!D53,dsma,5,0)&amp;CHAR(10)&amp;VLOOKUP(MaGv!D53,dsma,4,0)))</f>
        <v>AVăn
Hạnh</v>
      </c>
      <c r="E53" s="203" t="str">
        <f>IF(MaGv!E53="","",IF(MaGv!E53="cn","cn"&amp;CHAR(10)&amp;VLOOKUP(MaGv!E48,dscn,3,0),VLOOKUP(MaGv!E53,dsma,5,0)&amp;CHAR(10)&amp;VLOOKUP(MaGv!E53,dsma,4,0)))</f>
        <v>Hóa
Thi</v>
      </c>
      <c r="F53" s="120" t="str">
        <f>IF(MaGv!F53="","",IF(MaGv!F53="cn","cn"&amp;CHAR(10)&amp;VLOOKUP(MaGv!F48,dscn,3,0),VLOOKUP(MaGv!F53,dsma,5,0)&amp;CHAR(10)&amp;VLOOKUP(MaGv!F53,dsma,4,0)))</f>
        <v>Văn 
Trang</v>
      </c>
      <c r="G53" s="120" t="str">
        <f>IF(MaGv!G53="","",IF(MaGv!G53="cn","cn"&amp;CHAR(10)&amp;VLOOKUP(MaGv!G48,dscn,3,0),VLOOKUP(MaGv!G53,dsma,5,0)&amp;CHAR(10)&amp;VLOOKUP(MaGv!G53,dsma,4,0)))</f>
        <v>Văn
Xuyến</v>
      </c>
      <c r="H53" s="206" t="str">
        <f>IF(MaGv!H53="","",IF(MaGv!H53="cn","cn"&amp;CHAR(10)&amp;VLOOKUP(MaGv!H48,dscn,3,0),VLOOKUP(MaGv!H53,dsma,5,0)&amp;CHAR(10)&amp;VLOOKUP(MaGv!H53,dsma,4,0)))</f>
        <v>Sinh
Phước</v>
      </c>
      <c r="I53" s="120" t="str">
        <f>IF(MaGv!I53="","",IF(MaGv!I53="cn","cn"&amp;CHAR(10)&amp;VLOOKUP(MaGv!I48,dscn,3,0),VLOOKUP(MaGv!I53,dsma,5,0)&amp;CHAR(10)&amp;VLOOKUP(MaGv!I53,dsma,4,0)))</f>
        <v>Văn 
Xuân</v>
      </c>
      <c r="J53" s="120" t="str">
        <f>IF(MaGv!J53="","",IF(MaGv!J53="cn","cn"&amp;CHAR(10)&amp;VLOOKUP(MaGv!J48,dscn,3,0),VLOOKUP(MaGv!J53,dsma,5,0)&amp;CHAR(10)&amp;VLOOKUP(MaGv!J53,dsma,4,0)))</f>
        <v>Toán
Minh</v>
      </c>
      <c r="K53" s="120" t="str">
        <f>IF(MaGv!K53="","",IF(MaGv!K53="cn","cn"&amp;CHAR(10)&amp;VLOOKUP(MaGv!K48,dscn,3,0),VLOOKUP(MaGv!K53,dsma,5,0)&amp;CHAR(10)&amp;VLOOKUP(MaGv!K53,dsma,4,0)))</f>
        <v>Sử
Thanh</v>
      </c>
      <c r="L53" s="120" t="str">
        <f>IF(MaGv!L53="","",IF(MaGv!L53="cn","cn"&amp;CHAR(10)&amp;VLOOKUP(MaGv!L48,dscn,3,0),VLOOKUP(MaGv!L53,dsma,5,0)&amp;CHAR(10)&amp;VLOOKUP(MaGv!L53,dsma,4,0)))</f>
        <v>CD
Hương</v>
      </c>
      <c r="M53" s="120" t="str">
        <f>IF(MaGv!M53="","",IF(MaGv!M53="cn","cn"&amp;CHAR(10)&amp;VLOOKUP(MaGv!M48,dscn,3,0),VLOOKUP(MaGv!M53,dsma,5,0)&amp;CHAR(10)&amp;VLOOKUP(MaGv!M53,dsma,4,0)))</f>
        <v>Toán
T.Mai</v>
      </c>
      <c r="N53" s="120" t="str">
        <f>IF(MaGv!N53="","",IF(MaGv!N53="cn","cn"&amp;CHAR(10)&amp;VLOOKUP(MaGv!N48,dscn,3,0),VLOOKUP(MaGv!N53,dsma,5,0)&amp;CHAR(10)&amp;VLOOKUP(MaGv!N53,dsma,4,0)))</f>
        <v>td
Anh</v>
      </c>
      <c r="O53" s="120" t="str">
        <f>IF(MaGv!O53="","",IF(MaGv!O53="cn","cn"&amp;CHAR(10)&amp;VLOOKUP(MaGv!O48,dscn,3,0),VLOOKUP(MaGv!O53,dsma,5,0)&amp;CHAR(10)&amp;VLOOKUP(MaGv!O53,dsma,4,0)))</f>
        <v>Đia
Nhung</v>
      </c>
      <c r="P53" s="120" t="str">
        <f>IF(MaGv!P53="","",IF(MaGv!P53="cn","cn"&amp;CHAR(10)&amp;VLOOKUP(MaGv!P48,dscn,3,0),VLOOKUP(MaGv!P53,dsma,5,0)&amp;CHAR(10)&amp;VLOOKUP(MaGv!P53,dsma,4,0)))</f>
        <v>td
Cường</v>
      </c>
      <c r="Q53" s="120" t="str">
        <f>IF(MaGv!Q53="","",IF(MaGv!Q53="cn","cn"&amp;CHAR(10)&amp;VLOOKUP(MaGv!Q48,dscn,3,0),VLOOKUP(MaGv!Q53,dsma,5,0)&amp;CHAR(10)&amp;VLOOKUP(MaGv!Q53,dsma,4,0)))</f>
        <v>tin
Ngọc</v>
      </c>
      <c r="R53" s="120" t="str">
        <f>IF(MaGv!R53="","",IF(MaGv!R53="cn","cn"&amp;CHAR(10)&amp;VLOOKUP(MaGv!R48,dscn,3,0),VLOOKUP(MaGv!R53,dsma,5,0)&amp;CHAR(10)&amp;VLOOKUP(MaGv!R53,dsma,4,0)))</f>
        <v>nghề
Thêu</v>
      </c>
      <c r="S53" s="120" t="str">
        <f>IF(MaGv!S53="","",IF(MaGv!S53="cn","cn"&amp;CHAR(10)&amp;VLOOKUP(MaGv!S48,dscn,3,0),VLOOKUP(MaGv!S53,dsma,5,0)&amp;CHAR(10)&amp;VLOOKUP(MaGv!S53,dsma,4,0)))</f>
        <v>Hóa
Thái</v>
      </c>
      <c r="T53" s="120" t="str">
        <f>IF(MaGv!T53="","",IF(MaGv!T53="cn","cn"&amp;CHAR(10)&amp;VLOOKUP(MaGv!T48,dscn,3,0),VLOOKUP(MaGv!T53,dsma,5,0)&amp;CHAR(10)&amp;VLOOKUP(MaGv!T53,dsma,4,0)))</f>
        <v>Lý
Dũng</v>
      </c>
      <c r="U53" s="120" t="str">
        <f>IF(MaGv!U53="","",IF(MaGv!U53="cn","cn"&amp;CHAR(10)&amp;VLOOKUP(MaGv!U48,dscn,3,0),VLOOKUP(MaGv!U53,dsma,5,0)&amp;CHAR(10)&amp;VLOOKUP(MaGv!U53,dsma,4,0)))</f>
        <v>QP
Ngân</v>
      </c>
      <c r="V53" s="120" t="str">
        <f>IF(MaGv!V53="","",IF(MaGv!V53="cn","cn"&amp;CHAR(10)&amp;VLOOKUP(MaGv!V48,dscn,3,0),VLOOKUP(MaGv!V53,dsma,5,0)&amp;CHAR(10)&amp;VLOOKUP(MaGv!V53,dsma,4,0)))</f>
        <v>cn
Lan</v>
      </c>
      <c r="W53" s="120" t="str">
        <f>IF(MaGv!W53="","",IF(MaGv!W53="cn","cn"&amp;CHAR(10)&amp;VLOOKUP(MaGv!W48,dscn,3,0),VLOOKUP(MaGv!W53,dsma,5,0)&amp;CHAR(10)&amp;VLOOKUP(MaGv!W53,dsma,4,0)))</f>
        <v>Sinh
Yến</v>
      </c>
      <c r="X53" s="120" t="str">
        <f>IF(MaGv!X53="","",IF(MaGv!X53="cn","cn"&amp;CHAR(10)&amp;VLOOKUP(MaGv!X48,dscn,3,0),VLOOKUP(MaGv!X53,dsma,5,0)&amp;CHAR(10)&amp;VLOOKUP(MaGv!X53,dsma,4,0)))</f>
        <v>AVăn
Trang</v>
      </c>
      <c r="Y53" s="120" t="str">
        <f>IF(MaGv!Y53="","",IF(MaGv!Y53="cn","cn"&amp;CHAR(10)&amp;VLOOKUP(MaGv!Y48,dscn,3,0),VLOOKUP(MaGv!Y53,dsma,5,0)&amp;CHAR(10)&amp;VLOOKUP(MaGv!Y53,dsma,4,0)))</f>
        <v>Toán
Phong</v>
      </c>
      <c r="Z53" s="120" t="str">
        <f>IF(MaGv!Z53="","",IF(MaGv!Z53="cn","cn"&amp;CHAR(10)&amp;VLOOKUP(MaGv!Z48,dscn,3,0),VLOOKUP(MaGv!Z53,dsma,5,0)&amp;CHAR(10)&amp;VLOOKUP(MaGv!Z53,dsma,4,0)))</f>
        <v>Văn
Uyên</v>
      </c>
      <c r="AA53" s="120" t="str">
        <f>IF(MaGv!AA53="","",IF(MaGv!AA53="cn","cn"&amp;CHAR(10)&amp;VLOOKUP(MaGv!AA48,dscn,3,0),VLOOKUP(MaGv!AA53,dsma,5,0)&amp;CHAR(10)&amp;VLOOKUP(MaGv!AA53,dsma,4,0)))</f>
        <v>nghề
Nguồn</v>
      </c>
      <c r="AB53" s="120" t="str">
        <f>IF(MaGv!AB53="","",IF(MaGv!AB53="cn","cn"&amp;CHAR(10)&amp;VLOOKUP(MaGv!AB48,dscn,3,0),VLOOKUP(MaGv!AB53,dsma,5,0)&amp;CHAR(10)&amp;VLOOKUP(MaGv!AB53,dsma,4,0)))</f>
        <v>Sử
Hòa</v>
      </c>
      <c r="AC53" s="120" t="str">
        <f>IF(MaGv!AC53="","",IF(MaGv!AC53="cn","cn"&amp;CHAR(10)&amp;VLOOKUP(MaGv!AC48,dscn,3,0),VLOOKUP(MaGv!AC53,dsma,5,0)&amp;CHAR(10)&amp;VLOOKUP(MaGv!AC53,dsma,4,0)))</f>
        <v>Hóa
Châu</v>
      </c>
      <c r="AD53" s="120" t="str">
        <f>IF(MaGv!AD53="","",IF(MaGv!AD53="cn","cn"&amp;CHAR(10)&amp;VLOOKUP(MaGv!AD48,dscn,3,0),VLOOKUP(MaGv!AD53,dsma,5,0)&amp;CHAR(10)&amp;VLOOKUP(MaGv!AD53,dsma,4,0)))</f>
        <v/>
      </c>
      <c r="AE53" s="120" t="str">
        <f>IF(MaGv!AE53="","",IF(MaGv!AE53="cn","cn"&amp;CHAR(10)&amp;VLOOKUP(MaGv!AE48,dscn,3,0),VLOOKUP(MaGv!AE53,dsma,5,0)&amp;CHAR(10)&amp;VLOOKUP(MaGv!AE53,dsma,4,0)))</f>
        <v/>
      </c>
      <c r="AF53" s="120" t="str">
        <f>IF(MaGv!AF53="","",IF(MaGv!AF53="cn","cn"&amp;CHAR(10)&amp;VLOOKUP(MaGv!AF48,dscn,3,0),VLOOKUP(MaGv!AF53,dsma,5,0)&amp;CHAR(10)&amp;VLOOKUP(MaGv!AF53,dsma,4,0)))</f>
        <v/>
      </c>
      <c r="AG53" s="120" t="str">
        <f>IF(MaGv!AG53="","",IF(MaGv!AG53="cn","cn"&amp;CHAR(10)&amp;VLOOKUP(MaGv!AG48,dscn,3,0),VLOOKUP(MaGv!AG53,dsma,5,0)&amp;CHAR(10)&amp;VLOOKUP(MaGv!AG53,dsma,4,0)))</f>
        <v/>
      </c>
      <c r="AH53" s="206" t="str">
        <f>IF(MaGv!AH53="","",IF(MaGv!AH53="cn","cn"&amp;CHAR(10)&amp;VLOOKUP(MaGv!AH48,dscn,3,0),VLOOKUP(MaGv!AH53,dsma,5,0)&amp;CHAR(10)&amp;VLOOKUP(MaGv!AH53,dsma,4,0)))</f>
        <v>AVăn
Khanh</v>
      </c>
      <c r="AI53" s="206" t="str">
        <f>IF(MaGv!AI53="","",IF(MaGv!AI53="cn","cn"&amp;CHAR(10)&amp;VLOOKUP(MaGv!AI48,dscn,3,0),VLOOKUP(MaGv!AI53,dsma,5,0)&amp;CHAR(10)&amp;VLOOKUP(MaGv!AI53,dsma,4,0)))</f>
        <v/>
      </c>
      <c r="AJ53" s="206" t="str">
        <f>IF(MaGv!AJ53="","",IF(MaGv!AJ53="cn","cn"&amp;CHAR(10)&amp;VLOOKUP(MaGv!AJ48,dscn,3,0),VLOOKUP(MaGv!AJ53,dsma,5,0)&amp;CHAR(10)&amp;VLOOKUP(MaGv!AJ53,dsma,4,0)))</f>
        <v/>
      </c>
      <c r="AK53" s="206" t="str">
        <f>IF(MaGv!AK53="","",IF(MaGv!AK53="cn","cn"&amp;CHAR(10)&amp;VLOOKUP(MaGv!AK48,dscn,3,0),VLOOKUP(MaGv!AK53,dsma,5,0)&amp;CHAR(10)&amp;VLOOKUP(MaGv!AK53,dsma,4,0)))</f>
        <v/>
      </c>
      <c r="AL53" s="206" t="str">
        <f>IF(MaGv!AL53="","",IF(MaGv!AL53="cn","cn"&amp;CHAR(10)&amp;VLOOKUP(MaGv!AL48,dscn,3,0),VLOOKUP(MaGv!AL53,dsma,5,0)&amp;CHAR(10)&amp;VLOOKUP(MaGv!AL53,dsma,4,0)))</f>
        <v/>
      </c>
      <c r="AM53" s="206" t="str">
        <f>IF(MaGv!AM53="","",IF(MaGv!AM53="cn","cn"&amp;CHAR(10)&amp;VLOOKUP(MaGv!AM48,dscn,3,0),VLOOKUP(MaGv!AM53,dsma,5,0)&amp;CHAR(10)&amp;VLOOKUP(MaGv!AM53,dsma,4,0)))</f>
        <v/>
      </c>
      <c r="AN53" s="206" t="str">
        <f>IF(MaGv!AN53="","",IF(MaGv!AN53="cn","cn"&amp;CHAR(10)&amp;VLOOKUP(MaGv!AN48,dscn,3,0),VLOOKUP(MaGv!AN53,dsma,5,0)&amp;CHAR(10)&amp;VLOOKUP(MaGv!AN53,dsma,4,0)))</f>
        <v/>
      </c>
      <c r="AO53" s="206" t="str">
        <f>IF(MaGv!AO53="","",IF(MaGv!AO53="cn","cn"&amp;CHAR(10)&amp;VLOOKUP(MaGv!AO48,dscn,3,0),VLOOKUP(MaGv!AO53,dsma,5,0)&amp;CHAR(10)&amp;VLOOKUP(MaGv!AO53,dsma,4,0)))</f>
        <v>Sử
Phương</v>
      </c>
      <c r="AP53" s="206" t="str">
        <f>IF(MaGv!AP53="","",IF(MaGv!AP53="cn","cn"&amp;CHAR(10)&amp;VLOOKUP(MaGv!AP48,dscn,3,0),VLOOKUP(MaGv!AP53,dsma,5,0)&amp;CHAR(10)&amp;VLOOKUP(MaGv!AP53,dsma,4,0)))</f>
        <v>Văn
Duyên</v>
      </c>
      <c r="AQ53" s="206" t="str">
        <f>IF(MaGv!AQ53="","",IF(MaGv!AQ53="cn","cn"&amp;CHAR(10)&amp;VLOOKUP(MaGv!AQ48,dscn,3,0),VLOOKUP(MaGv!AQ53,dsma,5,0)&amp;CHAR(10)&amp;VLOOKUP(MaGv!AQ53,dsma,4,0)))</f>
        <v>Hóa
Nga</v>
      </c>
      <c r="AR53" s="206" t="str">
        <f>IF(MaGv!AR53="","",IF(MaGv!AR53="cn","cn"&amp;CHAR(10)&amp;VLOOKUP(MaGv!AR48,dscn,3,0),VLOOKUP(MaGv!AR53,dsma,5,0)&amp;CHAR(10)&amp;VLOOKUP(MaGv!AR53,dsma,4,0)))</f>
        <v>Sử
Thúy</v>
      </c>
      <c r="AS53" s="206" t="str">
        <f>IF(MaGv!AS53="","",IF(MaGv!AS53="cn","cn"&amp;CHAR(10)&amp;VLOOKUP(MaGv!AS48,dscn,3,0),VLOOKUP(MaGv!AS53,dsma,5,0)&amp;CHAR(10)&amp;VLOOKUP(MaGv!AS53,dsma,4,0)))</f>
        <v>Toán
Việt</v>
      </c>
      <c r="AT53" s="203" t="str">
        <f>IF(MaGv!AT53="","",IF(MaGv!AT53="cn","cn"&amp;CHAR(10)&amp;VLOOKUP(MaGv!AT48,dscn,3,0),VLOOKUP(MaGv!AT53,dsma,5,0)&amp;CHAR(10)&amp;VLOOKUP(MaGv!AT53,dsma,4,0)))</f>
        <v>AVăn
Màng</v>
      </c>
      <c r="AU53" s="206" t="str">
        <f>IF(MaGv!AU53="","",IF(MaGv!AU53="cn","cn"&amp;CHAR(10)&amp;VLOOKUP(MaGv!AU48,dscn,3,0),VLOOKUP(MaGv!AU53,dsma,5,0)&amp;CHAR(10)&amp;VLOOKUP(MaGv!AU53,dsma,4,0)))</f>
        <v>AVăn
HÀ</v>
      </c>
      <c r="AV53" s="206" t="str">
        <f>IF(MaGv!AV53="","",IF(MaGv!AV53="cn","cn"&amp;CHAR(10)&amp;VLOOKUP(MaGv!AV48,dscn,3,0),VLOOKUP(MaGv!AV53,dsma,5,0)&amp;CHAR(10)&amp;VLOOKUP(MaGv!AV53,dsma,4,0)))</f>
        <v>Toán
Yến</v>
      </c>
      <c r="AW53" s="206" t="str">
        <f>IF(MaGv!AW53="","",IF(MaGv!AW53="cn","cn"&amp;CHAR(10)&amp;VLOOKUP(MaGv!AW48,dscn,3,0),VLOOKUP(MaGv!AW53,dsma,5,0)&amp;CHAR(10)&amp;VLOOKUP(MaGv!AW53,dsma,4,0)))</f>
        <v/>
      </c>
      <c r="AX53" s="206" t="str">
        <f>IF(MaGv!AX53="","",IF(MaGv!AX53="cn","cn"&amp;CHAR(10)&amp;VLOOKUP(MaGv!AX48,dscn,3,0),VLOOKUP(MaGv!AX53,dsma,5,0)&amp;CHAR(10)&amp;VLOOKUP(MaGv!AX53,dsma,4,0)))</f>
        <v/>
      </c>
      <c r="AY53" s="120" t="str">
        <f>IF(MaGv!AY53="","",IF(MaGv!AY53="cn","cn"&amp;CHAR(10)&amp;VLOOKUP(MaGv!AY48,dscn,3,0),VLOOKUP(MaGv!AY53,dsma,5,0)&amp;CHAR(10)&amp;VLOOKUP(MaGv!AY53,dsma,4,0)))</f>
        <v/>
      </c>
      <c r="AZ53" s="120" t="str">
        <f>IF(MaGv!AZ53="","",IF(MaGv!AZ53="cn","cn"&amp;CHAR(10)&amp;VLOOKUP(MaGv!AZ48,dscn,3,0),VLOOKUP(MaGv!AZ53,dsma,5,0)&amp;CHAR(10)&amp;VLOOKUP(MaGv!AZ53,dsma,4,0)))</f>
        <v/>
      </c>
      <c r="BA53" s="112"/>
      <c r="BB53" s="113"/>
    </row>
    <row r="54" spans="1:54" ht="24" customHeight="1" thickTop="1" x14ac:dyDescent="0.2">
      <c r="A54" s="470" t="s">
        <v>21</v>
      </c>
      <c r="B54" s="104">
        <v>1</v>
      </c>
      <c r="C54" s="119" t="str">
        <f>IF(MaGv!C54="","",IF(MaGv!C54="cn","cn"&amp;CHAR(10)&amp;VLOOKUP(MaGv!C49,dscn,3,0),VLOOKUP(MaGv!C54,dsma,5,0)&amp;CHAR(10)&amp;VLOOKUP(MaGv!C54,dsma,4,0)))</f>
        <v/>
      </c>
      <c r="D54" s="119" t="str">
        <f>IF(MaGv!D54="","",IF(MaGv!D54="cn","cn"&amp;CHAR(10)&amp;VLOOKUP(MaGv!D49,dscn,3,0),VLOOKUP(MaGv!D54,dsma,5,0)&amp;CHAR(10)&amp;VLOOKUP(MaGv!D54,dsma,4,0)))</f>
        <v/>
      </c>
      <c r="E54" s="119" t="str">
        <f>IF(MaGv!E54="","",IF(MaGv!E54="cn","cn"&amp;CHAR(10)&amp;VLOOKUP(MaGv!E49,dscn,3,0),VLOOKUP(MaGv!E54,dsma,5,0)&amp;CHAR(10)&amp;VLOOKUP(MaGv!E54,dsma,4,0)))</f>
        <v/>
      </c>
      <c r="F54" s="119" t="str">
        <f>IF(MaGv!F54="","",IF(MaGv!F54="cn","cn"&amp;CHAR(10)&amp;VLOOKUP(MaGv!F49,dscn,3,0),VLOOKUP(MaGv!F54,dsma,5,0)&amp;CHAR(10)&amp;VLOOKUP(MaGv!F54,dsma,4,0)))</f>
        <v/>
      </c>
      <c r="G54" s="119" t="str">
        <f>IF(MaGv!G54="","",IF(MaGv!G54="cn","cn"&amp;CHAR(10)&amp;VLOOKUP(MaGv!G49,dscn,3,0),VLOOKUP(MaGv!G54,dsma,5,0)&amp;CHAR(10)&amp;VLOOKUP(MaGv!G54,dsma,4,0)))</f>
        <v/>
      </c>
      <c r="H54" s="204" t="str">
        <f>IF(MaGv!H54="","",IF(MaGv!H54="cn","cn"&amp;CHAR(10)&amp;VLOOKUP(MaGv!H49,dscn,3,0),VLOOKUP(MaGv!H54,dsma,5,0)&amp;CHAR(10)&amp;VLOOKUP(MaGv!H54,dsma,4,0)))</f>
        <v/>
      </c>
      <c r="I54" s="119" t="str">
        <f>IF(MaGv!I54="","",IF(MaGv!I54="cn","cn"&amp;CHAR(10)&amp;VLOOKUP(MaGv!I49,dscn,3,0),VLOOKUP(MaGv!I54,dsma,5,0)&amp;CHAR(10)&amp;VLOOKUP(MaGv!I54,dsma,4,0)))</f>
        <v/>
      </c>
      <c r="J54" s="119" t="str">
        <f>IF(MaGv!J54="","",IF(MaGv!J54="cn","cn"&amp;CHAR(10)&amp;VLOOKUP(MaGv!J49,dscn,3,0),VLOOKUP(MaGv!J54,dsma,5,0)&amp;CHAR(10)&amp;VLOOKUP(MaGv!J54,dsma,4,0)))</f>
        <v/>
      </c>
      <c r="K54" s="119" t="str">
        <f>IF(MaGv!K54="","",IF(MaGv!K54="cn","cn"&amp;CHAR(10)&amp;VLOOKUP(MaGv!K49,dscn,3,0),VLOOKUP(MaGv!K54,dsma,5,0)&amp;CHAR(10)&amp;VLOOKUP(MaGv!K54,dsma,4,0)))</f>
        <v/>
      </c>
      <c r="L54" s="119" t="str">
        <f>IF(MaGv!L54="","",IF(MaGv!L54="cn","cn"&amp;CHAR(10)&amp;VLOOKUP(MaGv!L49,dscn,3,0),VLOOKUP(MaGv!L54,dsma,5,0)&amp;CHAR(10)&amp;VLOOKUP(MaGv!L54,dsma,4,0)))</f>
        <v/>
      </c>
      <c r="M54" s="119" t="str">
        <f>IF(MaGv!M54="","",IF(MaGv!M54="cn","cn"&amp;CHAR(10)&amp;VLOOKUP(MaGv!M49,dscn,3,0),VLOOKUP(MaGv!M54,dsma,5,0)&amp;CHAR(10)&amp;VLOOKUP(MaGv!M54,dsma,4,0)))</f>
        <v/>
      </c>
      <c r="N54" s="119" t="str">
        <f>IF(MaGv!N54="","",IF(MaGv!N54="cn","cn"&amp;CHAR(10)&amp;VLOOKUP(MaGv!N49,dscn,3,0),VLOOKUP(MaGv!N54,dsma,5,0)&amp;CHAR(10)&amp;VLOOKUP(MaGv!N54,dsma,4,0)))</f>
        <v/>
      </c>
      <c r="O54" s="119" t="str">
        <f>IF(MaGv!O54="","",IF(MaGv!O54="cn","cn"&amp;CHAR(10)&amp;VLOOKUP(MaGv!O49,dscn,3,0),VLOOKUP(MaGv!O54,dsma,5,0)&amp;CHAR(10)&amp;VLOOKUP(MaGv!O54,dsma,4,0)))</f>
        <v/>
      </c>
      <c r="P54" s="119" t="str">
        <f>IF(MaGv!P54="","",IF(MaGv!P54="cn","cn"&amp;CHAR(10)&amp;VLOOKUP(MaGv!P49,dscn,3,0),VLOOKUP(MaGv!P54,dsma,5,0)&amp;CHAR(10)&amp;VLOOKUP(MaGv!P54,dsma,4,0)))</f>
        <v/>
      </c>
      <c r="Q54" s="119" t="str">
        <f>IF(MaGv!Q54="","",IF(MaGv!Q54="cn","cn"&amp;CHAR(10)&amp;VLOOKUP(MaGv!Q49,dscn,3,0),VLOOKUP(MaGv!Q54,dsma,5,0)&amp;CHAR(10)&amp;VLOOKUP(MaGv!Q54,dsma,4,0)))</f>
        <v>Toán
Yến</v>
      </c>
      <c r="R54" s="119" t="str">
        <f>IF(MaGv!R54="","",IF(MaGv!R54="cn","cn"&amp;CHAR(10)&amp;VLOOKUP(MaGv!R49,dscn,3,0),VLOOKUP(MaGv!R54,dsma,5,0)&amp;CHAR(10)&amp;VLOOKUP(MaGv!R54,dsma,4,0)))</f>
        <v>AVăn
Ngọc</v>
      </c>
      <c r="S54" s="119" t="str">
        <f>IF(MaGv!S54="","",IF(MaGv!S54="cn","cn"&amp;CHAR(10)&amp;VLOOKUP(MaGv!S49,dscn,3,0),VLOOKUP(MaGv!S54,dsma,5,0)&amp;CHAR(10)&amp;VLOOKUP(MaGv!S54,dsma,4,0)))</f>
        <v>Văn 
Chi</v>
      </c>
      <c r="T54" s="119" t="str">
        <f>IF(MaGv!T54="","",IF(MaGv!T54="cn","cn"&amp;CHAR(10)&amp;VLOOKUP(MaGv!T49,dscn,3,0),VLOOKUP(MaGv!T54,dsma,5,0)&amp;CHAR(10)&amp;VLOOKUP(MaGv!T54,dsma,4,0)))</f>
        <v>Đia
Hường</v>
      </c>
      <c r="U54" s="119" t="str">
        <f>IF(MaGv!U54="","",IF(MaGv!U54="cn","cn"&amp;CHAR(10)&amp;VLOOKUP(MaGv!U49,dscn,3,0),VLOOKUP(MaGv!U54,dsma,5,0)&amp;CHAR(10)&amp;VLOOKUP(MaGv!U54,dsma,4,0)))</f>
        <v>Văn
Lý</v>
      </c>
      <c r="V54" s="119" t="str">
        <f>IF(MaGv!V54="","",IF(MaGv!V54="cn","cn"&amp;CHAR(10)&amp;VLOOKUP(MaGv!V49,dscn,3,0),VLOOKUP(MaGv!V54,dsma,5,0)&amp;CHAR(10)&amp;VLOOKUP(MaGv!V54,dsma,4,0)))</f>
        <v>Lý
Sơn</v>
      </c>
      <c r="W54" s="119" t="str">
        <f>IF(MaGv!W54="","",IF(MaGv!W54="cn","cn"&amp;CHAR(10)&amp;VLOOKUP(MaGv!W49,dscn,3,0),VLOOKUP(MaGv!W54,dsma,5,0)&amp;CHAR(10)&amp;VLOOKUP(MaGv!W54,dsma,4,0)))</f>
        <v>Văn
Q.Trang</v>
      </c>
      <c r="X54" s="119" t="str">
        <f>IF(MaGv!X54="","",IF(MaGv!X54="cn","cn"&amp;CHAR(10)&amp;VLOOKUP(MaGv!X49,dscn,3,0),VLOOKUP(MaGv!X54,dsma,5,0)&amp;CHAR(10)&amp;VLOOKUP(MaGv!X54,dsma,4,0)))</f>
        <v>Đia
Nhung</v>
      </c>
      <c r="Y54" s="119" t="str">
        <f>IF(MaGv!Y54="","",IF(MaGv!Y54="cn","cn"&amp;CHAR(10)&amp;VLOOKUP(MaGv!Y49,dscn,3,0),VLOOKUP(MaGv!Y54,dsma,5,0)&amp;CHAR(10)&amp;VLOOKUP(MaGv!Y54,dsma,4,0)))</f>
        <v>Hóa
Nghi</v>
      </c>
      <c r="Z54" s="119" t="str">
        <f>IF(MaGv!Z54="","",IF(MaGv!Z54="cn","cn"&amp;CHAR(10)&amp;VLOOKUP(MaGv!Z49,dscn,3,0),VLOOKUP(MaGv!Z54,dsma,5,0)&amp;CHAR(10)&amp;VLOOKUP(MaGv!Z54,dsma,4,0)))</f>
        <v>Sinh
Yến</v>
      </c>
      <c r="AA54" s="119" t="str">
        <f>IF(MaGv!AA54="","",IF(MaGv!AA54="cn","cn"&amp;CHAR(10)&amp;VLOOKUP(MaGv!AA49,dscn,3,0),VLOOKUP(MaGv!AA54,dsma,5,0)&amp;CHAR(10)&amp;VLOOKUP(MaGv!AA54,dsma,4,0)))</f>
        <v>tin
Cường</v>
      </c>
      <c r="AB54" s="119" t="str">
        <f>IF(MaGv!AB54="","",IF(MaGv!AB54="cn","cn"&amp;CHAR(10)&amp;VLOOKUP(MaGv!AB49,dscn,3,0),VLOOKUP(MaGv!AB54,dsma,5,0)&amp;CHAR(10)&amp;VLOOKUP(MaGv!AB54,dsma,4,0)))</f>
        <v>Hóa
Sa</v>
      </c>
      <c r="AC54" s="119" t="str">
        <f>IF(MaGv!AC54="","",IF(MaGv!AC54="cn","cn"&amp;CHAR(10)&amp;VLOOKUP(MaGv!AC49,dscn,3,0),VLOOKUP(MaGv!AC54,dsma,5,0)&amp;CHAR(10)&amp;VLOOKUP(MaGv!AC54,dsma,4,0)))</f>
        <v>AVăn
Khanh</v>
      </c>
      <c r="AD54" s="119" t="str">
        <f>IF(MaGv!AD54="","",IF(MaGv!AD54="cn","cn"&amp;CHAR(10)&amp;VLOOKUP(MaGv!AD49,dscn,3,0),VLOOKUP(MaGv!AD54,dsma,5,0)&amp;CHAR(10)&amp;VLOOKUP(MaGv!AD54,dsma,4,0)))</f>
        <v/>
      </c>
      <c r="AE54" s="119" t="str">
        <f>IF(MaGv!AE54="","",IF(MaGv!AE54="cn","cn"&amp;CHAR(10)&amp;VLOOKUP(MaGv!AE49,dscn,3,0),VLOOKUP(MaGv!AE54,dsma,5,0)&amp;CHAR(10)&amp;VLOOKUP(MaGv!AE54,dsma,4,0)))</f>
        <v/>
      </c>
      <c r="AF54" s="119" t="str">
        <f>IF(MaGv!AF54="","",IF(MaGv!AF54="cn","cn"&amp;CHAR(10)&amp;VLOOKUP(MaGv!AF49,dscn,3,0),VLOOKUP(MaGv!AF54,dsma,5,0)&amp;CHAR(10)&amp;VLOOKUP(MaGv!AF54,dsma,4,0)))</f>
        <v/>
      </c>
      <c r="AG54" s="119" t="str">
        <f>IF(MaGv!AG54="","",IF(MaGv!AG54="cn","cn"&amp;CHAR(10)&amp;VLOOKUP(MaGv!AG49,dscn,3,0),VLOOKUP(MaGv!AG54,dsma,5,0)&amp;CHAR(10)&amp;VLOOKUP(MaGv!AG54,dsma,4,0)))</f>
        <v/>
      </c>
      <c r="AH54" s="204" t="str">
        <f>IF(MaGv!AH54="","",IF(MaGv!AH54="cn","cn"&amp;CHAR(10)&amp;VLOOKUP(MaGv!AH49,dscn,3,0),VLOOKUP(MaGv!AH54,dsma,5,0)&amp;CHAR(10)&amp;VLOOKUP(MaGv!AH54,dsma,4,0)))</f>
        <v/>
      </c>
      <c r="AI54" s="204" t="str">
        <f>IF(MaGv!AI54="","",IF(MaGv!AI54="cn","cn"&amp;CHAR(10)&amp;VLOOKUP(MaGv!AI49,dscn,3,0),VLOOKUP(MaGv!AI54,dsma,5,0)&amp;CHAR(10)&amp;VLOOKUP(MaGv!AI54,dsma,4,0)))</f>
        <v/>
      </c>
      <c r="AJ54" s="204" t="str">
        <f>IF(MaGv!AJ54="","",IF(MaGv!AJ54="cn","cn"&amp;CHAR(10)&amp;VLOOKUP(MaGv!AJ49,dscn,3,0),VLOOKUP(MaGv!AJ54,dsma,5,0)&amp;CHAR(10)&amp;VLOOKUP(MaGv!AJ54,dsma,4,0)))</f>
        <v/>
      </c>
      <c r="AK54" s="204" t="str">
        <f>IF(MaGv!AK54="","",IF(MaGv!AK54="cn","cn"&amp;CHAR(10)&amp;VLOOKUP(MaGv!AK49,dscn,3,0),VLOOKUP(MaGv!AK54,dsma,5,0)&amp;CHAR(10)&amp;VLOOKUP(MaGv!AK54,dsma,4,0)))</f>
        <v/>
      </c>
      <c r="AL54" s="204" t="str">
        <f>IF(MaGv!AL54="","",IF(MaGv!AL54="cn","cn"&amp;CHAR(10)&amp;VLOOKUP(MaGv!AL49,dscn,3,0),VLOOKUP(MaGv!AL54,dsma,5,0)&amp;CHAR(10)&amp;VLOOKUP(MaGv!AL54,dsma,4,0)))</f>
        <v/>
      </c>
      <c r="AM54" s="204" t="str">
        <f>IF(MaGv!AM54="","",IF(MaGv!AM54="cn","cn"&amp;CHAR(10)&amp;VLOOKUP(MaGv!AM49,dscn,3,0),VLOOKUP(MaGv!AM54,dsma,5,0)&amp;CHAR(10)&amp;VLOOKUP(MaGv!AM54,dsma,4,0)))</f>
        <v/>
      </c>
      <c r="AN54" s="204" t="str">
        <f>IF(MaGv!AN54="","",IF(MaGv!AN54="cn","cn"&amp;CHAR(10)&amp;VLOOKUP(MaGv!AN49,dscn,3,0),VLOOKUP(MaGv!AN54,dsma,5,0)&amp;CHAR(10)&amp;VLOOKUP(MaGv!AN54,dsma,4,0)))</f>
        <v/>
      </c>
      <c r="AO54" s="204" t="str">
        <f>IF(MaGv!AO54="","",IF(MaGv!AO54="cn","cn"&amp;CHAR(10)&amp;VLOOKUP(MaGv!AO49,dscn,3,0),VLOOKUP(MaGv!AO54,dsma,5,0)&amp;CHAR(10)&amp;VLOOKUP(MaGv!AO54,dsma,4,0)))</f>
        <v>Sử
Phương</v>
      </c>
      <c r="AP54" s="204" t="str">
        <f>IF(MaGv!AP54="","",IF(MaGv!AP54="cn","cn"&amp;CHAR(10)&amp;VLOOKUP(MaGv!AP49,dscn,3,0),VLOOKUP(MaGv!AP54,dsma,5,0)&amp;CHAR(10)&amp;VLOOKUP(MaGv!AP54,dsma,4,0)))</f>
        <v>Văn
Duyên</v>
      </c>
      <c r="AQ54" s="204" t="str">
        <f>IF(MaGv!AQ54="","",IF(MaGv!AQ54="cn","cn"&amp;CHAR(10)&amp;VLOOKUP(MaGv!AQ49,dscn,3,0),VLOOKUP(MaGv!AQ54,dsma,5,0)&amp;CHAR(10)&amp;VLOOKUP(MaGv!AQ54,dsma,4,0)))</f>
        <v>AVăn
Trang</v>
      </c>
      <c r="AR54" s="204" t="str">
        <f>IF(MaGv!AR54="","",IF(MaGv!AR54="cn","cn"&amp;CHAR(10)&amp;VLOOKUP(MaGv!AR49,dscn,3,0),VLOOKUP(MaGv!AR54,dsma,5,0)&amp;CHAR(10)&amp;VLOOKUP(MaGv!AR54,dsma,4,0)))</f>
        <v>AVăn
Phương</v>
      </c>
      <c r="AS54" s="204" t="str">
        <f>IF(MaGv!AS54="","",IF(MaGv!AS54="cn","cn"&amp;CHAR(10)&amp;VLOOKUP(MaGv!AS49,dscn,3,0),VLOOKUP(MaGv!AS54,dsma,5,0)&amp;CHAR(10)&amp;VLOOKUP(MaGv!AS54,dsma,4,0)))</f>
        <v>tin
Minh</v>
      </c>
      <c r="AT54" s="201" t="str">
        <f>IF(MaGv!AT54="","",IF(MaGv!AT54="cn","cn"&amp;CHAR(10)&amp;VLOOKUP(MaGv!AT49,dscn,3,0),VLOOKUP(MaGv!AT54,dsma,5,0)&amp;CHAR(10)&amp;VLOOKUP(MaGv!AT54,dsma,4,0)))</f>
        <v>tin
Nguồn</v>
      </c>
      <c r="AU54" s="204" t="str">
        <f>IF(MaGv!AU54="","",IF(MaGv!AU54="cn","cn"&amp;CHAR(10)&amp;VLOOKUP(MaGv!AU49,dscn,3,0),VLOOKUP(MaGv!AU54,dsma,5,0)&amp;CHAR(10)&amp;VLOOKUP(MaGv!AU54,dsma,4,0)))</f>
        <v>Sinh
Linh</v>
      </c>
      <c r="AV54" s="204" t="str">
        <f>IF(MaGv!AV54="","",IF(MaGv!AV54="cn","cn"&amp;CHAR(10)&amp;VLOOKUP(MaGv!AV49,dscn,3,0),VLOOKUP(MaGv!AV54,dsma,5,0)&amp;CHAR(10)&amp;VLOOKUP(MaGv!AV54,dsma,4,0)))</f>
        <v>QP
Linh</v>
      </c>
      <c r="AW54" s="204" t="str">
        <f>IF(MaGv!AW54="","",IF(MaGv!AW54="cn","cn"&amp;CHAR(10)&amp;VLOOKUP(MaGv!AW49,dscn,3,0),VLOOKUP(MaGv!AW54,dsma,5,0)&amp;CHAR(10)&amp;VLOOKUP(MaGv!AW54,dsma,4,0)))</f>
        <v/>
      </c>
      <c r="AX54" s="204" t="str">
        <f>IF(MaGv!AX54="","",IF(MaGv!AX54="cn","cn"&amp;CHAR(10)&amp;VLOOKUP(MaGv!AX49,dscn,3,0),VLOOKUP(MaGv!AX54,dsma,5,0)&amp;CHAR(10)&amp;VLOOKUP(MaGv!AX54,dsma,4,0)))</f>
        <v/>
      </c>
      <c r="AY54" s="119" t="str">
        <f>IF(MaGv!AY54="","",IF(MaGv!AY54="cn","cn"&amp;CHAR(10)&amp;VLOOKUP(MaGv!AY49,dscn,3,0),VLOOKUP(MaGv!AY54,dsma,5,0)&amp;CHAR(10)&amp;VLOOKUP(MaGv!AY54,dsma,4,0)))</f>
        <v/>
      </c>
      <c r="AZ54" s="119" t="str">
        <f>IF(MaGv!AZ54="","",IF(MaGv!AZ54="cn","cn"&amp;CHAR(10)&amp;VLOOKUP(MaGv!AZ49,dscn,3,0),VLOOKUP(MaGv!AZ54,dsma,5,0)&amp;CHAR(10)&amp;VLOOKUP(MaGv!AZ54,dsma,4,0)))</f>
        <v/>
      </c>
      <c r="BA54" s="105"/>
      <c r="BB54" s="106"/>
    </row>
    <row r="55" spans="1:54" ht="24" customHeight="1" x14ac:dyDescent="0.2">
      <c r="A55" s="470" t="s">
        <v>8</v>
      </c>
      <c r="B55" s="108">
        <v>2</v>
      </c>
      <c r="C55" s="77" t="str">
        <f>IF(MaGv!C55="","",IF(MaGv!C55="cn","cn"&amp;CHAR(10)&amp;VLOOKUP(MaGv!C50,dscn,3,0),VLOOKUP(MaGv!C55,dsma,5,0)&amp;CHAR(10)&amp;VLOOKUP(MaGv!C55,dsma,4,0)))</f>
        <v>Hóa
Nghi</v>
      </c>
      <c r="D55" s="77" t="str">
        <f>IF(MaGv!D55="","",IF(MaGv!D55="cn","cn"&amp;CHAR(10)&amp;VLOOKUP(MaGv!D50,dscn,3,0),VLOOKUP(MaGv!D55,dsma,5,0)&amp;CHAR(10)&amp;VLOOKUP(MaGv!D55,dsma,4,0)))</f>
        <v/>
      </c>
      <c r="E55" s="77" t="str">
        <f>IF(MaGv!E55="","",IF(MaGv!E55="cn","cn"&amp;CHAR(10)&amp;VLOOKUP(MaGv!E50,dscn,3,0),VLOOKUP(MaGv!E55,dsma,5,0)&amp;CHAR(10)&amp;VLOOKUP(MaGv!E55,dsma,4,0)))</f>
        <v/>
      </c>
      <c r="F55" s="77" t="str">
        <f>IF(MaGv!F55="","",IF(MaGv!F55="cn","cn"&amp;CHAR(10)&amp;VLOOKUP(MaGv!F50,dscn,3,0),VLOOKUP(MaGv!F55,dsma,5,0)&amp;CHAR(10)&amp;VLOOKUP(MaGv!F55,dsma,4,0)))</f>
        <v/>
      </c>
      <c r="G55" s="77" t="str">
        <f>IF(MaGv!G55="","",IF(MaGv!G55="cn","cn"&amp;CHAR(10)&amp;VLOOKUP(MaGv!G50,dscn,3,0),VLOOKUP(MaGv!G55,dsma,5,0)&amp;CHAR(10)&amp;VLOOKUP(MaGv!G55,dsma,4,0)))</f>
        <v>Lý
Hương</v>
      </c>
      <c r="H55" s="205" t="str">
        <f>IF(MaGv!H55="","",IF(MaGv!H55="cn","cn"&amp;CHAR(10)&amp;VLOOKUP(MaGv!H50,dscn,3,0),VLOOKUP(MaGv!H55,dsma,5,0)&amp;CHAR(10)&amp;VLOOKUP(MaGv!H55,dsma,4,0)))</f>
        <v>Lý
Hà</v>
      </c>
      <c r="I55" s="77" t="str">
        <f>IF(MaGv!I55="","",IF(MaGv!I55="cn","cn"&amp;CHAR(10)&amp;VLOOKUP(MaGv!I50,dscn,3,0),VLOOKUP(MaGv!I55,dsma,5,0)&amp;CHAR(10)&amp;VLOOKUP(MaGv!I55,dsma,4,0)))</f>
        <v/>
      </c>
      <c r="J55" s="77" t="str">
        <f>IF(MaGv!J55="","",IF(MaGv!J55="cn","cn"&amp;CHAR(10)&amp;VLOOKUP(MaGv!J50,dscn,3,0),VLOOKUP(MaGv!J55,dsma,5,0)&amp;CHAR(10)&amp;VLOOKUP(MaGv!J55,dsma,4,0)))</f>
        <v>Lý
Nhung</v>
      </c>
      <c r="K55" s="77" t="str">
        <f>IF(MaGv!K55="","",IF(MaGv!K55="cn","cn"&amp;CHAR(10)&amp;VLOOKUP(MaGv!K50,dscn,3,0),VLOOKUP(MaGv!K55,dsma,5,0)&amp;CHAR(10)&amp;VLOOKUP(MaGv!K55,dsma,4,0)))</f>
        <v>td
Tú</v>
      </c>
      <c r="L55" s="77" t="str">
        <f>IF(MaGv!L55="","",IF(MaGv!L55="cn","cn"&amp;CHAR(10)&amp;VLOOKUP(MaGv!L50,dscn,3,0),VLOOKUP(MaGv!L55,dsma,5,0)&amp;CHAR(10)&amp;VLOOKUP(MaGv!L55,dsma,4,0)))</f>
        <v>tin
Cường</v>
      </c>
      <c r="M55" s="77" t="str">
        <f>IF(MaGv!M55="","",IF(MaGv!M55="cn","cn"&amp;CHAR(10)&amp;VLOOKUP(MaGv!M50,dscn,3,0),VLOOKUP(MaGv!M55,dsma,5,0)&amp;CHAR(10)&amp;VLOOKUP(MaGv!M55,dsma,4,0)))</f>
        <v/>
      </c>
      <c r="N55" s="77" t="str">
        <f>IF(MaGv!N55="","",IF(MaGv!N55="cn","cn"&amp;CHAR(10)&amp;VLOOKUP(MaGv!N50,dscn,3,0),VLOOKUP(MaGv!N55,dsma,5,0)&amp;CHAR(10)&amp;VLOOKUP(MaGv!N55,dsma,4,0)))</f>
        <v/>
      </c>
      <c r="O55" s="77" t="str">
        <f>IF(MaGv!O55="","",IF(MaGv!O55="cn","cn"&amp;CHAR(10)&amp;VLOOKUP(MaGv!O50,dscn,3,0),VLOOKUP(MaGv!O55,dsma,5,0)&amp;CHAR(10)&amp;VLOOKUP(MaGv!O55,dsma,4,0)))</f>
        <v/>
      </c>
      <c r="P55" s="77" t="str">
        <f>IF(MaGv!P55="","",IF(MaGv!P55="cn","cn"&amp;CHAR(10)&amp;VLOOKUP(MaGv!P50,dscn,3,0),VLOOKUP(MaGv!P55,dsma,5,0)&amp;CHAR(10)&amp;VLOOKUP(MaGv!P55,dsma,4,0)))</f>
        <v>Toán
Phượng</v>
      </c>
      <c r="Q55" s="77" t="str">
        <f>IF(MaGv!Q55="","",IF(MaGv!Q55="cn","cn"&amp;CHAR(10)&amp;VLOOKUP(MaGv!Q50,dscn,3,0),VLOOKUP(MaGv!Q55,dsma,5,0)&amp;CHAR(10)&amp;VLOOKUP(MaGv!Q55,dsma,4,0)))</f>
        <v>Toán
Yến</v>
      </c>
      <c r="R55" s="77" t="str">
        <f>IF(MaGv!R55="","",IF(MaGv!R55="cn","cn"&amp;CHAR(10)&amp;VLOOKUP(MaGv!R50,dscn,3,0),VLOOKUP(MaGv!R55,dsma,5,0)&amp;CHAR(10)&amp;VLOOKUP(MaGv!R55,dsma,4,0)))</f>
        <v>Hóa
Sa</v>
      </c>
      <c r="S55" s="77" t="str">
        <f>IF(MaGv!S55="","",IF(MaGv!S55="cn","cn"&amp;CHAR(10)&amp;VLOOKUP(MaGv!S50,dscn,3,0),VLOOKUP(MaGv!S55,dsma,5,0)&amp;CHAR(10)&amp;VLOOKUP(MaGv!S55,dsma,4,0)))</f>
        <v>Văn 
Chi</v>
      </c>
      <c r="T55" s="77" t="str">
        <f>IF(MaGv!T55="","",IF(MaGv!T55="cn","cn"&amp;CHAR(10)&amp;VLOOKUP(MaGv!T50,dscn,3,0),VLOOKUP(MaGv!T55,dsma,5,0)&amp;CHAR(10)&amp;VLOOKUP(MaGv!T55,dsma,4,0)))</f>
        <v>Toán
Phong</v>
      </c>
      <c r="U55" s="77" t="str">
        <f>IF(MaGv!U55="","",IF(MaGv!U55="cn","cn"&amp;CHAR(10)&amp;VLOOKUP(MaGv!U50,dscn,3,0),VLOOKUP(MaGv!U55,dsma,5,0)&amp;CHAR(10)&amp;VLOOKUP(MaGv!U55,dsma,4,0)))</f>
        <v>Văn
Lý</v>
      </c>
      <c r="V55" s="77" t="str">
        <f>IF(MaGv!V55="","",IF(MaGv!V55="cn","cn"&amp;CHAR(10)&amp;VLOOKUP(MaGv!V50,dscn,3,0),VLOOKUP(MaGv!V55,dsma,5,0)&amp;CHAR(10)&amp;VLOOKUP(MaGv!V55,dsma,4,0)))</f>
        <v>Sinh
Linh</v>
      </c>
      <c r="W55" s="77" t="str">
        <f>IF(MaGv!W55="","",IF(MaGv!W55="cn","cn"&amp;CHAR(10)&amp;VLOOKUP(MaGv!W50,dscn,3,0),VLOOKUP(MaGv!W55,dsma,5,0)&amp;CHAR(10)&amp;VLOOKUP(MaGv!W55,dsma,4,0)))</f>
        <v>Văn
Q.Trang</v>
      </c>
      <c r="X55" s="77" t="str">
        <f>IF(MaGv!X55="","",IF(MaGv!X55="cn","cn"&amp;CHAR(10)&amp;VLOOKUP(MaGv!X50,dscn,3,0),VLOOKUP(MaGv!X55,dsma,5,0)&amp;CHAR(10)&amp;VLOOKUP(MaGv!X55,dsma,4,0)))</f>
        <v>QP
Linh</v>
      </c>
      <c r="Y55" s="77" t="str">
        <f>IF(MaGv!Y55="","",IF(MaGv!Y55="cn","cn"&amp;CHAR(10)&amp;VLOOKUP(MaGv!Y50,dscn,3,0),VLOOKUP(MaGv!Y55,dsma,5,0)&amp;CHAR(10)&amp;VLOOKUP(MaGv!Y55,dsma,4,0)))</f>
        <v>Văn 
Khôi</v>
      </c>
      <c r="Z55" s="77" t="str">
        <f>IF(MaGv!Z55="","",IF(MaGv!Z55="cn","cn"&amp;CHAR(10)&amp;VLOOKUP(MaGv!Z50,dscn,3,0),VLOOKUP(MaGv!Z55,dsma,5,0)&amp;CHAR(10)&amp;VLOOKUP(MaGv!Z55,dsma,4,0)))</f>
        <v>nghề
Minh</v>
      </c>
      <c r="AA55" s="77" t="str">
        <f>IF(MaGv!AA55="","",IF(MaGv!AA55="cn","cn"&amp;CHAR(10)&amp;VLOOKUP(MaGv!AA50,dscn,3,0),VLOOKUP(MaGv!AA55,dsma,5,0)&amp;CHAR(10)&amp;VLOOKUP(MaGv!AA55,dsma,4,0)))</f>
        <v>Lý
Toàn</v>
      </c>
      <c r="AB55" s="77" t="str">
        <f>IF(MaGv!AB55="","",IF(MaGv!AB55="cn","cn"&amp;CHAR(10)&amp;VLOOKUP(MaGv!AB50,dscn,3,0),VLOOKUP(MaGv!AB55,dsma,5,0)&amp;CHAR(10)&amp;VLOOKUP(MaGv!AB55,dsma,4,0)))</f>
        <v>AVăn
Màng</v>
      </c>
      <c r="AC55" s="77" t="str">
        <f>IF(MaGv!AC55="","",IF(MaGv!AC55="cn","cn"&amp;CHAR(10)&amp;VLOOKUP(MaGv!AC50,dscn,3,0),VLOOKUP(MaGv!AC55,dsma,5,0)&amp;CHAR(10)&amp;VLOOKUP(MaGv!AC55,dsma,4,0)))</f>
        <v>AVăn
Khanh</v>
      </c>
      <c r="AD55" s="77" t="str">
        <f>IF(MaGv!AD55="","",IF(MaGv!AD55="cn","cn"&amp;CHAR(10)&amp;VLOOKUP(MaGv!AD50,dscn,3,0),VLOOKUP(MaGv!AD55,dsma,5,0)&amp;CHAR(10)&amp;VLOOKUP(MaGv!AD55,dsma,4,0)))</f>
        <v/>
      </c>
      <c r="AE55" s="77" t="str">
        <f>IF(MaGv!AE55="","",IF(MaGv!AE55="cn","cn"&amp;CHAR(10)&amp;VLOOKUP(MaGv!AE50,dscn,3,0),VLOOKUP(MaGv!AE55,dsma,5,0)&amp;CHAR(10)&amp;VLOOKUP(MaGv!AE55,dsma,4,0)))</f>
        <v/>
      </c>
      <c r="AF55" s="77" t="str">
        <f>IF(MaGv!AF55="","",IF(MaGv!AF55="cn","cn"&amp;CHAR(10)&amp;VLOOKUP(MaGv!AF50,dscn,3,0),VLOOKUP(MaGv!AF55,dsma,5,0)&amp;CHAR(10)&amp;VLOOKUP(MaGv!AF55,dsma,4,0)))</f>
        <v/>
      </c>
      <c r="AG55" s="77" t="str">
        <f>IF(MaGv!AG55="","",IF(MaGv!AG55="cn","cn"&amp;CHAR(10)&amp;VLOOKUP(MaGv!AG50,dscn,3,0),VLOOKUP(MaGv!AG55,dsma,5,0)&amp;CHAR(10)&amp;VLOOKUP(MaGv!AG55,dsma,4,0)))</f>
        <v/>
      </c>
      <c r="AH55" s="205" t="str">
        <f>IF(MaGv!AH55="","",IF(MaGv!AH55="cn","cn"&amp;CHAR(10)&amp;VLOOKUP(MaGv!AH50,dscn,3,0),VLOOKUP(MaGv!AH55,dsma,5,0)&amp;CHAR(10)&amp;VLOOKUP(MaGv!AH55,dsma,4,0)))</f>
        <v>Lý
Dũng</v>
      </c>
      <c r="AI55" s="205" t="str">
        <f>IF(MaGv!AI55="","",IF(MaGv!AI55="cn","cn"&amp;CHAR(10)&amp;VLOOKUP(MaGv!AI50,dscn,3,0),VLOOKUP(MaGv!AI55,dsma,5,0)&amp;CHAR(10)&amp;VLOOKUP(MaGv!AI55,dsma,4,0)))</f>
        <v>td
Hân</v>
      </c>
      <c r="AJ55" s="205" t="str">
        <f>IF(MaGv!AJ55="","",IF(MaGv!AJ55="cn","cn"&amp;CHAR(10)&amp;VLOOKUP(MaGv!AJ50,dscn,3,0),VLOOKUP(MaGv!AJ55,dsma,5,0)&amp;CHAR(10)&amp;VLOOKUP(MaGv!AJ55,dsma,4,0)))</f>
        <v>td
Cường</v>
      </c>
      <c r="AK55" s="205" t="str">
        <f>IF(MaGv!AK55="","",IF(MaGv!AK55="cn","cn"&amp;CHAR(10)&amp;VLOOKUP(MaGv!AK50,dscn,3,0),VLOOKUP(MaGv!AK55,dsma,5,0)&amp;CHAR(10)&amp;VLOOKUP(MaGv!AK55,dsma,4,0)))</f>
        <v>Sử
Phương</v>
      </c>
      <c r="AL55" s="205" t="str">
        <f>IF(MaGv!AL55="","",IF(MaGv!AL55="cn","cn"&amp;CHAR(10)&amp;VLOOKUP(MaGv!AL50,dscn,3,0),VLOOKUP(MaGv!AL55,dsma,5,0)&amp;CHAR(10)&amp;VLOOKUP(MaGv!AL55,dsma,4,0)))</f>
        <v>Lý
Miên</v>
      </c>
      <c r="AM55" s="205" t="str">
        <f>IF(MaGv!AM55="","",IF(MaGv!AM55="cn","cn"&amp;CHAR(10)&amp;VLOOKUP(MaGv!AM50,dscn,3,0),VLOOKUP(MaGv!AM55,dsma,5,0)&amp;CHAR(10)&amp;VLOOKUP(MaGv!AM55,dsma,4,0)))</f>
        <v>Toán
Minh</v>
      </c>
      <c r="AN55" s="205" t="str">
        <f>IF(MaGv!AN55="","",IF(MaGv!AN55="cn","cn"&amp;CHAR(10)&amp;VLOOKUP(MaGv!AN50,dscn,3,0),VLOOKUP(MaGv!AN55,dsma,5,0)&amp;CHAR(10)&amp;VLOOKUP(MaGv!AN55,dsma,4,0)))</f>
        <v>AVăn
Ngọc</v>
      </c>
      <c r="AO55" s="205" t="str">
        <f>IF(MaGv!AO55="","",IF(MaGv!AO55="cn","cn"&amp;CHAR(10)&amp;VLOOKUP(MaGv!AO50,dscn,3,0),VLOOKUP(MaGv!AO55,dsma,5,0)&amp;CHAR(10)&amp;VLOOKUP(MaGv!AO55,dsma,4,0)))</f>
        <v>AVăn
Trang</v>
      </c>
      <c r="AP55" s="205" t="str">
        <f>IF(MaGv!AP55="","",IF(MaGv!AP55="cn","cn"&amp;CHAR(10)&amp;VLOOKUP(MaGv!AP50,dscn,3,0),VLOOKUP(MaGv!AP55,dsma,5,0)&amp;CHAR(10)&amp;VLOOKUP(MaGv!AP55,dsma,4,0)))</f>
        <v>Văn
Duyên</v>
      </c>
      <c r="AQ55" s="205" t="str">
        <f>IF(MaGv!AQ55="","",IF(MaGv!AQ55="cn","cn"&amp;CHAR(10)&amp;VLOOKUP(MaGv!AQ50,dscn,3,0),VLOOKUP(MaGv!AQ55,dsma,5,0)&amp;CHAR(10)&amp;VLOOKUP(MaGv!AQ55,dsma,4,0)))</f>
        <v>Sinh
Yến</v>
      </c>
      <c r="AR55" s="205" t="str">
        <f>IF(MaGv!AR55="","",IF(MaGv!AR55="cn","cn"&amp;CHAR(10)&amp;VLOOKUP(MaGv!AR50,dscn,3,0),VLOOKUP(MaGv!AR55,dsma,5,0)&amp;CHAR(10)&amp;VLOOKUP(MaGv!AR55,dsma,4,0)))</f>
        <v>AVăn
Phương</v>
      </c>
      <c r="AS55" s="205" t="str">
        <f>IF(MaGv!AS55="","",IF(MaGv!AS55="cn","cn"&amp;CHAR(10)&amp;VLOOKUP(MaGv!AS50,dscn,3,0),VLOOKUP(MaGv!AS55,dsma,5,0)&amp;CHAR(10)&amp;VLOOKUP(MaGv!AS55,dsma,4,0)))</f>
        <v>Đia
Thủy</v>
      </c>
      <c r="AT55" s="202" t="str">
        <f>IF(MaGv!AT55="","",IF(MaGv!AT55="cn","cn"&amp;CHAR(10)&amp;VLOOKUP(MaGv!AT50,dscn,3,0),VLOOKUP(MaGv!AT55,dsma,5,0)&amp;CHAR(10)&amp;VLOOKUP(MaGv!AT55,dsma,4,0)))</f>
        <v>Lý
Sơn</v>
      </c>
      <c r="AU55" s="205" t="str">
        <f>IF(MaGv!AU55="","",IF(MaGv!AU55="cn","cn"&amp;CHAR(10)&amp;VLOOKUP(MaGv!AU50,dscn,3,0),VLOOKUP(MaGv!AU55,dsma,5,0)&amp;CHAR(10)&amp;VLOOKUP(MaGv!AU55,dsma,4,0)))</f>
        <v>Đia
Hường</v>
      </c>
      <c r="AV55" s="205" t="str">
        <f>IF(MaGv!AV55="","",IF(MaGv!AV55="cn","cn"&amp;CHAR(10)&amp;VLOOKUP(MaGv!AV50,dscn,3,0),VLOOKUP(MaGv!AV55,dsma,5,0)&amp;CHAR(10)&amp;VLOOKUP(MaGv!AV55,dsma,4,0)))</f>
        <v>AVăn
Nga</v>
      </c>
      <c r="AW55" s="205" t="str">
        <f>IF(MaGv!AW55="","",IF(MaGv!AW55="cn","cn"&amp;CHAR(10)&amp;VLOOKUP(MaGv!AW50,dscn,3,0),VLOOKUP(MaGv!AW55,dsma,5,0)&amp;CHAR(10)&amp;VLOOKUP(MaGv!AW55,dsma,4,0)))</f>
        <v/>
      </c>
      <c r="AX55" s="205" t="str">
        <f>IF(MaGv!AX55="","",IF(MaGv!AX55="cn","cn"&amp;CHAR(10)&amp;VLOOKUP(MaGv!AX50,dscn,3,0),VLOOKUP(MaGv!AX55,dsma,5,0)&amp;CHAR(10)&amp;VLOOKUP(MaGv!AX55,dsma,4,0)))</f>
        <v/>
      </c>
      <c r="AY55" s="77" t="str">
        <f>IF(MaGv!AY55="","",IF(MaGv!AY55="cn","cn"&amp;CHAR(10)&amp;VLOOKUP(MaGv!AY50,dscn,3,0),VLOOKUP(MaGv!AY55,dsma,5,0)&amp;CHAR(10)&amp;VLOOKUP(MaGv!AY55,dsma,4,0)))</f>
        <v/>
      </c>
      <c r="AZ55" s="77" t="str">
        <f>IF(MaGv!AZ55="","",IF(MaGv!AZ55="cn","cn"&amp;CHAR(10)&amp;VLOOKUP(MaGv!AZ50,dscn,3,0),VLOOKUP(MaGv!AZ55,dsma,5,0)&amp;CHAR(10)&amp;VLOOKUP(MaGv!AZ55,dsma,4,0)))</f>
        <v/>
      </c>
      <c r="BA55" s="109"/>
      <c r="BB55" s="110"/>
    </row>
    <row r="56" spans="1:54" ht="24" customHeight="1" x14ac:dyDescent="0.2">
      <c r="A56" s="470" t="s">
        <v>12</v>
      </c>
      <c r="B56" s="108">
        <v>3</v>
      </c>
      <c r="C56" s="77" t="str">
        <f>IF(MaGv!C56="","",IF(MaGv!C56="cn","cn"&amp;CHAR(10)&amp;VLOOKUP(MaGv!C51,dscn,3,0),VLOOKUP(MaGv!C56,dsma,5,0)&amp;CHAR(10)&amp;VLOOKUP(MaGv!C56,dsma,4,0)))</f>
        <v>Đia
Nhung</v>
      </c>
      <c r="D56" s="77" t="str">
        <f>IF(MaGv!D56="","",IF(MaGv!D56="cn","cn"&amp;CHAR(10)&amp;VLOOKUP(MaGv!D51,dscn,3,0),VLOOKUP(MaGv!D56,dsma,5,0)&amp;CHAR(10)&amp;VLOOKUP(MaGv!D56,dsma,4,0)))</f>
        <v/>
      </c>
      <c r="E56" s="77" t="str">
        <f>IF(MaGv!E56="","",IF(MaGv!E56="cn","cn"&amp;CHAR(10)&amp;VLOOKUP(MaGv!E51,dscn,3,0),VLOOKUP(MaGv!E56,dsma,5,0)&amp;CHAR(10)&amp;VLOOKUP(MaGv!E56,dsma,4,0)))</f>
        <v/>
      </c>
      <c r="F56" s="77" t="str">
        <f>IF(MaGv!F56="","",IF(MaGv!F56="cn","cn"&amp;CHAR(10)&amp;VLOOKUP(MaGv!F51,dscn,3,0),VLOOKUP(MaGv!F56,dsma,5,0)&amp;CHAR(10)&amp;VLOOKUP(MaGv!F56,dsma,4,0)))</f>
        <v/>
      </c>
      <c r="G56" s="77" t="str">
        <f>IF(MaGv!G56="","",IF(MaGv!G56="cn","cn"&amp;CHAR(10)&amp;VLOOKUP(MaGv!G51,dscn,3,0),VLOOKUP(MaGv!G56,dsma,5,0)&amp;CHAR(10)&amp;VLOOKUP(MaGv!G56,dsma,4,0)))</f>
        <v>Lý
Hương</v>
      </c>
      <c r="H56" s="205" t="str">
        <f>IF(MaGv!H56="","",IF(MaGv!H56="cn","cn"&amp;CHAR(10)&amp;VLOOKUP(MaGv!H51,dscn,3,0),VLOOKUP(MaGv!H56,dsma,5,0)&amp;CHAR(10)&amp;VLOOKUP(MaGv!H56,dsma,4,0)))</f>
        <v>Hóa
Nghi</v>
      </c>
      <c r="I56" s="77" t="str">
        <f>IF(MaGv!I56="","",IF(MaGv!I56="cn","cn"&amp;CHAR(10)&amp;VLOOKUP(MaGv!I51,dscn,3,0),VLOOKUP(MaGv!I56,dsma,5,0)&amp;CHAR(10)&amp;VLOOKUP(MaGv!I56,dsma,4,0)))</f>
        <v/>
      </c>
      <c r="J56" s="77" t="str">
        <f>IF(MaGv!J56="","",IF(MaGv!J56="cn","cn"&amp;CHAR(10)&amp;VLOOKUP(MaGv!J51,dscn,3,0),VLOOKUP(MaGv!J56,dsma,5,0)&amp;CHAR(10)&amp;VLOOKUP(MaGv!J56,dsma,4,0)))</f>
        <v>Lý
Nhung</v>
      </c>
      <c r="K56" s="77" t="str">
        <f>IF(MaGv!K56="","",IF(MaGv!K56="cn","cn"&amp;CHAR(10)&amp;VLOOKUP(MaGv!K51,dscn,3,0),VLOOKUP(MaGv!K56,dsma,5,0)&amp;CHAR(10)&amp;VLOOKUP(MaGv!K56,dsma,4,0)))</f>
        <v>td
Tú</v>
      </c>
      <c r="L56" s="77" t="str">
        <f>IF(MaGv!L56="","",IF(MaGv!L56="cn","cn"&amp;CHAR(10)&amp;VLOOKUP(MaGv!L51,dscn,3,0),VLOOKUP(MaGv!L56,dsma,5,0)&amp;CHAR(10)&amp;VLOOKUP(MaGv!L56,dsma,4,0)))</f>
        <v>Sử
Phương</v>
      </c>
      <c r="M56" s="77" t="str">
        <f>IF(MaGv!M56="","",IF(MaGv!M56="cn","cn"&amp;CHAR(10)&amp;VLOOKUP(MaGv!M51,dscn,3,0),VLOOKUP(MaGv!M56,dsma,5,0)&amp;CHAR(10)&amp;VLOOKUP(MaGv!M56,dsma,4,0)))</f>
        <v/>
      </c>
      <c r="N56" s="77" t="str">
        <f>IF(MaGv!N56="","",IF(MaGv!N56="cn","cn"&amp;CHAR(10)&amp;VLOOKUP(MaGv!N51,dscn,3,0),VLOOKUP(MaGv!N56,dsma,5,0)&amp;CHAR(10)&amp;VLOOKUP(MaGv!N56,dsma,4,0)))</f>
        <v/>
      </c>
      <c r="O56" s="77" t="str">
        <f>IF(MaGv!O56="","",IF(MaGv!O56="cn","cn"&amp;CHAR(10)&amp;VLOOKUP(MaGv!O51,dscn,3,0),VLOOKUP(MaGv!O56,dsma,5,0)&amp;CHAR(10)&amp;VLOOKUP(MaGv!O56,dsma,4,0)))</f>
        <v/>
      </c>
      <c r="P56" s="77" t="str">
        <f>IF(MaGv!P56="","",IF(MaGv!P56="cn","cn"&amp;CHAR(10)&amp;VLOOKUP(MaGv!P51,dscn,3,0),VLOOKUP(MaGv!P56,dsma,5,0)&amp;CHAR(10)&amp;VLOOKUP(MaGv!P56,dsma,4,0)))</f>
        <v>Toán
Phượng</v>
      </c>
      <c r="Q56" s="77" t="str">
        <f>IF(MaGv!Q56="","",IF(MaGv!Q56="cn","cn"&amp;CHAR(10)&amp;VLOOKUP(MaGv!Q51,dscn,3,0),VLOOKUP(MaGv!Q56,dsma,5,0)&amp;CHAR(10)&amp;VLOOKUP(MaGv!Q56,dsma,4,0)))</f>
        <v>Sinh
B.Ngọc</v>
      </c>
      <c r="R56" s="77" t="str">
        <f>IF(MaGv!R56="","",IF(MaGv!R56="cn","cn"&amp;CHAR(10)&amp;VLOOKUP(MaGv!R51,dscn,3,0),VLOOKUP(MaGv!R56,dsma,5,0)&amp;CHAR(10)&amp;VLOOKUP(MaGv!R56,dsma,4,0)))</f>
        <v>Hóa
Sa</v>
      </c>
      <c r="S56" s="77" t="str">
        <f>IF(MaGv!S56="","",IF(MaGv!S56="cn","cn"&amp;CHAR(10)&amp;VLOOKUP(MaGv!S51,dscn,3,0),VLOOKUP(MaGv!S56,dsma,5,0)&amp;CHAR(10)&amp;VLOOKUP(MaGv!S56,dsma,4,0)))</f>
        <v>QP
Linh</v>
      </c>
      <c r="T56" s="77" t="str">
        <f>IF(MaGv!T56="","",IF(MaGv!T56="cn","cn"&amp;CHAR(10)&amp;VLOOKUP(MaGv!T51,dscn,3,0),VLOOKUP(MaGv!T56,dsma,5,0)&amp;CHAR(10)&amp;VLOOKUP(MaGv!T56,dsma,4,0)))</f>
        <v>AVăn
Khanh</v>
      </c>
      <c r="U56" s="77" t="str">
        <f>IF(MaGv!U56="","",IF(MaGv!U56="cn","cn"&amp;CHAR(10)&amp;VLOOKUP(MaGv!U51,dscn,3,0),VLOOKUP(MaGv!U56,dsma,5,0)&amp;CHAR(10)&amp;VLOOKUP(MaGv!U56,dsma,4,0)))</f>
        <v>AVăn
Ngọc</v>
      </c>
      <c r="V56" s="77" t="str">
        <f>IF(MaGv!V56="","",IF(MaGv!V56="cn","cn"&amp;CHAR(10)&amp;VLOOKUP(MaGv!V51,dscn,3,0),VLOOKUP(MaGv!V56,dsma,5,0)&amp;CHAR(10)&amp;VLOOKUP(MaGv!V56,dsma,4,0)))</f>
        <v>AVăn
Thủy</v>
      </c>
      <c r="W56" s="77" t="str">
        <f>IF(MaGv!W56="","",IF(MaGv!W56="cn","cn"&amp;CHAR(10)&amp;VLOOKUP(MaGv!W51,dscn,3,0),VLOOKUP(MaGv!W56,dsma,5,0)&amp;CHAR(10)&amp;VLOOKUP(MaGv!W56,dsma,4,0)))</f>
        <v>Toán
Việt</v>
      </c>
      <c r="X56" s="77" t="str">
        <f>IF(MaGv!X56="","",IF(MaGv!X56="cn","cn"&amp;CHAR(10)&amp;VLOOKUP(MaGv!X51,dscn,3,0),VLOOKUP(MaGv!X56,dsma,5,0)&amp;CHAR(10)&amp;VLOOKUP(MaGv!X56,dsma,4,0)))</f>
        <v>Lý
Toàn</v>
      </c>
      <c r="Y56" s="77" t="str">
        <f>IF(MaGv!Y56="","",IF(MaGv!Y56="cn","cn"&amp;CHAR(10)&amp;VLOOKUP(MaGv!Y51,dscn,3,0),VLOOKUP(MaGv!Y56,dsma,5,0)&amp;CHAR(10)&amp;VLOOKUP(MaGv!Y56,dsma,4,0)))</f>
        <v>Văn 
Khôi</v>
      </c>
      <c r="Z56" s="77" t="str">
        <f>IF(MaGv!Z56="","",IF(MaGv!Z56="cn","cn"&amp;CHAR(10)&amp;VLOOKUP(MaGv!Z51,dscn,3,0),VLOOKUP(MaGv!Z56,dsma,5,0)&amp;CHAR(10)&amp;VLOOKUP(MaGv!Z56,dsma,4,0)))</f>
        <v>nghề
Minh</v>
      </c>
      <c r="AA56" s="77" t="str">
        <f>IF(MaGv!AA56="","",IF(MaGv!AA56="cn","cn"&amp;CHAR(10)&amp;VLOOKUP(MaGv!AA51,dscn,3,0),VLOOKUP(MaGv!AA56,dsma,5,0)&amp;CHAR(10)&amp;VLOOKUP(MaGv!AA56,dsma,4,0)))</f>
        <v>Sinh
Yến</v>
      </c>
      <c r="AB56" s="77" t="str">
        <f>IF(MaGv!AB56="","",IF(MaGv!AB56="cn","cn"&amp;CHAR(10)&amp;VLOOKUP(MaGv!AB51,dscn,3,0),VLOOKUP(MaGv!AB56,dsma,5,0)&amp;CHAR(10)&amp;VLOOKUP(MaGv!AB56,dsma,4,0)))</f>
        <v>Toán
T.Mai</v>
      </c>
      <c r="AC56" s="77" t="str">
        <f>IF(MaGv!AC56="","",IF(MaGv!AC56="cn","cn"&amp;CHAR(10)&amp;VLOOKUP(MaGv!AC51,dscn,3,0),VLOOKUP(MaGv!AC56,dsma,5,0)&amp;CHAR(10)&amp;VLOOKUP(MaGv!AC56,dsma,4,0)))</f>
        <v>tin
Cường</v>
      </c>
      <c r="AD56" s="77" t="str">
        <f>IF(MaGv!AD56="","",IF(MaGv!AD56="cn","cn"&amp;CHAR(10)&amp;VLOOKUP(MaGv!AD51,dscn,3,0),VLOOKUP(MaGv!AD56,dsma,5,0)&amp;CHAR(10)&amp;VLOOKUP(MaGv!AD56,dsma,4,0)))</f>
        <v/>
      </c>
      <c r="AE56" s="77" t="str">
        <f>IF(MaGv!AE56="","",IF(MaGv!AE56="cn","cn"&amp;CHAR(10)&amp;VLOOKUP(MaGv!AE51,dscn,3,0),VLOOKUP(MaGv!AE56,dsma,5,0)&amp;CHAR(10)&amp;VLOOKUP(MaGv!AE56,dsma,4,0)))</f>
        <v/>
      </c>
      <c r="AF56" s="77" t="str">
        <f>IF(MaGv!AF56="","",IF(MaGv!AF56="cn","cn"&amp;CHAR(10)&amp;VLOOKUP(MaGv!AF51,dscn,3,0),VLOOKUP(MaGv!AF56,dsma,5,0)&amp;CHAR(10)&amp;VLOOKUP(MaGv!AF56,dsma,4,0)))</f>
        <v/>
      </c>
      <c r="AG56" s="77" t="str">
        <f>IF(MaGv!AG56="","",IF(MaGv!AG56="cn","cn"&amp;CHAR(10)&amp;VLOOKUP(MaGv!AG51,dscn,3,0),VLOOKUP(MaGv!AG56,dsma,5,0)&amp;CHAR(10)&amp;VLOOKUP(MaGv!AG56,dsma,4,0)))</f>
        <v/>
      </c>
      <c r="AH56" s="205" t="str">
        <f>IF(MaGv!AH56="","",IF(MaGv!AH56="cn","cn"&amp;CHAR(10)&amp;VLOOKUP(MaGv!AH51,dscn,3,0),VLOOKUP(MaGv!AH56,dsma,5,0)&amp;CHAR(10)&amp;VLOOKUP(MaGv!AH56,dsma,4,0)))</f>
        <v>Văn
Lý</v>
      </c>
      <c r="AI56" s="205" t="str">
        <f>IF(MaGv!AI56="","",IF(MaGv!AI56="cn","cn"&amp;CHAR(10)&amp;VLOOKUP(MaGv!AI51,dscn,3,0),VLOOKUP(MaGv!AI56,dsma,5,0)&amp;CHAR(10)&amp;VLOOKUP(MaGv!AI56,dsma,4,0)))</f>
        <v>td
Hân</v>
      </c>
      <c r="AJ56" s="205" t="str">
        <f>IF(MaGv!AJ56="","",IF(MaGv!AJ56="cn","cn"&amp;CHAR(10)&amp;VLOOKUP(MaGv!AJ51,dscn,3,0),VLOOKUP(MaGv!AJ56,dsma,5,0)&amp;CHAR(10)&amp;VLOOKUP(MaGv!AJ56,dsma,4,0)))</f>
        <v>td
Cường</v>
      </c>
      <c r="AK56" s="205" t="str">
        <f>IF(MaGv!AK56="","",IF(MaGv!AK56="cn","cn"&amp;CHAR(10)&amp;VLOOKUP(MaGv!AK51,dscn,3,0),VLOOKUP(MaGv!AK56,dsma,5,0)&amp;CHAR(10)&amp;VLOOKUP(MaGv!AK56,dsma,4,0)))</f>
        <v>Lý
Dũng</v>
      </c>
      <c r="AL56" s="205" t="str">
        <f>IF(MaGv!AL56="","",IF(MaGv!AL56="cn","cn"&amp;CHAR(10)&amp;VLOOKUP(MaGv!AL51,dscn,3,0),VLOOKUP(MaGv!AL56,dsma,5,0)&amp;CHAR(10)&amp;VLOOKUP(MaGv!AL56,dsma,4,0)))</f>
        <v>Lý
Miên</v>
      </c>
      <c r="AM56" s="205" t="str">
        <f>IF(MaGv!AM56="","",IF(MaGv!AM56="cn","cn"&amp;CHAR(10)&amp;VLOOKUP(MaGv!AM51,dscn,3,0),VLOOKUP(MaGv!AM56,dsma,5,0)&amp;CHAR(10)&amp;VLOOKUP(MaGv!AM56,dsma,4,0)))</f>
        <v>Toán
Minh</v>
      </c>
      <c r="AN56" s="205" t="str">
        <f>IF(MaGv!AN56="","",IF(MaGv!AN56="cn","cn"&amp;CHAR(10)&amp;VLOOKUP(MaGv!AN51,dscn,3,0),VLOOKUP(MaGv!AN56,dsma,5,0)&amp;CHAR(10)&amp;VLOOKUP(MaGv!AN56,dsma,4,0)))</f>
        <v>Lý
Hà</v>
      </c>
      <c r="AO56" s="205" t="str">
        <f>IF(MaGv!AO56="","",IF(MaGv!AO56="cn","cn"&amp;CHAR(10)&amp;VLOOKUP(MaGv!AO51,dscn,3,0),VLOOKUP(MaGv!AO56,dsma,5,0)&amp;CHAR(10)&amp;VLOOKUP(MaGv!AO56,dsma,4,0)))</f>
        <v>Đia
Thủy</v>
      </c>
      <c r="AP56" s="205" t="str">
        <f>IF(MaGv!AP56="","",IF(MaGv!AP56="cn","cn"&amp;CHAR(10)&amp;VLOOKUP(MaGv!AP51,dscn,3,0),VLOOKUP(MaGv!AP56,dsma,5,0)&amp;CHAR(10)&amp;VLOOKUP(MaGv!AP56,dsma,4,0)))</f>
        <v>Đia
Hường</v>
      </c>
      <c r="AQ56" s="205" t="str">
        <f>IF(MaGv!AQ56="","",IF(MaGv!AQ56="cn","cn"&amp;CHAR(10)&amp;VLOOKUP(MaGv!AQ51,dscn,3,0),VLOOKUP(MaGv!AQ56,dsma,5,0)&amp;CHAR(10)&amp;VLOOKUP(MaGv!AQ56,dsma,4,0)))</f>
        <v>tin
Nguồn</v>
      </c>
      <c r="AR56" s="205" t="str">
        <f>IF(MaGv!AR56="","",IF(MaGv!AR56="cn","cn"&amp;CHAR(10)&amp;VLOOKUP(MaGv!AR51,dscn,3,0),VLOOKUP(MaGv!AR56,dsma,5,0)&amp;CHAR(10)&amp;VLOOKUP(MaGv!AR56,dsma,4,0)))</f>
        <v>Lý
Sơn</v>
      </c>
      <c r="AS56" s="205" t="str">
        <f>IF(MaGv!AS56="","",IF(MaGv!AS56="cn","cn"&amp;CHAR(10)&amp;VLOOKUP(MaGv!AS51,dscn,3,0),VLOOKUP(MaGv!AS56,dsma,5,0)&amp;CHAR(10)&amp;VLOOKUP(MaGv!AS56,dsma,4,0)))</f>
        <v>Văn
Dung</v>
      </c>
      <c r="AT56" s="202" t="str">
        <f>IF(MaGv!AT56="","",IF(MaGv!AT56="cn","cn"&amp;CHAR(10)&amp;VLOOKUP(MaGv!AT51,dscn,3,0),VLOOKUP(MaGv!AT56,dsma,5,0)&amp;CHAR(10)&amp;VLOOKUP(MaGv!AT56,dsma,4,0)))</f>
        <v>AVăn
Màng</v>
      </c>
      <c r="AU56" s="205" t="str">
        <f>IF(MaGv!AU56="","",IF(MaGv!AU56="cn","cn"&amp;CHAR(10)&amp;VLOOKUP(MaGv!AU51,dscn,3,0),VLOOKUP(MaGv!AU56,dsma,5,0)&amp;CHAR(10)&amp;VLOOKUP(MaGv!AU56,dsma,4,0)))</f>
        <v>Văn
Q.Trang</v>
      </c>
      <c r="AV56" s="205" t="str">
        <f>IF(MaGv!AV56="","",IF(MaGv!AV56="cn","cn"&amp;CHAR(10)&amp;VLOOKUP(MaGv!AV51,dscn,3,0),VLOOKUP(MaGv!AV56,dsma,5,0)&amp;CHAR(10)&amp;VLOOKUP(MaGv!AV56,dsma,4,0)))</f>
        <v>AVăn
Nga</v>
      </c>
      <c r="AW56" s="205" t="str">
        <f>IF(MaGv!AW56="","",IF(MaGv!AW56="cn","cn"&amp;CHAR(10)&amp;VLOOKUP(MaGv!AW51,dscn,3,0),VLOOKUP(MaGv!AW56,dsma,5,0)&amp;CHAR(10)&amp;VLOOKUP(MaGv!AW56,dsma,4,0)))</f>
        <v/>
      </c>
      <c r="AX56" s="205" t="str">
        <f>IF(MaGv!AX56="","",IF(MaGv!AX56="cn","cn"&amp;CHAR(10)&amp;VLOOKUP(MaGv!AX51,dscn,3,0),VLOOKUP(MaGv!AX56,dsma,5,0)&amp;CHAR(10)&amp;VLOOKUP(MaGv!AX56,dsma,4,0)))</f>
        <v/>
      </c>
      <c r="AY56" s="77" t="str">
        <f>IF(MaGv!AY56="","",IF(MaGv!AY56="cn","cn"&amp;CHAR(10)&amp;VLOOKUP(MaGv!AY51,dscn,3,0),VLOOKUP(MaGv!AY56,dsma,5,0)&amp;CHAR(10)&amp;VLOOKUP(MaGv!AY56,dsma,4,0)))</f>
        <v/>
      </c>
      <c r="AZ56" s="77" t="str">
        <f>IF(MaGv!AZ56="","",IF(MaGv!AZ56="cn","cn"&amp;CHAR(10)&amp;VLOOKUP(MaGv!AZ51,dscn,3,0),VLOOKUP(MaGv!AZ56,dsma,5,0)&amp;CHAR(10)&amp;VLOOKUP(MaGv!AZ56,dsma,4,0)))</f>
        <v/>
      </c>
      <c r="BA56" s="109"/>
      <c r="BB56" s="110"/>
    </row>
    <row r="57" spans="1:54" ht="24" customHeight="1" x14ac:dyDescent="0.2">
      <c r="A57" s="470"/>
      <c r="B57" s="108">
        <v>4</v>
      </c>
      <c r="C57" s="77" t="str">
        <f>IF(MaGv!C57="","",IF(MaGv!C57="cn","cn"&amp;CHAR(10)&amp;VLOOKUP(MaGv!C52,dscn,3,0),VLOOKUP(MaGv!C57,dsma,5,0)&amp;CHAR(10)&amp;VLOOKUP(MaGv!C57,dsma,4,0)))</f>
        <v>Lý
Hà</v>
      </c>
      <c r="D57" s="77" t="str">
        <f>IF(MaGv!D57="","",IF(MaGv!D57="cn","cn"&amp;CHAR(10)&amp;VLOOKUP(MaGv!D52,dscn,3,0),VLOOKUP(MaGv!D57,dsma,5,0)&amp;CHAR(10)&amp;VLOOKUP(MaGv!D57,dsma,4,0)))</f>
        <v/>
      </c>
      <c r="E57" s="77" t="str">
        <f>IF(MaGv!E57="","",IF(MaGv!E57="cn","cn"&amp;CHAR(10)&amp;VLOOKUP(MaGv!E52,dscn,3,0),VLOOKUP(MaGv!E57,dsma,5,0)&amp;CHAR(10)&amp;VLOOKUP(MaGv!E57,dsma,4,0)))</f>
        <v/>
      </c>
      <c r="F57" s="77" t="str">
        <f>IF(MaGv!F57="","",IF(MaGv!F57="cn","cn"&amp;CHAR(10)&amp;VLOOKUP(MaGv!F52,dscn,3,0),VLOOKUP(MaGv!F57,dsma,5,0)&amp;CHAR(10)&amp;VLOOKUP(MaGv!F57,dsma,4,0)))</f>
        <v/>
      </c>
      <c r="G57" s="77" t="str">
        <f>IF(MaGv!G57="","",IF(MaGv!G57="cn","cn"&amp;CHAR(10)&amp;VLOOKUP(MaGv!G52,dscn,3,0),VLOOKUP(MaGv!G57,dsma,5,0)&amp;CHAR(10)&amp;VLOOKUP(MaGv!G57,dsma,4,0)))</f>
        <v>AVăn
Nga</v>
      </c>
      <c r="H57" s="205" t="str">
        <f>IF(MaGv!H57="","",IF(MaGv!H57="cn","cn"&amp;CHAR(10)&amp;VLOOKUP(MaGv!H52,dscn,3,0),VLOOKUP(MaGv!H57,dsma,5,0)&amp;CHAR(10)&amp;VLOOKUP(MaGv!H57,dsma,4,0)))</f>
        <v>Toán
T.Mai</v>
      </c>
      <c r="I57" s="77" t="str">
        <f>IF(MaGv!I57="","",IF(MaGv!I57="cn","cn"&amp;CHAR(10)&amp;VLOOKUP(MaGv!I52,dscn,3,0),VLOOKUP(MaGv!I57,dsma,5,0)&amp;CHAR(10)&amp;VLOOKUP(MaGv!I57,dsma,4,0)))</f>
        <v/>
      </c>
      <c r="J57" s="77" t="str">
        <f>IF(MaGv!J57="","",IF(MaGv!J57="cn","cn"&amp;CHAR(10)&amp;VLOOKUP(MaGv!J52,dscn,3,0),VLOOKUP(MaGv!J57,dsma,5,0)&amp;CHAR(10)&amp;VLOOKUP(MaGv!J57,dsma,4,0)))</f>
        <v>Toán
Minh</v>
      </c>
      <c r="K57" s="77" t="str">
        <f>IF(MaGv!K57="","",IF(MaGv!K57="cn","cn"&amp;CHAR(10)&amp;VLOOKUP(MaGv!K52,dscn,3,0),VLOOKUP(MaGv!K57,dsma,5,0)&amp;CHAR(10)&amp;VLOOKUP(MaGv!K57,dsma,4,0)))</f>
        <v>Đia
Nhung</v>
      </c>
      <c r="L57" s="77" t="str">
        <f>IF(MaGv!L57="","",IF(MaGv!L57="cn","cn"&amp;CHAR(10)&amp;VLOOKUP(MaGv!L52,dscn,3,0),VLOOKUP(MaGv!L57,dsma,5,0)&amp;CHAR(10)&amp;VLOOKUP(MaGv!L57,dsma,4,0)))</f>
        <v>AVăn
Vinh</v>
      </c>
      <c r="M57" s="77" t="str">
        <f>IF(MaGv!M57="","",IF(MaGv!M57="cn","cn"&amp;CHAR(10)&amp;VLOOKUP(MaGv!M52,dscn,3,0),VLOOKUP(MaGv!M57,dsma,5,0)&amp;CHAR(10)&amp;VLOOKUP(MaGv!M57,dsma,4,0)))</f>
        <v/>
      </c>
      <c r="N57" s="77" t="str">
        <f>IF(MaGv!N57="","",IF(MaGv!N57="cn","cn"&amp;CHAR(10)&amp;VLOOKUP(MaGv!N52,dscn,3,0),VLOOKUP(MaGv!N57,dsma,5,0)&amp;CHAR(10)&amp;VLOOKUP(MaGv!N57,dsma,4,0)))</f>
        <v/>
      </c>
      <c r="O57" s="77" t="str">
        <f>IF(MaGv!O57="","",IF(MaGv!O57="cn","cn"&amp;CHAR(10)&amp;VLOOKUP(MaGv!O52,dscn,3,0),VLOOKUP(MaGv!O57,dsma,5,0)&amp;CHAR(10)&amp;VLOOKUP(MaGv!O57,dsma,4,0)))</f>
        <v/>
      </c>
      <c r="P57" s="77" t="str">
        <f>IF(MaGv!P57="","",IF(MaGv!P57="cn","cn"&amp;CHAR(10)&amp;VLOOKUP(MaGv!P52,dscn,3,0),VLOOKUP(MaGv!P57,dsma,5,0)&amp;CHAR(10)&amp;VLOOKUP(MaGv!P57,dsma,4,0)))</f>
        <v>AVăn
Phương</v>
      </c>
      <c r="Q57" s="77" t="str">
        <f>IF(MaGv!Q57="","",IF(MaGv!Q57="cn","cn"&amp;CHAR(10)&amp;VLOOKUP(MaGv!Q52,dscn,3,0),VLOOKUP(MaGv!Q57,dsma,5,0)&amp;CHAR(10)&amp;VLOOKUP(MaGv!Q57,dsma,4,0)))</f>
        <v>Văn 
Chi</v>
      </c>
      <c r="R57" s="77" t="str">
        <f>IF(MaGv!R57="","",IF(MaGv!R57="cn","cn"&amp;CHAR(10)&amp;VLOOKUP(MaGv!R52,dscn,3,0),VLOOKUP(MaGv!R57,dsma,5,0)&amp;CHAR(10)&amp;VLOOKUP(MaGv!R57,dsma,4,0)))</f>
        <v>Toán
Yến</v>
      </c>
      <c r="S57" s="77" t="str">
        <f>IF(MaGv!S57="","",IF(MaGv!S57="cn","cn"&amp;CHAR(10)&amp;VLOOKUP(MaGv!S52,dscn,3,0),VLOOKUP(MaGv!S57,dsma,5,0)&amp;CHAR(10)&amp;VLOOKUP(MaGv!S57,dsma,4,0)))</f>
        <v>Sinh
B.Ngọc</v>
      </c>
      <c r="T57" s="77" t="str">
        <f>IF(MaGv!T57="","",IF(MaGv!T57="cn","cn"&amp;CHAR(10)&amp;VLOOKUP(MaGv!T52,dscn,3,0),VLOOKUP(MaGv!T57,dsma,5,0)&amp;CHAR(10)&amp;VLOOKUP(MaGv!T57,dsma,4,0)))</f>
        <v>Hóa
Nghi</v>
      </c>
      <c r="U57" s="77" t="str">
        <f>IF(MaGv!U57="","",IF(MaGv!U57="cn","cn"&amp;CHAR(10)&amp;VLOOKUP(MaGv!U52,dscn,3,0),VLOOKUP(MaGv!U57,dsma,5,0)&amp;CHAR(10)&amp;VLOOKUP(MaGv!U57,dsma,4,0)))</f>
        <v>AVăn
Ngọc</v>
      </c>
      <c r="V57" s="77" t="str">
        <f>IF(MaGv!V57="","",IF(MaGv!V57="cn","cn"&amp;CHAR(10)&amp;VLOOKUP(MaGv!V52,dscn,3,0),VLOOKUP(MaGv!V57,dsma,5,0)&amp;CHAR(10)&amp;VLOOKUP(MaGv!V57,dsma,4,0)))</f>
        <v>nghề
Thêu</v>
      </c>
      <c r="W57" s="77" t="str">
        <f>IF(MaGv!W57="","",IF(MaGv!W57="cn","cn"&amp;CHAR(10)&amp;VLOOKUP(MaGv!W52,dscn,3,0),VLOOKUP(MaGv!W57,dsma,5,0)&amp;CHAR(10)&amp;VLOOKUP(MaGv!W57,dsma,4,0)))</f>
        <v>AVăn
Thủy</v>
      </c>
      <c r="X57" s="77" t="str">
        <f>IF(MaGv!X57="","",IF(MaGv!X57="cn","cn"&amp;CHAR(10)&amp;VLOOKUP(MaGv!X52,dscn,3,0),VLOOKUP(MaGv!X57,dsma,5,0)&amp;CHAR(10)&amp;VLOOKUP(MaGv!X57,dsma,4,0)))</f>
        <v>Lý
Toàn</v>
      </c>
      <c r="Y57" s="77" t="str">
        <f>IF(MaGv!Y57="","",IF(MaGv!Y57="cn","cn"&amp;CHAR(10)&amp;VLOOKUP(MaGv!Y52,dscn,3,0),VLOOKUP(MaGv!Y57,dsma,5,0)&amp;CHAR(10)&amp;VLOOKUP(MaGv!Y57,dsma,4,0)))</f>
        <v>Lý
Nhung</v>
      </c>
      <c r="Z57" s="77" t="str">
        <f>IF(MaGv!Z57="","",IF(MaGv!Z57="cn","cn"&amp;CHAR(10)&amp;VLOOKUP(MaGv!Z52,dscn,3,0),VLOOKUP(MaGv!Z57,dsma,5,0)&amp;CHAR(10)&amp;VLOOKUP(MaGv!Z57,dsma,4,0)))</f>
        <v>Toán
Việt</v>
      </c>
      <c r="AA57" s="77" t="str">
        <f>IF(MaGv!AA57="","",IF(MaGv!AA57="cn","cn"&amp;CHAR(10)&amp;VLOOKUP(MaGv!AA52,dscn,3,0),VLOOKUP(MaGv!AA57,dsma,5,0)&amp;CHAR(10)&amp;VLOOKUP(MaGv!AA57,dsma,4,0)))</f>
        <v>Đia
Hường</v>
      </c>
      <c r="AB57" s="77" t="str">
        <f>IF(MaGv!AB57="","",IF(MaGv!AB57="cn","cn"&amp;CHAR(10)&amp;VLOOKUP(MaGv!AB52,dscn,3,0),VLOOKUP(MaGv!AB57,dsma,5,0)&amp;CHAR(10)&amp;VLOOKUP(MaGv!AB57,dsma,4,0)))</f>
        <v>Lý
Hương</v>
      </c>
      <c r="AC57" s="77" t="str">
        <f>IF(MaGv!AC57="","",IF(MaGv!AC57="cn","cn"&amp;CHAR(10)&amp;VLOOKUP(MaGv!AC52,dscn,3,0),VLOOKUP(MaGv!AC57,dsma,5,0)&amp;CHAR(10)&amp;VLOOKUP(MaGv!AC57,dsma,4,0)))</f>
        <v>tin
Cường</v>
      </c>
      <c r="AD57" s="77" t="str">
        <f>IF(MaGv!AD57="","",IF(MaGv!AD57="cn","cn"&amp;CHAR(10)&amp;VLOOKUP(MaGv!AD52,dscn,3,0),VLOOKUP(MaGv!AD57,dsma,5,0)&amp;CHAR(10)&amp;VLOOKUP(MaGv!AD57,dsma,4,0)))</f>
        <v/>
      </c>
      <c r="AE57" s="77" t="str">
        <f>IF(MaGv!AE57="","",IF(MaGv!AE57="cn","cn"&amp;CHAR(10)&amp;VLOOKUP(MaGv!AE52,dscn,3,0),VLOOKUP(MaGv!AE57,dsma,5,0)&amp;CHAR(10)&amp;VLOOKUP(MaGv!AE57,dsma,4,0)))</f>
        <v/>
      </c>
      <c r="AF57" s="77" t="str">
        <f>IF(MaGv!AF57="","",IF(MaGv!AF57="cn","cn"&amp;CHAR(10)&amp;VLOOKUP(MaGv!AF52,dscn,3,0),VLOOKUP(MaGv!AF57,dsma,5,0)&amp;CHAR(10)&amp;VLOOKUP(MaGv!AF57,dsma,4,0)))</f>
        <v/>
      </c>
      <c r="AG57" s="77" t="str">
        <f>IF(MaGv!AG57="","",IF(MaGv!AG57="cn","cn"&amp;CHAR(10)&amp;VLOOKUP(MaGv!AG52,dscn,3,0),VLOOKUP(MaGv!AG57,dsma,5,0)&amp;CHAR(10)&amp;VLOOKUP(MaGv!AG57,dsma,4,0)))</f>
        <v/>
      </c>
      <c r="AH57" s="205" t="str">
        <f>IF(MaGv!AH57="","",IF(MaGv!AH57="cn","cn"&amp;CHAR(10)&amp;VLOOKUP(MaGv!AH52,dscn,3,0),VLOOKUP(MaGv!AH57,dsma,5,0)&amp;CHAR(10)&amp;VLOOKUP(MaGv!AH57,dsma,4,0)))</f>
        <v>td
Hân</v>
      </c>
      <c r="AI57" s="205" t="str">
        <f>IF(MaGv!AI57="","",IF(MaGv!AI57="cn","cn"&amp;CHAR(10)&amp;VLOOKUP(MaGv!AI52,dscn,3,0),VLOOKUP(MaGv!AI57,dsma,5,0)&amp;CHAR(10)&amp;VLOOKUP(MaGv!AI57,dsma,4,0)))</f>
        <v>Toán
Thế</v>
      </c>
      <c r="AJ57" s="205" t="str">
        <f>IF(MaGv!AJ57="","",IF(MaGv!AJ57="cn","cn"&amp;CHAR(10)&amp;VLOOKUP(MaGv!AJ52,dscn,3,0),VLOOKUP(MaGv!AJ57,dsma,5,0)&amp;CHAR(10)&amp;VLOOKUP(MaGv!AJ57,dsma,4,0)))</f>
        <v>Sử
Phương</v>
      </c>
      <c r="AK57" s="205" t="str">
        <f>IF(MaGv!AK57="","",IF(MaGv!AK57="cn","cn"&amp;CHAR(10)&amp;VLOOKUP(MaGv!AK52,dscn,3,0),VLOOKUP(MaGv!AK57,dsma,5,0)&amp;CHAR(10)&amp;VLOOKUP(MaGv!AK57,dsma,4,0)))</f>
        <v>Lý
Dũng</v>
      </c>
      <c r="AL57" s="205" t="str">
        <f>IF(MaGv!AL57="","",IF(MaGv!AL57="cn","cn"&amp;CHAR(10)&amp;VLOOKUP(MaGv!AL52,dscn,3,0),VLOOKUP(MaGv!AL57,dsma,5,0)&amp;CHAR(10)&amp;VLOOKUP(MaGv!AL57,dsma,4,0)))</f>
        <v>Sinh
Yến</v>
      </c>
      <c r="AM57" s="205" t="str">
        <f>IF(MaGv!AM57="","",IF(MaGv!AM57="cn","cn"&amp;CHAR(10)&amp;VLOOKUP(MaGv!AM52,dscn,3,0),VLOOKUP(MaGv!AM57,dsma,5,0)&amp;CHAR(10)&amp;VLOOKUP(MaGv!AM57,dsma,4,0)))</f>
        <v>td
Cường</v>
      </c>
      <c r="AN57" s="205" t="str">
        <f>IF(MaGv!AN57="","",IF(MaGv!AN57="cn","cn"&amp;CHAR(10)&amp;VLOOKUP(MaGv!AN52,dscn,3,0),VLOOKUP(MaGv!AN57,dsma,5,0)&amp;CHAR(10)&amp;VLOOKUP(MaGv!AN57,dsma,4,0)))</f>
        <v>td
Doanh</v>
      </c>
      <c r="AO57" s="205" t="str">
        <f>IF(MaGv!AO57="","",IF(MaGv!AO57="cn","cn"&amp;CHAR(10)&amp;VLOOKUP(MaGv!AO52,dscn,3,0),VLOOKUP(MaGv!AO57,dsma,5,0)&amp;CHAR(10)&amp;VLOOKUP(MaGv!AO57,dsma,4,0)))</f>
        <v>Lý
Sơn</v>
      </c>
      <c r="AP57" s="205" t="str">
        <f>IF(MaGv!AP57="","",IF(MaGv!AP57="cn","cn"&amp;CHAR(10)&amp;VLOOKUP(MaGv!AP52,dscn,3,0),VLOOKUP(MaGv!AP57,dsma,5,0)&amp;CHAR(10)&amp;VLOOKUP(MaGv!AP57,dsma,4,0)))</f>
        <v>Toán
Phong</v>
      </c>
      <c r="AQ57" s="205" t="str">
        <f>IF(MaGv!AQ57="","",IF(MaGv!AQ57="cn","cn"&amp;CHAR(10)&amp;VLOOKUP(MaGv!AQ52,dscn,3,0),VLOOKUP(MaGv!AQ57,dsma,5,0)&amp;CHAR(10)&amp;VLOOKUP(MaGv!AQ57,dsma,4,0)))</f>
        <v>Đia
Thủy</v>
      </c>
      <c r="AR57" s="205" t="str">
        <f>IF(MaGv!AR57="","",IF(MaGv!AR57="cn","cn"&amp;CHAR(10)&amp;VLOOKUP(MaGv!AR52,dscn,3,0),VLOOKUP(MaGv!AR57,dsma,5,0)&amp;CHAR(10)&amp;VLOOKUP(MaGv!AR57,dsma,4,0)))</f>
        <v>Văn
Lý</v>
      </c>
      <c r="AS57" s="205" t="str">
        <f>IF(MaGv!AS57="","",IF(MaGv!AS57="cn","cn"&amp;CHAR(10)&amp;VLOOKUP(MaGv!AS52,dscn,3,0),VLOOKUP(MaGv!AS57,dsma,5,0)&amp;CHAR(10)&amp;VLOOKUP(MaGv!AS57,dsma,4,0)))</f>
        <v>Văn
Dung</v>
      </c>
      <c r="AT57" s="202" t="str">
        <f>IF(MaGv!AT57="","",IF(MaGv!AT57="cn","cn"&amp;CHAR(10)&amp;VLOOKUP(MaGv!AT52,dscn,3,0),VLOOKUP(MaGv!AT57,dsma,5,0)&amp;CHAR(10)&amp;VLOOKUP(MaGv!AT57,dsma,4,0)))</f>
        <v>AVăn
Màng</v>
      </c>
      <c r="AU57" s="205" t="str">
        <f>IF(MaGv!AU57="","",IF(MaGv!AU57="cn","cn"&amp;CHAR(10)&amp;VLOOKUP(MaGv!AU52,dscn,3,0),VLOOKUP(MaGv!AU57,dsma,5,0)&amp;CHAR(10)&amp;VLOOKUP(MaGv!AU57,dsma,4,0)))</f>
        <v>tin
Nguồn</v>
      </c>
      <c r="AV57" s="205" t="str">
        <f>IF(MaGv!AV57="","",IF(MaGv!AV57="cn","cn"&amp;CHAR(10)&amp;VLOOKUP(MaGv!AV52,dscn,3,0),VLOOKUP(MaGv!AV57,dsma,5,0)&amp;CHAR(10)&amp;VLOOKUP(MaGv!AV57,dsma,4,0)))</f>
        <v>tin
Minh</v>
      </c>
      <c r="AW57" s="205" t="str">
        <f>IF(MaGv!AW57="","",IF(MaGv!AW57="cn","cn"&amp;CHAR(10)&amp;VLOOKUP(MaGv!AW52,dscn,3,0),VLOOKUP(MaGv!AW57,dsma,5,0)&amp;CHAR(10)&amp;VLOOKUP(MaGv!AW57,dsma,4,0)))</f>
        <v/>
      </c>
      <c r="AX57" s="205" t="str">
        <f>IF(MaGv!AX57="","",IF(MaGv!AX57="cn","cn"&amp;CHAR(10)&amp;VLOOKUP(MaGv!AX52,dscn,3,0),VLOOKUP(MaGv!AX57,dsma,5,0)&amp;CHAR(10)&amp;VLOOKUP(MaGv!AX57,dsma,4,0)))</f>
        <v/>
      </c>
      <c r="AY57" s="77" t="str">
        <f>IF(MaGv!AY57="","",IF(MaGv!AY57="cn","cn"&amp;CHAR(10)&amp;VLOOKUP(MaGv!AY52,dscn,3,0),VLOOKUP(MaGv!AY57,dsma,5,0)&amp;CHAR(10)&amp;VLOOKUP(MaGv!AY57,dsma,4,0)))</f>
        <v/>
      </c>
      <c r="AZ57" s="77" t="str">
        <f>IF(MaGv!AZ57="","",IF(MaGv!AZ57="cn","cn"&amp;CHAR(10)&amp;VLOOKUP(MaGv!AZ52,dscn,3,0),VLOOKUP(MaGv!AZ57,dsma,5,0)&amp;CHAR(10)&amp;VLOOKUP(MaGv!AZ57,dsma,4,0)))</f>
        <v/>
      </c>
      <c r="BA57" s="109"/>
      <c r="BB57" s="110"/>
    </row>
    <row r="58" spans="1:54" ht="24" customHeight="1" thickBot="1" x14ac:dyDescent="0.25">
      <c r="A58" s="470"/>
      <c r="B58" s="111">
        <v>5</v>
      </c>
      <c r="C58" s="120" t="str">
        <f>IF(MaGv!C58="","",IF(MaGv!C58="cn","cn"&amp;CHAR(10)&amp;VLOOKUP(MaGv!C53,dscn,3,0),VLOOKUP(MaGv!C58,dsma,5,0)&amp;CHAR(10)&amp;VLOOKUP(MaGv!C58,dsma,4,0)))</f>
        <v>cn
Hà</v>
      </c>
      <c r="D58" s="120" t="str">
        <f>IF(MaGv!D58="","",IF(MaGv!D58="cn","cn"&amp;CHAR(10)&amp;VLOOKUP(MaGv!D53,dscn,3,0),VLOOKUP(MaGv!D58,dsma,5,0)&amp;CHAR(10)&amp;VLOOKUP(MaGv!D58,dsma,4,0)))</f>
        <v/>
      </c>
      <c r="E58" s="120" t="str">
        <f>IF(MaGv!E58="","",IF(MaGv!E58="cn","cn"&amp;CHAR(10)&amp;VLOOKUP(MaGv!E53,dscn,3,0),VLOOKUP(MaGv!E58,dsma,5,0)&amp;CHAR(10)&amp;VLOOKUP(MaGv!E58,dsma,4,0)))</f>
        <v/>
      </c>
      <c r="F58" s="120" t="str">
        <f>IF(MaGv!F58="","",IF(MaGv!F58="cn","cn"&amp;CHAR(10)&amp;VLOOKUP(MaGv!F53,dscn,3,0),VLOOKUP(MaGv!F58,dsma,5,0)&amp;CHAR(10)&amp;VLOOKUP(MaGv!F58,dsma,4,0)))</f>
        <v/>
      </c>
      <c r="G58" s="120" t="str">
        <f>IF(MaGv!G58="","",IF(MaGv!G58="cn","cn"&amp;CHAR(10)&amp;VLOOKUP(MaGv!G53,dscn,3,0),VLOOKUP(MaGv!G58,dsma,5,0)&amp;CHAR(10)&amp;VLOOKUP(MaGv!G58,dsma,4,0)))</f>
        <v>AVăn
Nga</v>
      </c>
      <c r="H58" s="206" t="str">
        <f>IF(MaGv!H58="","",IF(MaGv!H58="cn","cn"&amp;CHAR(10)&amp;VLOOKUP(MaGv!H53,dscn,3,0),VLOOKUP(MaGv!H58,dsma,5,0)&amp;CHAR(10)&amp;VLOOKUP(MaGv!H58,dsma,4,0)))</f>
        <v>Toán
T.Mai</v>
      </c>
      <c r="I58" s="120" t="str">
        <f>IF(MaGv!I58="","",IF(MaGv!I58="cn","cn"&amp;CHAR(10)&amp;VLOOKUP(MaGv!I53,dscn,3,0),VLOOKUP(MaGv!I58,dsma,5,0)&amp;CHAR(10)&amp;VLOOKUP(MaGv!I58,dsma,4,0)))</f>
        <v/>
      </c>
      <c r="J58" s="120" t="str">
        <f>IF(MaGv!J58="","",IF(MaGv!J58="cn","cn"&amp;CHAR(10)&amp;VLOOKUP(MaGv!J53,dscn,3,0),VLOOKUP(MaGv!J58,dsma,5,0)&amp;CHAR(10)&amp;VLOOKUP(MaGv!J58,dsma,4,0)))</f>
        <v>Sử
Phương</v>
      </c>
      <c r="K58" s="120" t="str">
        <f>IF(MaGv!K58="","",IF(MaGv!K58="cn","cn"&amp;CHAR(10)&amp;VLOOKUP(MaGv!K53,dscn,3,0),VLOOKUP(MaGv!K58,dsma,5,0)&amp;CHAR(10)&amp;VLOOKUP(MaGv!K58,dsma,4,0)))</f>
        <v>AVăn
Thủy</v>
      </c>
      <c r="L58" s="120" t="str">
        <f>IF(MaGv!L58="","",IF(MaGv!L58="cn","cn"&amp;CHAR(10)&amp;VLOOKUP(MaGv!L53,dscn,3,0),VLOOKUP(MaGv!L58,dsma,5,0)&amp;CHAR(10)&amp;VLOOKUP(MaGv!L58,dsma,4,0)))</f>
        <v>AVăn
Vinh</v>
      </c>
      <c r="M58" s="120" t="str">
        <f>IF(MaGv!M58="","",IF(MaGv!M58="cn","cn"&amp;CHAR(10)&amp;VLOOKUP(MaGv!M53,dscn,3,0),VLOOKUP(MaGv!M58,dsma,5,0)&amp;CHAR(10)&amp;VLOOKUP(MaGv!M58,dsma,4,0)))</f>
        <v/>
      </c>
      <c r="N58" s="120" t="str">
        <f>IF(MaGv!N58="","",IF(MaGv!N58="cn","cn"&amp;CHAR(10)&amp;VLOOKUP(MaGv!N53,dscn,3,0),VLOOKUP(MaGv!N58,dsma,5,0)&amp;CHAR(10)&amp;VLOOKUP(MaGv!N58,dsma,4,0)))</f>
        <v/>
      </c>
      <c r="O58" s="120" t="str">
        <f>IF(MaGv!O58="","",IF(MaGv!O58="cn","cn"&amp;CHAR(10)&amp;VLOOKUP(MaGv!O53,dscn,3,0),VLOOKUP(MaGv!O58,dsma,5,0)&amp;CHAR(10)&amp;VLOOKUP(MaGv!O58,dsma,4,0)))</f>
        <v/>
      </c>
      <c r="P58" s="120" t="str">
        <f>IF(MaGv!P58="","",IF(MaGv!P58="cn","cn"&amp;CHAR(10)&amp;VLOOKUP(MaGv!P53,dscn,3,0),VLOOKUP(MaGv!P58,dsma,5,0)&amp;CHAR(10)&amp;VLOOKUP(MaGv!P58,dsma,4,0)))</f>
        <v>AVăn
Phương</v>
      </c>
      <c r="Q58" s="120" t="str">
        <f>IF(MaGv!Q58="","",IF(MaGv!Q58="cn","cn"&amp;CHAR(10)&amp;VLOOKUP(MaGv!Q53,dscn,3,0),VLOOKUP(MaGv!Q58,dsma,5,0)&amp;CHAR(10)&amp;VLOOKUP(MaGv!Q58,dsma,4,0)))</f>
        <v>Văn 
Chi</v>
      </c>
      <c r="R58" s="120" t="str">
        <f>IF(MaGv!R58="","",IF(MaGv!R58="cn","cn"&amp;CHAR(10)&amp;VLOOKUP(MaGv!R53,dscn,3,0),VLOOKUP(MaGv!R58,dsma,5,0)&amp;CHAR(10)&amp;VLOOKUP(MaGv!R58,dsma,4,0)))</f>
        <v>Toán
Yến</v>
      </c>
      <c r="S58" s="120" t="str">
        <f>IF(MaGv!S58="","",IF(MaGv!S58="cn","cn"&amp;CHAR(10)&amp;VLOOKUP(MaGv!S53,dscn,3,0),VLOOKUP(MaGv!S58,dsma,5,0)&amp;CHAR(10)&amp;VLOOKUP(MaGv!S58,dsma,4,0)))</f>
        <v>Toán
Thế</v>
      </c>
      <c r="T58" s="120" t="str">
        <f>IF(MaGv!T58="","",IF(MaGv!T58="cn","cn"&amp;CHAR(10)&amp;VLOOKUP(MaGv!T53,dscn,3,0),VLOOKUP(MaGv!T58,dsma,5,0)&amp;CHAR(10)&amp;VLOOKUP(MaGv!T58,dsma,4,0)))</f>
        <v>Hóa
Nghi</v>
      </c>
      <c r="U58" s="120" t="str">
        <f>IF(MaGv!U58="","",IF(MaGv!U58="cn","cn"&amp;CHAR(10)&amp;VLOOKUP(MaGv!U53,dscn,3,0),VLOOKUP(MaGv!U58,dsma,5,0)&amp;CHAR(10)&amp;VLOOKUP(MaGv!U58,dsma,4,0)))</f>
        <v>Đia
Nhung</v>
      </c>
      <c r="V58" s="120" t="str">
        <f>IF(MaGv!V58="","",IF(MaGv!V58="cn","cn"&amp;CHAR(10)&amp;VLOOKUP(MaGv!V53,dscn,3,0),VLOOKUP(MaGv!V58,dsma,5,0)&amp;CHAR(10)&amp;VLOOKUP(MaGv!V58,dsma,4,0)))</f>
        <v>nghề
Thêu</v>
      </c>
      <c r="W58" s="120" t="str">
        <f>IF(MaGv!W58="","",IF(MaGv!W58="cn","cn"&amp;CHAR(10)&amp;VLOOKUP(MaGv!W53,dscn,3,0),VLOOKUP(MaGv!W58,dsma,5,0)&amp;CHAR(10)&amp;VLOOKUP(MaGv!W58,dsma,4,0)))</f>
        <v>Đia
Hường</v>
      </c>
      <c r="X58" s="120" t="str">
        <f>IF(MaGv!X58="","",IF(MaGv!X58="cn","cn"&amp;CHAR(10)&amp;VLOOKUP(MaGv!X53,dscn,3,0),VLOOKUP(MaGv!X58,dsma,5,0)&amp;CHAR(10)&amp;VLOOKUP(MaGv!X58,dsma,4,0)))</f>
        <v>tin
Cường</v>
      </c>
      <c r="Y58" s="120" t="str">
        <f>IF(MaGv!Y58="","",IF(MaGv!Y58="cn","cn"&amp;CHAR(10)&amp;VLOOKUP(MaGv!Y53,dscn,3,0),VLOOKUP(MaGv!Y58,dsma,5,0)&amp;CHAR(10)&amp;VLOOKUP(MaGv!Y58,dsma,4,0)))</f>
        <v>Lý
Nhung</v>
      </c>
      <c r="Z58" s="120" t="str">
        <f>IF(MaGv!Z58="","",IF(MaGv!Z58="cn","cn"&amp;CHAR(10)&amp;VLOOKUP(MaGv!Z53,dscn,3,0),VLOOKUP(MaGv!Z58,dsma,5,0)&amp;CHAR(10)&amp;VLOOKUP(MaGv!Z58,dsma,4,0)))</f>
        <v>Lý
Dũng</v>
      </c>
      <c r="AA58" s="120" t="str">
        <f>IF(MaGv!AA58="","",IF(MaGv!AA58="cn","cn"&amp;CHAR(10)&amp;VLOOKUP(MaGv!AA53,dscn,3,0),VLOOKUP(MaGv!AA58,dsma,5,0)&amp;CHAR(10)&amp;VLOOKUP(MaGv!AA58,dsma,4,0)))</f>
        <v>Toán
Phượng</v>
      </c>
      <c r="AB58" s="120" t="str">
        <f>IF(MaGv!AB58="","",IF(MaGv!AB58="cn","cn"&amp;CHAR(10)&amp;VLOOKUP(MaGv!AB53,dscn,3,0),VLOOKUP(MaGv!AB58,dsma,5,0)&amp;CHAR(10)&amp;VLOOKUP(MaGv!AB58,dsma,4,0)))</f>
        <v>Lý
Hương</v>
      </c>
      <c r="AC58" s="120" t="str">
        <f>IF(MaGv!AC58="","",IF(MaGv!AC58="cn","cn"&amp;CHAR(10)&amp;VLOOKUP(MaGv!AC53,dscn,3,0),VLOOKUP(MaGv!AC58,dsma,5,0)&amp;CHAR(10)&amp;VLOOKUP(MaGv!AC58,dsma,4,0)))</f>
        <v>Sinh
B.Ngọc</v>
      </c>
      <c r="AD58" s="120" t="str">
        <f>IF(MaGv!AD58="","",IF(MaGv!AD58="cn","cn"&amp;CHAR(10)&amp;VLOOKUP(MaGv!AD53,dscn,3,0),VLOOKUP(MaGv!AD58,dsma,5,0)&amp;CHAR(10)&amp;VLOOKUP(MaGv!AD58,dsma,4,0)))</f>
        <v/>
      </c>
      <c r="AE58" s="120" t="str">
        <f>IF(MaGv!AE58="","",IF(MaGv!AE58="cn","cn"&amp;CHAR(10)&amp;VLOOKUP(MaGv!AE53,dscn,3,0),VLOOKUP(MaGv!AE58,dsma,5,0)&amp;CHAR(10)&amp;VLOOKUP(MaGv!AE58,dsma,4,0)))</f>
        <v/>
      </c>
      <c r="AF58" s="120" t="str">
        <f>IF(MaGv!AF58="","",IF(MaGv!AF58="cn","cn"&amp;CHAR(10)&amp;VLOOKUP(MaGv!AF53,dscn,3,0),VLOOKUP(MaGv!AF58,dsma,5,0)&amp;CHAR(10)&amp;VLOOKUP(MaGv!AF58,dsma,4,0)))</f>
        <v/>
      </c>
      <c r="AG58" s="120" t="str">
        <f>IF(MaGv!AG58="","",IF(MaGv!AG58="cn","cn"&amp;CHAR(10)&amp;VLOOKUP(MaGv!AG53,dscn,3,0),VLOOKUP(MaGv!AG58,dsma,5,0)&amp;CHAR(10)&amp;VLOOKUP(MaGv!AG58,dsma,4,0)))</f>
        <v/>
      </c>
      <c r="AH58" s="206" t="str">
        <f>IF(MaGv!AH58="","",IF(MaGv!AH58="cn","cn"&amp;CHAR(10)&amp;VLOOKUP(MaGv!AH53,dscn,3,0),VLOOKUP(MaGv!AH58,dsma,5,0)&amp;CHAR(10)&amp;VLOOKUP(MaGv!AH58,dsma,4,0)))</f>
        <v>td
Hân</v>
      </c>
      <c r="AI58" s="206" t="str">
        <f>IF(MaGv!AI58="","",IF(MaGv!AI58="cn","cn"&amp;CHAR(10)&amp;VLOOKUP(MaGv!AI53,dscn,3,0),VLOOKUP(MaGv!AI58,dsma,5,0)&amp;CHAR(10)&amp;VLOOKUP(MaGv!AI58,dsma,4,0)))</f>
        <v>Văn
Dung</v>
      </c>
      <c r="AJ58" s="206" t="str">
        <f>IF(MaGv!AJ58="","",IF(MaGv!AJ58="cn","cn"&amp;CHAR(10)&amp;VLOOKUP(MaGv!AJ53,dscn,3,0),VLOOKUP(MaGv!AJ58,dsma,5,0)&amp;CHAR(10)&amp;VLOOKUP(MaGv!AJ58,dsma,4,0)))</f>
        <v>Lý
Toàn</v>
      </c>
      <c r="AK58" s="206" t="str">
        <f>IF(MaGv!AK58="","",IF(MaGv!AK58="cn","cn"&amp;CHAR(10)&amp;VLOOKUP(MaGv!AK53,dscn,3,0),VLOOKUP(MaGv!AK58,dsma,5,0)&amp;CHAR(10)&amp;VLOOKUP(MaGv!AK58,dsma,4,0)))</f>
        <v>AVăn
Màng</v>
      </c>
      <c r="AL58" s="206" t="str">
        <f>IF(MaGv!AL58="","",IF(MaGv!AL58="cn","cn"&amp;CHAR(10)&amp;VLOOKUP(MaGv!AL53,dscn,3,0),VLOOKUP(MaGv!AL58,dsma,5,0)&amp;CHAR(10)&amp;VLOOKUP(MaGv!AL58,dsma,4,0)))</f>
        <v>Đia
Thủy</v>
      </c>
      <c r="AM58" s="206" t="str">
        <f>IF(MaGv!AM58="","",IF(MaGv!AM58="cn","cn"&amp;CHAR(10)&amp;VLOOKUP(MaGv!AM53,dscn,3,0),VLOOKUP(MaGv!AM58,dsma,5,0)&amp;CHAR(10)&amp;VLOOKUP(MaGv!AM58,dsma,4,0)))</f>
        <v>td
Cường</v>
      </c>
      <c r="AN58" s="206" t="str">
        <f>IF(MaGv!AN58="","",IF(MaGv!AN58="cn","cn"&amp;CHAR(10)&amp;VLOOKUP(MaGv!AN53,dscn,3,0),VLOOKUP(MaGv!AN58,dsma,5,0)&amp;CHAR(10)&amp;VLOOKUP(MaGv!AN58,dsma,4,0)))</f>
        <v>td
Doanh</v>
      </c>
      <c r="AO58" s="206" t="str">
        <f>IF(MaGv!AO58="","",IF(MaGv!AO58="cn","cn"&amp;CHAR(10)&amp;VLOOKUP(MaGv!AO53,dscn,3,0),VLOOKUP(MaGv!AO58,dsma,5,0)&amp;CHAR(10)&amp;VLOOKUP(MaGv!AO58,dsma,4,0)))</f>
        <v>Lý
Sơn</v>
      </c>
      <c r="AP58" s="206" t="str">
        <f>IF(MaGv!AP58="","",IF(MaGv!AP58="cn","cn"&amp;CHAR(10)&amp;VLOOKUP(MaGv!AP53,dscn,3,0),VLOOKUP(MaGv!AP58,dsma,5,0)&amp;CHAR(10)&amp;VLOOKUP(MaGv!AP58,dsma,4,0)))</f>
        <v>Toán
Phong</v>
      </c>
      <c r="AQ58" s="206" t="str">
        <f>IF(MaGv!AQ58="","",IF(MaGv!AQ58="cn","cn"&amp;CHAR(10)&amp;VLOOKUP(MaGv!AQ53,dscn,3,0),VLOOKUP(MaGv!AQ58,dsma,5,0)&amp;CHAR(10)&amp;VLOOKUP(MaGv!AQ58,dsma,4,0)))</f>
        <v>QP
Linh</v>
      </c>
      <c r="AR58" s="206" t="str">
        <f>IF(MaGv!AR58="","",IF(MaGv!AR58="cn","cn"&amp;CHAR(10)&amp;VLOOKUP(MaGv!AR53,dscn,3,0),VLOOKUP(MaGv!AR58,dsma,5,0)&amp;CHAR(10)&amp;VLOOKUP(MaGv!AR58,dsma,4,0)))</f>
        <v>Hóa
Sa</v>
      </c>
      <c r="AS58" s="206" t="str">
        <f>IF(MaGv!AS58="","",IF(MaGv!AS58="cn","cn"&amp;CHAR(10)&amp;VLOOKUP(MaGv!AS53,dscn,3,0),VLOOKUP(MaGv!AS58,dsma,5,0)&amp;CHAR(10)&amp;VLOOKUP(MaGv!AS58,dsma,4,0)))</f>
        <v>Lý
Minh</v>
      </c>
      <c r="AT58" s="203" t="str">
        <f>IF(MaGv!AT58="","",IF(MaGv!AT58="cn","cn"&amp;CHAR(10)&amp;VLOOKUP(MaGv!AT53,dscn,3,0),VLOOKUP(MaGv!AT58,dsma,5,0)&amp;CHAR(10)&amp;VLOOKUP(MaGv!AT58,dsma,4,0)))</f>
        <v>Toán
Việt</v>
      </c>
      <c r="AU58" s="206" t="str">
        <f>IF(MaGv!AU58="","",IF(MaGv!AU58="cn","cn"&amp;CHAR(10)&amp;VLOOKUP(MaGv!AU53,dscn,3,0),VLOOKUP(MaGv!AU58,dsma,5,0)&amp;CHAR(10)&amp;VLOOKUP(MaGv!AU58,dsma,4,0)))</f>
        <v>tin
Nguồn</v>
      </c>
      <c r="AV58" s="206" t="str">
        <f>IF(MaGv!AV58="","",IF(MaGv!AV58="cn","cn"&amp;CHAR(10)&amp;VLOOKUP(MaGv!AV53,dscn,3,0),VLOOKUP(MaGv!AV58,dsma,5,0)&amp;CHAR(10)&amp;VLOOKUP(MaGv!AV58,dsma,4,0)))</f>
        <v>tin
Minh</v>
      </c>
      <c r="AW58" s="203" t="str">
        <f>IF(MaGv!AW58="","",IF(MaGv!AW58="cn","cn"&amp;CHAR(10)&amp;VLOOKUP(MaGv!AW53,dscn,3,0),VLOOKUP(MaGv!AW58,dsma,5,0)&amp;CHAR(10)&amp;VLOOKUP(MaGv!AW58,dsma,4,0)))</f>
        <v/>
      </c>
      <c r="AX58" s="206" t="str">
        <f>IF(MaGv!AX58="","",IF(MaGv!AX58="cn","cn"&amp;CHAR(10)&amp;VLOOKUP(MaGv!AX53,dscn,3,0),VLOOKUP(MaGv!AX58,dsma,5,0)&amp;CHAR(10)&amp;VLOOKUP(MaGv!AX58,dsma,4,0)))</f>
        <v/>
      </c>
      <c r="AY58" s="120" t="str">
        <f>IF(MaGv!AY58="","",IF(MaGv!AY58="cn","cn"&amp;CHAR(10)&amp;VLOOKUP(MaGv!AY53,dscn,3,0),VLOOKUP(MaGv!AY58,dsma,5,0)&amp;CHAR(10)&amp;VLOOKUP(MaGv!AY58,dsma,4,0)))</f>
        <v/>
      </c>
      <c r="AZ58" s="120" t="str">
        <f>IF(MaGv!AZ58="","",IF(MaGv!AZ58="cn","cn"&amp;CHAR(10)&amp;VLOOKUP(MaGv!AZ53,dscn,3,0),VLOOKUP(MaGv!AZ58,dsma,5,0)&amp;CHAR(10)&amp;VLOOKUP(MaGv!AZ58,dsma,4,0)))</f>
        <v/>
      </c>
      <c r="BA58" s="112"/>
      <c r="BB58" s="113"/>
    </row>
    <row r="59" spans="1:54" ht="24" customHeight="1" thickTop="1" x14ac:dyDescent="0.2">
      <c r="A59" s="470" t="s">
        <v>22</v>
      </c>
      <c r="B59" s="104">
        <v>1</v>
      </c>
      <c r="C59" s="119" t="str">
        <f>IF(MaGv!C59="","",IF(MaGv!C59="cn","cn"&amp;CHAR(10)&amp;VLOOKUP(MaGv!C54,dscn,3,0),VLOOKUP(MaGv!C59,dsma,5,0)&amp;CHAR(10)&amp;VLOOKUP(MaGv!C59,dsma,4,0)))</f>
        <v/>
      </c>
      <c r="D59" s="119" t="str">
        <f>IF(MaGv!D59="","",IF(MaGv!D59="cn","cn"&amp;CHAR(10)&amp;VLOOKUP(MaGv!D54,dscn,3,0),VLOOKUP(MaGv!D59,dsma,5,0)&amp;CHAR(10)&amp;VLOOKUP(MaGv!D59,dsma,4,0)))</f>
        <v/>
      </c>
      <c r="E59" s="119" t="str">
        <f>IF(MaGv!E59="","",IF(MaGv!E59="cn","cn"&amp;CHAR(10)&amp;VLOOKUP(MaGv!E54,dscn,3,0),VLOOKUP(MaGv!E59,dsma,5,0)&amp;CHAR(10)&amp;VLOOKUP(MaGv!E59,dsma,4,0)))</f>
        <v/>
      </c>
      <c r="F59" s="119" t="str">
        <f>IF(MaGv!F59="","",IF(MaGv!F59="cn","cn"&amp;CHAR(10)&amp;VLOOKUP(MaGv!F54,dscn,3,0),VLOOKUP(MaGv!F59,dsma,5,0)&amp;CHAR(10)&amp;VLOOKUP(MaGv!F59,dsma,4,0)))</f>
        <v/>
      </c>
      <c r="G59" s="119" t="str">
        <f>IF(MaGv!G59="","",IF(MaGv!G59="cn","cn"&amp;CHAR(10)&amp;VLOOKUP(MaGv!G54,dscn,3,0),VLOOKUP(MaGv!G59,dsma,5,0)&amp;CHAR(10)&amp;VLOOKUP(MaGv!G59,dsma,4,0)))</f>
        <v/>
      </c>
      <c r="H59" s="204" t="str">
        <f>IF(MaGv!H59="","",IF(MaGv!H59="cn","cn"&amp;CHAR(10)&amp;VLOOKUP(MaGv!H54,dscn,3,0),VLOOKUP(MaGv!H59,dsma,5,0)&amp;CHAR(10)&amp;VLOOKUP(MaGv!H59,dsma,4,0)))</f>
        <v/>
      </c>
      <c r="I59" s="119" t="str">
        <f>IF(MaGv!I59="","",IF(MaGv!I59="cn","cn"&amp;CHAR(10)&amp;VLOOKUP(MaGv!I54,dscn,3,0),VLOOKUP(MaGv!I59,dsma,5,0)&amp;CHAR(10)&amp;VLOOKUP(MaGv!I59,dsma,4,0)))</f>
        <v/>
      </c>
      <c r="J59" s="119" t="str">
        <f>IF(MaGv!J59="","",IF(MaGv!J59="cn","cn"&amp;CHAR(10)&amp;VLOOKUP(MaGv!J54,dscn,3,0),VLOOKUP(MaGv!J59,dsma,5,0)&amp;CHAR(10)&amp;VLOOKUP(MaGv!J59,dsma,4,0)))</f>
        <v/>
      </c>
      <c r="K59" s="119" t="str">
        <f>IF(MaGv!K59="","",IF(MaGv!K59="cn","cn"&amp;CHAR(10)&amp;VLOOKUP(MaGv!K54,dscn,3,0),VLOOKUP(MaGv!K59,dsma,5,0)&amp;CHAR(10)&amp;VLOOKUP(MaGv!K59,dsma,4,0)))</f>
        <v/>
      </c>
      <c r="L59" s="119" t="str">
        <f>IF(MaGv!L59="","",IF(MaGv!L59="cn","cn"&amp;CHAR(10)&amp;VLOOKUP(MaGv!L54,dscn,3,0),VLOOKUP(MaGv!L59,dsma,5,0)&amp;CHAR(10)&amp;VLOOKUP(MaGv!L59,dsma,4,0)))</f>
        <v/>
      </c>
      <c r="M59" s="119" t="str">
        <f>IF(MaGv!M59="","",IF(MaGv!M59="cn","cn"&amp;CHAR(10)&amp;VLOOKUP(MaGv!M54,dscn,3,0),VLOOKUP(MaGv!M59,dsma,5,0)&amp;CHAR(10)&amp;VLOOKUP(MaGv!M59,dsma,4,0)))</f>
        <v/>
      </c>
      <c r="N59" s="119" t="str">
        <f>IF(MaGv!N59="","",IF(MaGv!N59="cn","cn"&amp;CHAR(10)&amp;VLOOKUP(MaGv!N54,dscn,3,0),VLOOKUP(MaGv!N59,dsma,5,0)&amp;CHAR(10)&amp;VLOOKUP(MaGv!N59,dsma,4,0)))</f>
        <v/>
      </c>
      <c r="O59" s="119" t="str">
        <f>IF(MaGv!O59="","",IF(MaGv!O59="cn","cn"&amp;CHAR(10)&amp;VLOOKUP(MaGv!O54,dscn,3,0),VLOOKUP(MaGv!O59,dsma,5,0)&amp;CHAR(10)&amp;VLOOKUP(MaGv!O59,dsma,4,0)))</f>
        <v/>
      </c>
      <c r="P59" s="119" t="str">
        <f>IF(MaGv!P59="","",IF(MaGv!P59="cn","cn"&amp;CHAR(10)&amp;VLOOKUP(MaGv!P54,dscn,3,0),VLOOKUP(MaGv!P59,dsma,5,0)&amp;CHAR(10)&amp;VLOOKUP(MaGv!P59,dsma,4,0)))</f>
        <v/>
      </c>
      <c r="Q59" s="119" t="str">
        <f>IF(MaGv!Q59="","",IF(MaGv!Q59="cn","cn"&amp;CHAR(10)&amp;VLOOKUP(MaGv!Q54,dscn,3,0),VLOOKUP(MaGv!Q59,dsma,5,0)&amp;CHAR(10)&amp;VLOOKUP(MaGv!Q59,dsma,4,0)))</f>
        <v>Sử
Hòa</v>
      </c>
      <c r="R59" s="119" t="str">
        <f>IF(MaGv!R59="","",IF(MaGv!R59="cn","cn"&amp;CHAR(10)&amp;VLOOKUP(MaGv!R54,dscn,3,0),VLOOKUP(MaGv!R59,dsma,5,0)&amp;CHAR(10)&amp;VLOOKUP(MaGv!R59,dsma,4,0)))</f>
        <v>AVăn
Ngọc</v>
      </c>
      <c r="S59" s="119" t="str">
        <f>IF(MaGv!S59="","",IF(MaGv!S59="cn","cn"&amp;CHAR(10)&amp;VLOOKUP(MaGv!S54,dscn,3,0),VLOOKUP(MaGv!S59,dsma,5,0)&amp;CHAR(10)&amp;VLOOKUP(MaGv!S59,dsma,4,0)))</f>
        <v>nghề
Toàn</v>
      </c>
      <c r="T59" s="119" t="str">
        <f>IF(MaGv!T59="","",IF(MaGv!T59="cn","cn"&amp;CHAR(10)&amp;VLOOKUP(MaGv!T54,dscn,3,0),VLOOKUP(MaGv!T59,dsma,5,0)&amp;CHAR(10)&amp;VLOOKUP(MaGv!T59,dsma,4,0)))</f>
        <v>Văn 
Khôi</v>
      </c>
      <c r="U59" s="119" t="str">
        <f>IF(MaGv!U59="","",IF(MaGv!U59="cn","cn"&amp;CHAR(10)&amp;VLOOKUP(MaGv!U54,dscn,3,0),VLOOKUP(MaGv!U59,dsma,5,0)&amp;CHAR(10)&amp;VLOOKUP(MaGv!U59,dsma,4,0)))</f>
        <v>tin
Ngọc</v>
      </c>
      <c r="V59" s="119" t="str">
        <f>IF(MaGv!V59="","",IF(MaGv!V59="cn","cn"&amp;CHAR(10)&amp;VLOOKUP(MaGv!V54,dscn,3,0),VLOOKUP(MaGv!V59,dsma,5,0)&amp;CHAR(10)&amp;VLOOKUP(MaGv!V59,dsma,4,0)))</f>
        <v>Hóa
Thiện</v>
      </c>
      <c r="W59" s="119" t="str">
        <f>IF(MaGv!W59="","",IF(MaGv!W59="cn","cn"&amp;CHAR(10)&amp;VLOOKUP(MaGv!W54,dscn,3,0),VLOOKUP(MaGv!W59,dsma,5,0)&amp;CHAR(10)&amp;VLOOKUP(MaGv!W59,dsma,4,0)))</f>
        <v>nghề
Thêu</v>
      </c>
      <c r="X59" s="119" t="str">
        <f>IF(MaGv!X59="","",IF(MaGv!X59="cn","cn"&amp;CHAR(10)&amp;VLOOKUP(MaGv!X54,dscn,3,0),VLOOKUP(MaGv!X59,dsma,5,0)&amp;CHAR(10)&amp;VLOOKUP(MaGv!X59,dsma,4,0)))</f>
        <v>cn
Lan</v>
      </c>
      <c r="Y59" s="119" t="str">
        <f>IF(MaGv!Y59="","",IF(MaGv!Y59="cn","cn"&amp;CHAR(10)&amp;VLOOKUP(MaGv!Y54,dscn,3,0),VLOOKUP(MaGv!Y59,dsma,5,0)&amp;CHAR(10)&amp;VLOOKUP(MaGv!Y59,dsma,4,0)))</f>
        <v>Đia
Nhung</v>
      </c>
      <c r="Z59" s="119" t="str">
        <f>IF(MaGv!Z59="","",IF(MaGv!Z59="cn","cn"&amp;CHAR(10)&amp;VLOOKUP(MaGv!Z54,dscn,3,0),VLOOKUP(MaGv!Z59,dsma,5,0)&amp;CHAR(10)&amp;VLOOKUP(MaGv!Z59,dsma,4,0)))</f>
        <v>Văn
Uyên</v>
      </c>
      <c r="AA59" s="119" t="str">
        <f>IF(MaGv!AA59="","",IF(MaGv!AA59="cn","cn"&amp;CHAR(10)&amp;VLOOKUP(MaGv!AA54,dscn,3,0),VLOOKUP(MaGv!AA59,dsma,5,0)&amp;CHAR(10)&amp;VLOOKUP(MaGv!AA59,dsma,4,0)))</f>
        <v>Văn
Hồng</v>
      </c>
      <c r="AB59" s="119" t="str">
        <f>IF(MaGv!AB59="","",IF(MaGv!AB59="cn","cn"&amp;CHAR(10)&amp;VLOOKUP(MaGv!AB54,dscn,3,0),VLOOKUP(MaGv!AB59,dsma,5,0)&amp;CHAR(10)&amp;VLOOKUP(MaGv!AB59,dsma,4,0)))</f>
        <v>AVăn
Màng</v>
      </c>
      <c r="AC59" s="119" t="str">
        <f>IF(MaGv!AC59="","",IF(MaGv!AC59="cn","cn"&amp;CHAR(10)&amp;VLOOKUP(MaGv!AC54,dscn,3,0),VLOOKUP(MaGv!AC59,dsma,5,0)&amp;CHAR(10)&amp;VLOOKUP(MaGv!AC59,dsma,4,0)))</f>
        <v>AVăn
Khanh</v>
      </c>
      <c r="AD59" s="119" t="str">
        <f>IF(MaGv!AD59="","",IF(MaGv!AD59="cn","cn"&amp;CHAR(10)&amp;VLOOKUP(MaGv!AD54,dscn,3,0),VLOOKUP(MaGv!AD59,dsma,5,0)&amp;CHAR(10)&amp;VLOOKUP(MaGv!AD59,dsma,4,0)))</f>
        <v/>
      </c>
      <c r="AE59" s="119" t="str">
        <f>IF(MaGv!AE59="","",IF(MaGv!AE59="cn","cn"&amp;CHAR(10)&amp;VLOOKUP(MaGv!AE54,dscn,3,0),VLOOKUP(MaGv!AE59,dsma,5,0)&amp;CHAR(10)&amp;VLOOKUP(MaGv!AE59,dsma,4,0)))</f>
        <v/>
      </c>
      <c r="AF59" s="119" t="str">
        <f>IF(MaGv!AF59="","",IF(MaGv!AF59="cn","cn"&amp;CHAR(10)&amp;VLOOKUP(MaGv!AF54,dscn,3,0),VLOOKUP(MaGv!AF59,dsma,5,0)&amp;CHAR(10)&amp;VLOOKUP(MaGv!AF59,dsma,4,0)))</f>
        <v/>
      </c>
      <c r="AG59" s="119" t="str">
        <f>IF(MaGv!AG59="","",IF(MaGv!AG59="cn","cn"&amp;CHAR(10)&amp;VLOOKUP(MaGv!AG54,dscn,3,0),VLOOKUP(MaGv!AG59,dsma,5,0)&amp;CHAR(10)&amp;VLOOKUP(MaGv!AG59,dsma,4,0)))</f>
        <v/>
      </c>
      <c r="AH59" s="204" t="str">
        <f>IF(MaGv!AH59="","",IF(MaGv!AH59="cn","cn"&amp;CHAR(10)&amp;VLOOKUP(MaGv!AH54,dscn,3,0),VLOOKUP(MaGv!AH59,dsma,5,0)&amp;CHAR(10)&amp;VLOOKUP(MaGv!AH59,dsma,4,0)))</f>
        <v/>
      </c>
      <c r="AI59" s="204" t="str">
        <f>IF(MaGv!AI59="","",IF(MaGv!AI59="cn","cn"&amp;CHAR(10)&amp;VLOOKUP(MaGv!AI54,dscn,3,0),VLOOKUP(MaGv!AI59,dsma,5,0)&amp;CHAR(10)&amp;VLOOKUP(MaGv!AI59,dsma,4,0)))</f>
        <v/>
      </c>
      <c r="AJ59" s="204" t="str">
        <f>IF(MaGv!AJ59="","",IF(MaGv!AJ59="cn","cn"&amp;CHAR(10)&amp;VLOOKUP(MaGv!AJ54,dscn,3,0),VLOOKUP(MaGv!AJ59,dsma,5,0)&amp;CHAR(10)&amp;VLOOKUP(MaGv!AJ59,dsma,4,0)))</f>
        <v/>
      </c>
      <c r="AK59" s="204" t="str">
        <f>IF(MaGv!AK59="","",IF(MaGv!AK59="cn","cn"&amp;CHAR(10)&amp;VLOOKUP(MaGv!AK54,dscn,3,0),VLOOKUP(MaGv!AK59,dsma,5,0)&amp;CHAR(10)&amp;VLOOKUP(MaGv!AK59,dsma,4,0)))</f>
        <v/>
      </c>
      <c r="AL59" s="204" t="str">
        <f>IF(MaGv!AL59="","",IF(MaGv!AL59="cn","cn"&amp;CHAR(10)&amp;VLOOKUP(MaGv!AL54,dscn,3,0),VLOOKUP(MaGv!AL59,dsma,5,0)&amp;CHAR(10)&amp;VLOOKUP(MaGv!AL59,dsma,4,0)))</f>
        <v/>
      </c>
      <c r="AM59" s="204" t="str">
        <f>IF(MaGv!AM59="","",IF(MaGv!AM59="cn","cn"&amp;CHAR(10)&amp;VLOOKUP(MaGv!AM54,dscn,3,0),VLOOKUP(MaGv!AM59,dsma,5,0)&amp;CHAR(10)&amp;VLOOKUP(MaGv!AM59,dsma,4,0)))</f>
        <v/>
      </c>
      <c r="AN59" s="204" t="str">
        <f>IF(MaGv!AN59="","",IF(MaGv!AN59="cn","cn"&amp;CHAR(10)&amp;VLOOKUP(MaGv!AN54,dscn,3,0),VLOOKUP(MaGv!AN59,dsma,5,0)&amp;CHAR(10)&amp;VLOOKUP(MaGv!AN59,dsma,4,0)))</f>
        <v/>
      </c>
      <c r="AO59" s="204" t="str">
        <f>IF(MaGv!AO59="","",IF(MaGv!AO59="cn","cn"&amp;CHAR(10)&amp;VLOOKUP(MaGv!AO54,dscn,3,0),VLOOKUP(MaGv!AO59,dsma,5,0)&amp;CHAR(10)&amp;VLOOKUP(MaGv!AO59,dsma,4,0)))</f>
        <v>Toán
Trang</v>
      </c>
      <c r="AP59" s="204" t="str">
        <f>IF(MaGv!AP59="","",IF(MaGv!AP59="cn","cn"&amp;CHAR(10)&amp;VLOOKUP(MaGv!AP54,dscn,3,0),VLOOKUP(MaGv!AP59,dsma,5,0)&amp;CHAR(10)&amp;VLOOKUP(MaGv!AP59,dsma,4,0)))</f>
        <v>Lý
Miên</v>
      </c>
      <c r="AQ59" s="204" t="str">
        <f>IF(MaGv!AQ59="","",IF(MaGv!AQ59="cn","cn"&amp;CHAR(10)&amp;VLOOKUP(MaGv!AQ54,dscn,3,0),VLOOKUP(MaGv!AQ59,dsma,5,0)&amp;CHAR(10)&amp;VLOOKUP(MaGv!AQ59,dsma,4,0)))</f>
        <v>Lý
Thông</v>
      </c>
      <c r="AR59" s="204" t="str">
        <f>IF(MaGv!AR59="","",IF(MaGv!AR59="cn","cn"&amp;CHAR(10)&amp;VLOOKUP(MaGv!AR54,dscn,3,0),VLOOKUP(MaGv!AR59,dsma,5,0)&amp;CHAR(10)&amp;VLOOKUP(MaGv!AR59,dsma,4,0)))</f>
        <v>Lý
Sơn</v>
      </c>
      <c r="AS59" s="204" t="str">
        <f>IF(MaGv!AS59="","",IF(MaGv!AS59="cn","cn"&amp;CHAR(10)&amp;VLOOKUP(MaGv!AS54,dscn,3,0),VLOOKUP(MaGv!AS59,dsma,5,0)&amp;CHAR(10)&amp;VLOOKUP(MaGv!AS59,dsma,4,0)))</f>
        <v>Văn
Dung</v>
      </c>
      <c r="AT59" s="201" t="str">
        <f>IF(MaGv!AT59="","",IF(MaGv!AT59="cn","cn"&amp;CHAR(10)&amp;VLOOKUP(MaGv!AT54,dscn,3,0),VLOOKUP(MaGv!AT59,dsma,5,0)&amp;CHAR(10)&amp;VLOOKUP(MaGv!AT59,dsma,4,0)))</f>
        <v>Toán
Việt</v>
      </c>
      <c r="AU59" s="204" t="str">
        <f>IF(MaGv!AU59="","",IF(MaGv!AU59="cn","cn"&amp;CHAR(10)&amp;VLOOKUP(MaGv!AU54,dscn,3,0),VLOOKUP(MaGv!AU59,dsma,5,0)&amp;CHAR(10)&amp;VLOOKUP(MaGv!AU59,dsma,4,0)))</f>
        <v>Toán
L.Trang</v>
      </c>
      <c r="AV59" s="204" t="str">
        <f>IF(MaGv!AV59="","",IF(MaGv!AV59="cn","cn"&amp;CHAR(10)&amp;VLOOKUP(MaGv!AV54,dscn,3,0),VLOOKUP(MaGv!AV59,dsma,5,0)&amp;CHAR(10)&amp;VLOOKUP(MaGv!AV59,dsma,4,0)))</f>
        <v>Toán
Yến</v>
      </c>
      <c r="AW59" s="204" t="str">
        <f>IF(MaGv!AW59="","",IF(MaGv!AW59="cn","cn"&amp;CHAR(10)&amp;VLOOKUP(MaGv!AW54,dscn,3,0),VLOOKUP(MaGv!AW59,dsma,5,0)&amp;CHAR(10)&amp;VLOOKUP(MaGv!AW59,dsma,4,0)))</f>
        <v/>
      </c>
      <c r="AX59" s="204" t="str">
        <f>IF(MaGv!AX59="","",IF(MaGv!AX59="cn","cn"&amp;CHAR(10)&amp;VLOOKUP(MaGv!AX54,dscn,3,0),VLOOKUP(MaGv!AX59,dsma,5,0)&amp;CHAR(10)&amp;VLOOKUP(MaGv!AX59,dsma,4,0)))</f>
        <v/>
      </c>
      <c r="AY59" s="119" t="str">
        <f>IF(MaGv!AY59="","",IF(MaGv!AY59="cn","cn"&amp;CHAR(10)&amp;VLOOKUP(MaGv!AY54,dscn,3,0),VLOOKUP(MaGv!AY59,dsma,5,0)&amp;CHAR(10)&amp;VLOOKUP(MaGv!AY59,dsma,4,0)))</f>
        <v/>
      </c>
      <c r="AZ59" s="119" t="str">
        <f>IF(MaGv!AZ59="","",IF(MaGv!AZ59="cn","cn"&amp;CHAR(10)&amp;VLOOKUP(MaGv!AZ54,dscn,3,0),VLOOKUP(MaGv!AZ59,dsma,5,0)&amp;CHAR(10)&amp;VLOOKUP(MaGv!AZ59,dsma,4,0)))</f>
        <v/>
      </c>
      <c r="BA59" s="105"/>
      <c r="BB59" s="106"/>
    </row>
    <row r="60" spans="1:54" ht="24" customHeight="1" x14ac:dyDescent="0.2">
      <c r="A60" s="470" t="s">
        <v>8</v>
      </c>
      <c r="B60" s="108">
        <v>2</v>
      </c>
      <c r="C60" s="77" t="str">
        <f>IF(MaGv!C60="","",IF(MaGv!C60="cn","cn"&amp;CHAR(10)&amp;VLOOKUP(MaGv!C55,dscn,3,0),VLOOKUP(MaGv!C60,dsma,5,0)&amp;CHAR(10)&amp;VLOOKUP(MaGv!C60,dsma,4,0)))</f>
        <v>td
Trí</v>
      </c>
      <c r="D60" s="77" t="str">
        <f>IF(MaGv!D60="","",IF(MaGv!D60="cn","cn"&amp;CHAR(10)&amp;VLOOKUP(MaGv!D55,dscn,3,0),VLOOKUP(MaGv!D60,dsma,5,0)&amp;CHAR(10)&amp;VLOOKUP(MaGv!D60,dsma,4,0)))</f>
        <v>Đia
Nhung</v>
      </c>
      <c r="E60" s="77" t="str">
        <f>IF(MaGv!E60="","",IF(MaGv!E60="cn","cn"&amp;CHAR(10)&amp;VLOOKUP(MaGv!E55,dscn,3,0),VLOOKUP(MaGv!E60,dsma,5,0)&amp;CHAR(10)&amp;VLOOKUP(MaGv!E60,dsma,4,0)))</f>
        <v>Văn 
Mai</v>
      </c>
      <c r="F60" s="77" t="str">
        <f>IF(MaGv!F60="","",IF(MaGv!F60="cn","cn"&amp;CHAR(10)&amp;VLOOKUP(MaGv!F55,dscn,3,0),VLOOKUP(MaGv!F60,dsma,5,0)&amp;CHAR(10)&amp;VLOOKUP(MaGv!F60,dsma,4,0)))</f>
        <v>Văn 
Trang</v>
      </c>
      <c r="G60" s="77" t="str">
        <f>IF(MaGv!G60="","",IF(MaGv!G60="cn","cn"&amp;CHAR(10)&amp;VLOOKUP(MaGv!G55,dscn,3,0),VLOOKUP(MaGv!G60,dsma,5,0)&amp;CHAR(10)&amp;VLOOKUP(MaGv!G60,dsma,4,0)))</f>
        <v/>
      </c>
      <c r="H60" s="205" t="str">
        <f>IF(MaGv!H60="","",IF(MaGv!H60="cn","cn"&amp;CHAR(10)&amp;VLOOKUP(MaGv!H55,dscn,3,0),VLOOKUP(MaGv!H60,dsma,5,0)&amp;CHAR(10)&amp;VLOOKUP(MaGv!H60,dsma,4,0)))</f>
        <v/>
      </c>
      <c r="I60" s="77" t="str">
        <f>IF(MaGv!I60="","",IF(MaGv!I60="cn","cn"&amp;CHAR(10)&amp;VLOOKUP(MaGv!I55,dscn,3,0),VLOOKUP(MaGv!I60,dsma,5,0)&amp;CHAR(10)&amp;VLOOKUP(MaGv!I60,dsma,4,0)))</f>
        <v>Hóa
Song</v>
      </c>
      <c r="J60" s="77" t="str">
        <f>IF(MaGv!J60="","",IF(MaGv!J60="cn","cn"&amp;CHAR(10)&amp;VLOOKUP(MaGv!J55,dscn,3,0),VLOOKUP(MaGv!J60,dsma,5,0)&amp;CHAR(10)&amp;VLOOKUP(MaGv!J60,dsma,4,0)))</f>
        <v/>
      </c>
      <c r="K60" s="77" t="str">
        <f>IF(MaGv!K60="","",IF(MaGv!K60="cn","cn"&amp;CHAR(10)&amp;VLOOKUP(MaGv!K55,dscn,3,0),VLOOKUP(MaGv!K60,dsma,5,0)&amp;CHAR(10)&amp;VLOOKUP(MaGv!K60,dsma,4,0)))</f>
        <v/>
      </c>
      <c r="L60" s="77" t="str">
        <f>IF(MaGv!L60="","",IF(MaGv!L60="cn","cn"&amp;CHAR(10)&amp;VLOOKUP(MaGv!L55,dscn,3,0),VLOOKUP(MaGv!L60,dsma,5,0)&amp;CHAR(10)&amp;VLOOKUP(MaGv!L60,dsma,4,0)))</f>
        <v>td
Doanh</v>
      </c>
      <c r="M60" s="77" t="str">
        <f>IF(MaGv!M60="","",IF(MaGv!M60="cn","cn"&amp;CHAR(10)&amp;VLOOKUP(MaGv!M55,dscn,3,0),VLOOKUP(MaGv!M60,dsma,5,0)&amp;CHAR(10)&amp;VLOOKUP(MaGv!M60,dsma,4,0)))</f>
        <v>AVăn
Hạnh</v>
      </c>
      <c r="N60" s="77" t="str">
        <f>IF(MaGv!N60="","",IF(MaGv!N60="cn","cn"&amp;CHAR(10)&amp;VLOOKUP(MaGv!N55,dscn,3,0),VLOOKUP(MaGv!N60,dsma,5,0)&amp;CHAR(10)&amp;VLOOKUP(MaGv!N60,dsma,4,0)))</f>
        <v>AVăn
Vinh</v>
      </c>
      <c r="O60" s="77" t="str">
        <f>IF(MaGv!O60="","",IF(MaGv!O60="cn","cn"&amp;CHAR(10)&amp;VLOOKUP(MaGv!O55,dscn,3,0),VLOOKUP(MaGv!O60,dsma,5,0)&amp;CHAR(10)&amp;VLOOKUP(MaGv!O60,dsma,4,0)))</f>
        <v>Văn
Hồng</v>
      </c>
      <c r="P60" s="77" t="str">
        <f>IF(MaGv!P60="","",IF(MaGv!P60="cn","cn"&amp;CHAR(10)&amp;VLOOKUP(MaGv!P55,dscn,3,0),VLOOKUP(MaGv!P60,dsma,5,0)&amp;CHAR(10)&amp;VLOOKUP(MaGv!P60,dsma,4,0)))</f>
        <v>AVăn
Phương</v>
      </c>
      <c r="Q60" s="77" t="str">
        <f>IF(MaGv!Q60="","",IF(MaGv!Q60="cn","cn"&amp;CHAR(10)&amp;VLOOKUP(MaGv!Q55,dscn,3,0),VLOOKUP(MaGv!Q60,dsma,5,0)&amp;CHAR(10)&amp;VLOOKUP(MaGv!Q60,dsma,4,0)))</f>
        <v>QP
Ngân</v>
      </c>
      <c r="R60" s="77" t="str">
        <f>IF(MaGv!R60="","",IF(MaGv!R60="cn","cn"&amp;CHAR(10)&amp;VLOOKUP(MaGv!R55,dscn,3,0),VLOOKUP(MaGv!R60,dsma,5,0)&amp;CHAR(10)&amp;VLOOKUP(MaGv!R60,dsma,4,0)))</f>
        <v>AVăn
Ngọc</v>
      </c>
      <c r="S60" s="77" t="str">
        <f>IF(MaGv!S60="","",IF(MaGv!S60="cn","cn"&amp;CHAR(10)&amp;VLOOKUP(MaGv!S55,dscn,3,0),VLOOKUP(MaGv!S60,dsma,5,0)&amp;CHAR(10)&amp;VLOOKUP(MaGv!S60,dsma,4,0)))</f>
        <v>Hóa
Thái</v>
      </c>
      <c r="T60" s="77" t="str">
        <f>IF(MaGv!T60="","",IF(MaGv!T60="cn","cn"&amp;CHAR(10)&amp;VLOOKUP(MaGv!T55,dscn,3,0),VLOOKUP(MaGv!T60,dsma,5,0)&amp;CHAR(10)&amp;VLOOKUP(MaGv!T60,dsma,4,0)))</f>
        <v>Văn 
Khôi</v>
      </c>
      <c r="U60" s="77" t="str">
        <f>IF(MaGv!U60="","",IF(MaGv!U60="cn","cn"&amp;CHAR(10)&amp;VLOOKUP(MaGv!U55,dscn,3,0),VLOOKUP(MaGv!U60,dsma,5,0)&amp;CHAR(10)&amp;VLOOKUP(MaGv!U60,dsma,4,0)))</f>
        <v>nghề
Thông</v>
      </c>
      <c r="V60" s="77" t="str">
        <f>IF(MaGv!V60="","",IF(MaGv!V60="cn","cn"&amp;CHAR(10)&amp;VLOOKUP(MaGv!V55,dscn,3,0),VLOOKUP(MaGv!V60,dsma,5,0)&amp;CHAR(10)&amp;VLOOKUP(MaGv!V60,dsma,4,0)))</f>
        <v>Lý
Sơn</v>
      </c>
      <c r="W60" s="77" t="str">
        <f>IF(MaGv!W60="","",IF(MaGv!W60="cn","cn"&amp;CHAR(10)&amp;VLOOKUP(MaGv!W55,dscn,3,0),VLOOKUP(MaGv!W60,dsma,5,0)&amp;CHAR(10)&amp;VLOOKUP(MaGv!W60,dsma,4,0)))</f>
        <v>Sử
Ninh</v>
      </c>
      <c r="X60" s="77" t="str">
        <f>IF(MaGv!X60="","",IF(MaGv!X60="cn","cn"&amp;CHAR(10)&amp;VLOOKUP(MaGv!X55,dscn,3,0),VLOOKUP(MaGv!X60,dsma,5,0)&amp;CHAR(10)&amp;VLOOKUP(MaGv!X60,dsma,4,0)))</f>
        <v>cn
Lan</v>
      </c>
      <c r="Y60" s="77" t="str">
        <f>IF(MaGv!Y60="","",IF(MaGv!Y60="cn","cn"&amp;CHAR(10)&amp;VLOOKUP(MaGv!Y55,dscn,3,0),VLOOKUP(MaGv!Y60,dsma,5,0)&amp;CHAR(10)&amp;VLOOKUP(MaGv!Y60,dsma,4,0)))</f>
        <v>AVăn
HÀ</v>
      </c>
      <c r="Z60" s="77" t="str">
        <f>IF(MaGv!Z60="","",IF(MaGv!Z60="cn","cn"&amp;CHAR(10)&amp;VLOOKUP(MaGv!Z55,dscn,3,0),VLOOKUP(MaGv!Z60,dsma,5,0)&amp;CHAR(10)&amp;VLOOKUP(MaGv!Z60,dsma,4,0)))</f>
        <v>cn
Thêu</v>
      </c>
      <c r="AA60" s="77" t="str">
        <f>IF(MaGv!AA60="","",IF(MaGv!AA60="cn","cn"&amp;CHAR(10)&amp;VLOOKUP(MaGv!AA55,dscn,3,0),VLOOKUP(MaGv!AA60,dsma,5,0)&amp;CHAR(10)&amp;VLOOKUP(MaGv!AA60,dsma,4,0)))</f>
        <v>AVăn
Trang</v>
      </c>
      <c r="AB60" s="77" t="str">
        <f>IF(MaGv!AB60="","",IF(MaGv!AB60="cn","cn"&amp;CHAR(10)&amp;VLOOKUP(MaGv!AB55,dscn,3,0),VLOOKUP(MaGv!AB60,dsma,5,0)&amp;CHAR(10)&amp;VLOOKUP(MaGv!AB60,dsma,4,0)))</f>
        <v>AVăn
Màng</v>
      </c>
      <c r="AC60" s="77" t="str">
        <f>IF(MaGv!AC60="","",IF(MaGv!AC60="cn","cn"&amp;CHAR(10)&amp;VLOOKUP(MaGv!AC55,dscn,3,0),VLOOKUP(MaGv!AC60,dsma,5,0)&amp;CHAR(10)&amp;VLOOKUP(MaGv!AC60,dsma,4,0)))</f>
        <v>AVăn
Khanh</v>
      </c>
      <c r="AD60" s="77" t="str">
        <f>IF(MaGv!AD60="","",IF(MaGv!AD60="cn","cn"&amp;CHAR(10)&amp;VLOOKUP(MaGv!AD55,dscn,3,0),VLOOKUP(MaGv!AD60,dsma,5,0)&amp;CHAR(10)&amp;VLOOKUP(MaGv!AD60,dsma,4,0)))</f>
        <v/>
      </c>
      <c r="AE60" s="77" t="str">
        <f>IF(MaGv!AE60="","",IF(MaGv!AE60="cn","cn"&amp;CHAR(10)&amp;VLOOKUP(MaGv!AE55,dscn,3,0),VLOOKUP(MaGv!AE60,dsma,5,0)&amp;CHAR(10)&amp;VLOOKUP(MaGv!AE60,dsma,4,0)))</f>
        <v/>
      </c>
      <c r="AF60" s="77" t="str">
        <f>IF(MaGv!AF60="","",IF(MaGv!AF60="cn","cn"&amp;CHAR(10)&amp;VLOOKUP(MaGv!AF55,dscn,3,0),VLOOKUP(MaGv!AF60,dsma,5,0)&amp;CHAR(10)&amp;VLOOKUP(MaGv!AF60,dsma,4,0)))</f>
        <v/>
      </c>
      <c r="AG60" s="77" t="str">
        <f>IF(MaGv!AG60="","",IF(MaGv!AG60="cn","cn"&amp;CHAR(10)&amp;VLOOKUP(MaGv!AG55,dscn,3,0),VLOOKUP(MaGv!AG60,dsma,5,0)&amp;CHAR(10)&amp;VLOOKUP(MaGv!AG60,dsma,4,0)))</f>
        <v/>
      </c>
      <c r="AH60" s="205" t="str">
        <f>IF(MaGv!AH60="","",IF(MaGv!AH60="cn","cn"&amp;CHAR(10)&amp;VLOOKUP(MaGv!AH55,dscn,3,0),VLOOKUP(MaGv!AH60,dsma,5,0)&amp;CHAR(10)&amp;VLOOKUP(MaGv!AH60,dsma,4,0)))</f>
        <v/>
      </c>
      <c r="AI60" s="205" t="str">
        <f>IF(MaGv!AI60="","",IF(MaGv!AI60="cn","cn"&amp;CHAR(10)&amp;VLOOKUP(MaGv!AI55,dscn,3,0),VLOOKUP(MaGv!AI60,dsma,5,0)&amp;CHAR(10)&amp;VLOOKUP(MaGv!AI60,dsma,4,0)))</f>
        <v/>
      </c>
      <c r="AJ60" s="205" t="str">
        <f>IF(MaGv!AJ60="","",IF(MaGv!AJ60="cn","cn"&amp;CHAR(10)&amp;VLOOKUP(MaGv!AJ55,dscn,3,0),VLOOKUP(MaGv!AJ60,dsma,5,0)&amp;CHAR(10)&amp;VLOOKUP(MaGv!AJ60,dsma,4,0)))</f>
        <v/>
      </c>
      <c r="AK60" s="205" t="str">
        <f>IF(MaGv!AK60="","",IF(MaGv!AK60="cn","cn"&amp;CHAR(10)&amp;VLOOKUP(MaGv!AK55,dscn,3,0),VLOOKUP(MaGv!AK60,dsma,5,0)&amp;CHAR(10)&amp;VLOOKUP(MaGv!AK60,dsma,4,0)))</f>
        <v>td
Thu</v>
      </c>
      <c r="AL60" s="205" t="str">
        <f>IF(MaGv!AL60="","",IF(MaGv!AL60="cn","cn"&amp;CHAR(10)&amp;VLOOKUP(MaGv!AL55,dscn,3,0),VLOOKUP(MaGv!AL60,dsma,5,0)&amp;CHAR(10)&amp;VLOOKUP(MaGv!AL60,dsma,4,0)))</f>
        <v>Sử
Hòa</v>
      </c>
      <c r="AM60" s="205" t="str">
        <f>IF(MaGv!AM60="","",IF(MaGv!AM60="cn","cn"&amp;CHAR(10)&amp;VLOOKUP(MaGv!AM55,dscn,3,0),VLOOKUP(MaGv!AM60,dsma,5,0)&amp;CHAR(10)&amp;VLOOKUP(MaGv!AM60,dsma,4,0)))</f>
        <v>Lý
Toàn</v>
      </c>
      <c r="AN60" s="205" t="str">
        <f>IF(MaGv!AN60="","",IF(MaGv!AN60="cn","cn"&amp;CHAR(10)&amp;VLOOKUP(MaGv!AN55,dscn,3,0),VLOOKUP(MaGv!AN60,dsma,5,0)&amp;CHAR(10)&amp;VLOOKUP(MaGv!AN60,dsma,4,0)))</f>
        <v/>
      </c>
      <c r="AO60" s="205" t="str">
        <f>IF(MaGv!AO60="","",IF(MaGv!AO60="cn","cn"&amp;CHAR(10)&amp;VLOOKUP(MaGv!AO55,dscn,3,0),VLOOKUP(MaGv!AO60,dsma,5,0)&amp;CHAR(10)&amp;VLOOKUP(MaGv!AO60,dsma,4,0)))</f>
        <v>Toán
Trang</v>
      </c>
      <c r="AP60" s="205" t="str">
        <f>IF(MaGv!AP60="","",IF(MaGv!AP60="cn","cn"&amp;CHAR(10)&amp;VLOOKUP(MaGv!AP55,dscn,3,0),VLOOKUP(MaGv!AP60,dsma,5,0)&amp;CHAR(10)&amp;VLOOKUP(MaGv!AP60,dsma,4,0)))</f>
        <v>Lý
Miên</v>
      </c>
      <c r="AQ60" s="205" t="str">
        <f>IF(MaGv!AQ60="","",IF(MaGv!AQ60="cn","cn"&amp;CHAR(10)&amp;VLOOKUP(MaGv!AQ55,dscn,3,0),VLOOKUP(MaGv!AQ60,dsma,5,0)&amp;CHAR(10)&amp;VLOOKUP(MaGv!AQ60,dsma,4,0)))</f>
        <v>Văn
Uyên</v>
      </c>
      <c r="AR60" s="205" t="str">
        <f>IF(MaGv!AR60="","",IF(MaGv!AR60="cn","cn"&amp;CHAR(10)&amp;VLOOKUP(MaGv!AR55,dscn,3,0),VLOOKUP(MaGv!AR60,dsma,5,0)&amp;CHAR(10)&amp;VLOOKUP(MaGv!AR60,dsma,4,0)))</f>
        <v>Toán
Đệp</v>
      </c>
      <c r="AS60" s="205" t="str">
        <f>IF(MaGv!AS60="","",IF(MaGv!AS60="cn","cn"&amp;CHAR(10)&amp;VLOOKUP(MaGv!AS55,dscn,3,0),VLOOKUP(MaGv!AS60,dsma,5,0)&amp;CHAR(10)&amp;VLOOKUP(MaGv!AS60,dsma,4,0)))</f>
        <v>Văn
Dung</v>
      </c>
      <c r="AT60" s="202" t="str">
        <f>IF(MaGv!AT60="","",IF(MaGv!AT60="cn","cn"&amp;CHAR(10)&amp;VLOOKUP(MaGv!AT55,dscn,3,0),VLOOKUP(MaGv!AT60,dsma,5,0)&amp;CHAR(10)&amp;VLOOKUP(MaGv!AT60,dsma,4,0)))</f>
        <v>Toán
Việt</v>
      </c>
      <c r="AU60" s="205" t="str">
        <f>IF(MaGv!AU60="","",IF(MaGv!AU60="cn","cn"&amp;CHAR(10)&amp;VLOOKUP(MaGv!AU55,dscn,3,0),VLOOKUP(MaGv!AU60,dsma,5,0)&amp;CHAR(10)&amp;VLOOKUP(MaGv!AU60,dsma,4,0)))</f>
        <v>Toán
L.Trang</v>
      </c>
      <c r="AV60" s="205" t="str">
        <f>IF(MaGv!AV60="","",IF(MaGv!AV60="cn","cn"&amp;CHAR(10)&amp;VLOOKUP(MaGv!AV55,dscn,3,0),VLOOKUP(MaGv!AV60,dsma,5,0)&amp;CHAR(10)&amp;VLOOKUP(MaGv!AV60,dsma,4,0)))</f>
        <v>Toán
Yến</v>
      </c>
      <c r="AW60" s="205" t="str">
        <f>IF(MaGv!AW60="","",IF(MaGv!AW60="cn","cn"&amp;CHAR(10)&amp;VLOOKUP(MaGv!AW55,dscn,3,0),VLOOKUP(MaGv!AW60,dsma,5,0)&amp;CHAR(10)&amp;VLOOKUP(MaGv!AW60,dsma,4,0)))</f>
        <v/>
      </c>
      <c r="AX60" s="205" t="str">
        <f>IF(MaGv!AX60="","",IF(MaGv!AX60="cn","cn"&amp;CHAR(10)&amp;VLOOKUP(MaGv!AX55,dscn,3,0),VLOOKUP(MaGv!AX60,dsma,5,0)&amp;CHAR(10)&amp;VLOOKUP(MaGv!AX60,dsma,4,0)))</f>
        <v/>
      </c>
      <c r="AY60" s="77" t="str">
        <f>IF(MaGv!AY60="","",IF(MaGv!AY60="cn","cn"&amp;CHAR(10)&amp;VLOOKUP(MaGv!AY55,dscn,3,0),VLOOKUP(MaGv!AY60,dsma,5,0)&amp;CHAR(10)&amp;VLOOKUP(MaGv!AY60,dsma,4,0)))</f>
        <v/>
      </c>
      <c r="AZ60" s="77" t="str">
        <f>IF(MaGv!AZ60="","",IF(MaGv!AZ60="cn","cn"&amp;CHAR(10)&amp;VLOOKUP(MaGv!AZ55,dscn,3,0),VLOOKUP(MaGv!AZ60,dsma,5,0)&amp;CHAR(10)&amp;VLOOKUP(MaGv!AZ60,dsma,4,0)))</f>
        <v/>
      </c>
      <c r="BA60" s="109"/>
      <c r="BB60" s="110"/>
    </row>
    <row r="61" spans="1:54" ht="24" customHeight="1" x14ac:dyDescent="0.2">
      <c r="A61" s="470" t="s">
        <v>13</v>
      </c>
      <c r="B61" s="108">
        <v>3</v>
      </c>
      <c r="C61" s="77" t="str">
        <f>IF(MaGv!C61="","",IF(MaGv!C61="cn","cn"&amp;CHAR(10)&amp;VLOOKUP(MaGv!C56,dscn,3,0),VLOOKUP(MaGv!C61,dsma,5,0)&amp;CHAR(10)&amp;VLOOKUP(MaGv!C61,dsma,4,0)))</f>
        <v>td
Trí</v>
      </c>
      <c r="D61" s="77" t="str">
        <f>IF(MaGv!D61="","",IF(MaGv!D61="cn","cn"&amp;CHAR(10)&amp;VLOOKUP(MaGv!D56,dscn,3,0),VLOOKUP(MaGv!D61,dsma,5,0)&amp;CHAR(10)&amp;VLOOKUP(MaGv!D61,dsma,4,0)))</f>
        <v>tin
Ngọc</v>
      </c>
      <c r="E61" s="77" t="str">
        <f>IF(MaGv!E61="","",IF(MaGv!E61="cn","cn"&amp;CHAR(10)&amp;VLOOKUP(MaGv!E56,dscn,3,0),VLOOKUP(MaGv!E61,dsma,5,0)&amp;CHAR(10)&amp;VLOOKUP(MaGv!E61,dsma,4,0)))</f>
        <v>Đia
L.Hường</v>
      </c>
      <c r="F61" s="77" t="str">
        <f>IF(MaGv!F61="","",IF(MaGv!F61="cn","cn"&amp;CHAR(10)&amp;VLOOKUP(MaGv!F56,dscn,3,0),VLOOKUP(MaGv!F61,dsma,5,0)&amp;CHAR(10)&amp;VLOOKUP(MaGv!F61,dsma,4,0)))</f>
        <v>Văn 
Trang</v>
      </c>
      <c r="G61" s="77" t="str">
        <f>IF(MaGv!G61="","",IF(MaGv!G61="cn","cn"&amp;CHAR(10)&amp;VLOOKUP(MaGv!G56,dscn,3,0),VLOOKUP(MaGv!G61,dsma,5,0)&amp;CHAR(10)&amp;VLOOKUP(MaGv!G61,dsma,4,0)))</f>
        <v/>
      </c>
      <c r="H61" s="205" t="str">
        <f>IF(MaGv!H61="","",IF(MaGv!H61="cn","cn"&amp;CHAR(10)&amp;VLOOKUP(MaGv!H56,dscn,3,0),VLOOKUP(MaGv!H61,dsma,5,0)&amp;CHAR(10)&amp;VLOOKUP(MaGv!H61,dsma,4,0)))</f>
        <v/>
      </c>
      <c r="I61" s="77" t="str">
        <f>IF(MaGv!I61="","",IF(MaGv!I61="cn","cn"&amp;CHAR(10)&amp;VLOOKUP(MaGv!I56,dscn,3,0),VLOOKUP(MaGv!I61,dsma,5,0)&amp;CHAR(10)&amp;VLOOKUP(MaGv!I61,dsma,4,0)))</f>
        <v>Hóa
Song</v>
      </c>
      <c r="J61" s="77" t="str">
        <f>IF(MaGv!J61="","",IF(MaGv!J61="cn","cn"&amp;CHAR(10)&amp;VLOOKUP(MaGv!J56,dscn,3,0),VLOOKUP(MaGv!J61,dsma,5,0)&amp;CHAR(10)&amp;VLOOKUP(MaGv!J61,dsma,4,0)))</f>
        <v/>
      </c>
      <c r="K61" s="77" t="str">
        <f>IF(MaGv!K61="","",IF(MaGv!K61="cn","cn"&amp;CHAR(10)&amp;VLOOKUP(MaGv!K56,dscn,3,0),VLOOKUP(MaGv!K61,dsma,5,0)&amp;CHAR(10)&amp;VLOOKUP(MaGv!K61,dsma,4,0)))</f>
        <v/>
      </c>
      <c r="L61" s="77" t="str">
        <f>IF(MaGv!L61="","",IF(MaGv!L61="cn","cn"&amp;CHAR(10)&amp;VLOOKUP(MaGv!L56,dscn,3,0),VLOOKUP(MaGv!L61,dsma,5,0)&amp;CHAR(10)&amp;VLOOKUP(MaGv!L61,dsma,4,0)))</f>
        <v>td
Doanh</v>
      </c>
      <c r="M61" s="77" t="str">
        <f>IF(MaGv!M61="","",IF(MaGv!M61="cn","cn"&amp;CHAR(10)&amp;VLOOKUP(MaGv!M56,dscn,3,0),VLOOKUP(MaGv!M61,dsma,5,0)&amp;CHAR(10)&amp;VLOOKUP(MaGv!M61,dsma,4,0)))</f>
        <v>Văn 
Mai</v>
      </c>
      <c r="N61" s="77" t="str">
        <f>IF(MaGv!N61="","",IF(MaGv!N61="cn","cn"&amp;CHAR(10)&amp;VLOOKUP(MaGv!N56,dscn,3,0),VLOOKUP(MaGv!N61,dsma,5,0)&amp;CHAR(10)&amp;VLOOKUP(MaGv!N61,dsma,4,0)))</f>
        <v>Toán
Trang</v>
      </c>
      <c r="O61" s="77" t="str">
        <f>IF(MaGv!O61="","",IF(MaGv!O61="cn","cn"&amp;CHAR(10)&amp;VLOOKUP(MaGv!O56,dscn,3,0),VLOOKUP(MaGv!O61,dsma,5,0)&amp;CHAR(10)&amp;VLOOKUP(MaGv!O61,dsma,4,0)))</f>
        <v>Đia
Nhung</v>
      </c>
      <c r="P61" s="77" t="str">
        <f>IF(MaGv!P61="","",IF(MaGv!P61="cn","cn"&amp;CHAR(10)&amp;VLOOKUP(MaGv!P56,dscn,3,0),VLOOKUP(MaGv!P61,dsma,5,0)&amp;CHAR(10)&amp;VLOOKUP(MaGv!P61,dsma,4,0)))</f>
        <v>AVăn
Phương</v>
      </c>
      <c r="Q61" s="77" t="str">
        <f>IF(MaGv!Q61="","",IF(MaGv!Q61="cn","cn"&amp;CHAR(10)&amp;VLOOKUP(MaGv!Q56,dscn,3,0),VLOOKUP(MaGv!Q61,dsma,5,0)&amp;CHAR(10)&amp;VLOOKUP(MaGv!Q61,dsma,4,0)))</f>
        <v>cn
Lan</v>
      </c>
      <c r="R61" s="77" t="str">
        <f>IF(MaGv!R61="","",IF(MaGv!R61="cn","cn"&amp;CHAR(10)&amp;VLOOKUP(MaGv!R56,dscn,3,0),VLOOKUP(MaGv!R61,dsma,5,0)&amp;CHAR(10)&amp;VLOOKUP(MaGv!R61,dsma,4,0)))</f>
        <v>nghề
Thêu</v>
      </c>
      <c r="S61" s="77" t="str">
        <f>IF(MaGv!S61="","",IF(MaGv!S61="cn","cn"&amp;CHAR(10)&amp;VLOOKUP(MaGv!S56,dscn,3,0),VLOOKUP(MaGv!S61,dsma,5,0)&amp;CHAR(10)&amp;VLOOKUP(MaGv!S61,dsma,4,0)))</f>
        <v>AVăn
Màng</v>
      </c>
      <c r="T61" s="77" t="str">
        <f>IF(MaGv!T61="","",IF(MaGv!T61="cn","cn"&amp;CHAR(10)&amp;VLOOKUP(MaGv!T56,dscn,3,0),VLOOKUP(MaGv!T61,dsma,5,0)&amp;CHAR(10)&amp;VLOOKUP(MaGv!T61,dsma,4,0)))</f>
        <v>AVăn
Khanh</v>
      </c>
      <c r="U61" s="77" t="str">
        <f>IF(MaGv!U61="","",IF(MaGv!U61="cn","cn"&amp;CHAR(10)&amp;VLOOKUP(MaGv!U56,dscn,3,0),VLOOKUP(MaGv!U61,dsma,5,0)&amp;CHAR(10)&amp;VLOOKUP(MaGv!U61,dsma,4,0)))</f>
        <v>Văn
Lý</v>
      </c>
      <c r="V61" s="77" t="str">
        <f>IF(MaGv!V61="","",IF(MaGv!V61="cn","cn"&amp;CHAR(10)&amp;VLOOKUP(MaGv!V56,dscn,3,0),VLOOKUP(MaGv!V61,dsma,5,0)&amp;CHAR(10)&amp;VLOOKUP(MaGv!V61,dsma,4,0)))</f>
        <v>Toán
Yến</v>
      </c>
      <c r="W61" s="77" t="str">
        <f>IF(MaGv!W61="","",IF(MaGv!W61="cn","cn"&amp;CHAR(10)&amp;VLOOKUP(MaGv!W56,dscn,3,0),VLOOKUP(MaGv!W61,dsma,5,0)&amp;CHAR(10)&amp;VLOOKUP(MaGv!W61,dsma,4,0)))</f>
        <v>Lý
Nhung</v>
      </c>
      <c r="X61" s="77" t="str">
        <f>IF(MaGv!X61="","",IF(MaGv!X61="cn","cn"&amp;CHAR(10)&amp;VLOOKUP(MaGv!X56,dscn,3,0),VLOOKUP(MaGv!X61,dsma,5,0)&amp;CHAR(10)&amp;VLOOKUP(MaGv!X61,dsma,4,0)))</f>
        <v>Sử
Ninh</v>
      </c>
      <c r="Y61" s="77" t="str">
        <f>IF(MaGv!Y61="","",IF(MaGv!Y61="cn","cn"&amp;CHAR(10)&amp;VLOOKUP(MaGv!Y56,dscn,3,0),VLOOKUP(MaGv!Y61,dsma,5,0)&amp;CHAR(10)&amp;VLOOKUP(MaGv!Y61,dsma,4,0)))</f>
        <v>Văn 
Khôi</v>
      </c>
      <c r="Z61" s="77" t="str">
        <f>IF(MaGv!Z61="","",IF(MaGv!Z61="cn","cn"&amp;CHAR(10)&amp;VLOOKUP(MaGv!Z56,dscn,3,0),VLOOKUP(MaGv!Z61,dsma,5,0)&amp;CHAR(10)&amp;VLOOKUP(MaGv!Z61,dsma,4,0)))</f>
        <v>AVăn
Vinh</v>
      </c>
      <c r="AA61" s="77" t="str">
        <f>IF(MaGv!AA61="","",IF(MaGv!AA61="cn","cn"&amp;CHAR(10)&amp;VLOOKUP(MaGv!AA56,dscn,3,0),VLOOKUP(MaGv!AA61,dsma,5,0)&amp;CHAR(10)&amp;VLOOKUP(MaGv!AA61,dsma,4,0)))</f>
        <v>Lý
Toàn</v>
      </c>
      <c r="AB61" s="77" t="str">
        <f>IF(MaGv!AB61="","",IF(MaGv!AB61="cn","cn"&amp;CHAR(10)&amp;VLOOKUP(MaGv!AB56,dscn,3,0),VLOOKUP(MaGv!AB61,dsma,5,0)&amp;CHAR(10)&amp;VLOOKUP(MaGv!AB61,dsma,4,0)))</f>
        <v>QP
Ngân</v>
      </c>
      <c r="AC61" s="77" t="str">
        <f>IF(MaGv!AC61="","",IF(MaGv!AC61="cn","cn"&amp;CHAR(10)&amp;VLOOKUP(MaGv!AC56,dscn,3,0),VLOOKUP(MaGv!AC61,dsma,5,0)&amp;CHAR(10)&amp;VLOOKUP(MaGv!AC61,dsma,4,0)))</f>
        <v>CD
Thủy</v>
      </c>
      <c r="AD61" s="77" t="str">
        <f>IF(MaGv!AD61="","",IF(MaGv!AD61="cn","cn"&amp;CHAR(10)&amp;VLOOKUP(MaGv!AD56,dscn,3,0),VLOOKUP(MaGv!AD61,dsma,5,0)&amp;CHAR(10)&amp;VLOOKUP(MaGv!AD61,dsma,4,0)))</f>
        <v/>
      </c>
      <c r="AE61" s="77" t="str">
        <f>IF(MaGv!AE61="","",IF(MaGv!AE61="cn","cn"&amp;CHAR(10)&amp;VLOOKUP(MaGv!AE56,dscn,3,0),VLOOKUP(MaGv!AE61,dsma,5,0)&amp;CHAR(10)&amp;VLOOKUP(MaGv!AE61,dsma,4,0)))</f>
        <v/>
      </c>
      <c r="AF61" s="77" t="str">
        <f>IF(MaGv!AF61="","",IF(MaGv!AF61="cn","cn"&amp;CHAR(10)&amp;VLOOKUP(MaGv!AF56,dscn,3,0),VLOOKUP(MaGv!AF61,dsma,5,0)&amp;CHAR(10)&amp;VLOOKUP(MaGv!AF61,dsma,4,0)))</f>
        <v/>
      </c>
      <c r="AG61" s="77" t="str">
        <f>IF(MaGv!AG61="","",IF(MaGv!AG61="cn","cn"&amp;CHAR(10)&amp;VLOOKUP(MaGv!AG56,dscn,3,0),VLOOKUP(MaGv!AG61,dsma,5,0)&amp;CHAR(10)&amp;VLOOKUP(MaGv!AG61,dsma,4,0)))</f>
        <v/>
      </c>
      <c r="AH61" s="205" t="str">
        <f>IF(MaGv!AH61="","",IF(MaGv!AH61="cn","cn"&amp;CHAR(10)&amp;VLOOKUP(MaGv!AH56,dscn,3,0),VLOOKUP(MaGv!AH61,dsma,5,0)&amp;CHAR(10)&amp;VLOOKUP(MaGv!AH61,dsma,4,0)))</f>
        <v/>
      </c>
      <c r="AI61" s="205" t="str">
        <f>IF(MaGv!AI61="","",IF(MaGv!AI61="cn","cn"&amp;CHAR(10)&amp;VLOOKUP(MaGv!AI56,dscn,3,0),VLOOKUP(MaGv!AI61,dsma,5,0)&amp;CHAR(10)&amp;VLOOKUP(MaGv!AI61,dsma,4,0)))</f>
        <v/>
      </c>
      <c r="AJ61" s="205" t="str">
        <f>IF(MaGv!AJ61="","",IF(MaGv!AJ61="cn","cn"&amp;CHAR(10)&amp;VLOOKUP(MaGv!AJ56,dscn,3,0),VLOOKUP(MaGv!AJ61,dsma,5,0)&amp;CHAR(10)&amp;VLOOKUP(MaGv!AJ61,dsma,4,0)))</f>
        <v/>
      </c>
      <c r="AK61" s="205" t="str">
        <f>IF(MaGv!AK61="","",IF(MaGv!AK61="cn","cn"&amp;CHAR(10)&amp;VLOOKUP(MaGv!AK56,dscn,3,0),VLOOKUP(MaGv!AK61,dsma,5,0)&amp;CHAR(10)&amp;VLOOKUP(MaGv!AK61,dsma,4,0)))</f>
        <v>td
Thu</v>
      </c>
      <c r="AL61" s="205" t="str">
        <f>IF(MaGv!AL61="","",IF(MaGv!AL61="cn","cn"&amp;CHAR(10)&amp;VLOOKUP(MaGv!AL56,dscn,3,0),VLOOKUP(MaGv!AL61,dsma,5,0)&amp;CHAR(10)&amp;VLOOKUP(MaGv!AL61,dsma,4,0)))</f>
        <v>AVăn
Hạnh</v>
      </c>
      <c r="AM61" s="205" t="str">
        <f>IF(MaGv!AM61="","",IF(MaGv!AM61="cn","cn"&amp;CHAR(10)&amp;VLOOKUP(MaGv!AM56,dscn,3,0),VLOOKUP(MaGv!AM61,dsma,5,0)&amp;CHAR(10)&amp;VLOOKUP(MaGv!AM61,dsma,4,0)))</f>
        <v>AVăn
HÀ</v>
      </c>
      <c r="AN61" s="205" t="str">
        <f>IF(MaGv!AN61="","",IF(MaGv!AN61="cn","cn"&amp;CHAR(10)&amp;VLOOKUP(MaGv!AN56,dscn,3,0),VLOOKUP(MaGv!AN61,dsma,5,0)&amp;CHAR(10)&amp;VLOOKUP(MaGv!AN61,dsma,4,0)))</f>
        <v/>
      </c>
      <c r="AO61" s="205" t="str">
        <f>IF(MaGv!AO61="","",IF(MaGv!AO61="cn","cn"&amp;CHAR(10)&amp;VLOOKUP(MaGv!AO56,dscn,3,0),VLOOKUP(MaGv!AO61,dsma,5,0)&amp;CHAR(10)&amp;VLOOKUP(MaGv!AO61,dsma,4,0)))</f>
        <v>Văn
Duyên</v>
      </c>
      <c r="AP61" s="205" t="str">
        <f>IF(MaGv!AP61="","",IF(MaGv!AP61="cn","cn"&amp;CHAR(10)&amp;VLOOKUP(MaGv!AP56,dscn,3,0),VLOOKUP(MaGv!AP61,dsma,5,0)&amp;CHAR(10)&amp;VLOOKUP(MaGv!AP61,dsma,4,0)))</f>
        <v>Hóa
Thiện</v>
      </c>
      <c r="AQ61" s="205" t="str">
        <f>IF(MaGv!AQ61="","",IF(MaGv!AQ61="cn","cn"&amp;CHAR(10)&amp;VLOOKUP(MaGv!AQ56,dscn,3,0),VLOOKUP(MaGv!AQ61,dsma,5,0)&amp;CHAR(10)&amp;VLOOKUP(MaGv!AQ61,dsma,4,0)))</f>
        <v>Văn
Uyên</v>
      </c>
      <c r="AR61" s="205" t="str">
        <f>IF(MaGv!AR61="","",IF(MaGv!AR61="cn","cn"&amp;CHAR(10)&amp;VLOOKUP(MaGv!AR56,dscn,3,0),VLOOKUP(MaGv!AR61,dsma,5,0)&amp;CHAR(10)&amp;VLOOKUP(MaGv!AR61,dsma,4,0)))</f>
        <v>Toán
Đệp</v>
      </c>
      <c r="AS61" s="205" t="str">
        <f>IF(MaGv!AS61="","",IF(MaGv!AS61="cn","cn"&amp;CHAR(10)&amp;VLOOKUP(MaGv!AS56,dscn,3,0),VLOOKUP(MaGv!AS61,dsma,5,0)&amp;CHAR(10)&amp;VLOOKUP(MaGv!AS61,dsma,4,0)))</f>
        <v>Toán
Việt</v>
      </c>
      <c r="AT61" s="202" t="str">
        <f>IF(MaGv!AT61="","",IF(MaGv!AT61="cn","cn"&amp;CHAR(10)&amp;VLOOKUP(MaGv!AT56,dscn,3,0),VLOOKUP(MaGv!AT61,dsma,5,0)&amp;CHAR(10)&amp;VLOOKUP(MaGv!AT61,dsma,4,0)))</f>
        <v>Lý
Sơn</v>
      </c>
      <c r="AU61" s="205" t="str">
        <f>IF(MaGv!AU61="","",IF(MaGv!AU61="cn","cn"&amp;CHAR(10)&amp;VLOOKUP(MaGv!AU56,dscn,3,0),VLOOKUP(MaGv!AU61,dsma,5,0)&amp;CHAR(10)&amp;VLOOKUP(MaGv!AU61,dsma,4,0)))</f>
        <v>Lý
Miên</v>
      </c>
      <c r="AV61" s="205" t="str">
        <f>IF(MaGv!AV61="","",IF(MaGv!AV61="cn","cn"&amp;CHAR(10)&amp;VLOOKUP(MaGv!AV56,dscn,3,0),VLOOKUP(MaGv!AV61,dsma,5,0)&amp;CHAR(10)&amp;VLOOKUP(MaGv!AV61,dsma,4,0)))</f>
        <v>Lý
Dũng</v>
      </c>
      <c r="AW61" s="205" t="str">
        <f>IF(MaGv!AW61="","",IF(MaGv!AW61="cn","cn"&amp;CHAR(10)&amp;VLOOKUP(MaGv!AW56,dscn,3,0),VLOOKUP(MaGv!AW61,dsma,5,0)&amp;CHAR(10)&amp;VLOOKUP(MaGv!AW61,dsma,4,0)))</f>
        <v/>
      </c>
      <c r="AX61" s="205" t="str">
        <f>IF(MaGv!AX61="","",IF(MaGv!AX61="cn","cn"&amp;CHAR(10)&amp;VLOOKUP(MaGv!AX56,dscn,3,0),VLOOKUP(MaGv!AX61,dsma,5,0)&amp;CHAR(10)&amp;VLOOKUP(MaGv!AX61,dsma,4,0)))</f>
        <v/>
      </c>
      <c r="AY61" s="77" t="str">
        <f>IF(MaGv!AY61="","",IF(MaGv!AY61="cn","cn"&amp;CHAR(10)&amp;VLOOKUP(MaGv!AY56,dscn,3,0),VLOOKUP(MaGv!AY61,dsma,5,0)&amp;CHAR(10)&amp;VLOOKUP(MaGv!AY61,dsma,4,0)))</f>
        <v/>
      </c>
      <c r="AZ61" s="77" t="str">
        <f>IF(MaGv!AZ61="","",IF(MaGv!AZ61="cn","cn"&amp;CHAR(10)&amp;VLOOKUP(MaGv!AZ56,dscn,3,0),VLOOKUP(MaGv!AZ61,dsma,5,0)&amp;CHAR(10)&amp;VLOOKUP(MaGv!AZ61,dsma,4,0)))</f>
        <v/>
      </c>
      <c r="BA61" s="109"/>
      <c r="BB61" s="110"/>
    </row>
    <row r="62" spans="1:54" ht="24" customHeight="1" x14ac:dyDescent="0.2">
      <c r="A62" s="470"/>
      <c r="B62" s="108">
        <v>4</v>
      </c>
      <c r="C62" s="77" t="str">
        <f>IF(MaGv!C62="","",IF(MaGv!C62="cn","cn"&amp;CHAR(10)&amp;VLOOKUP(MaGv!C57,dscn,3,0),VLOOKUP(MaGv!C62,dsma,5,0)&amp;CHAR(10)&amp;VLOOKUP(MaGv!C62,dsma,4,0)))</f>
        <v>Văn 
Khôi</v>
      </c>
      <c r="D62" s="77" t="str">
        <f>IF(MaGv!D62="","",IF(MaGv!D62="cn","cn"&amp;CHAR(10)&amp;VLOOKUP(MaGv!D57,dscn,3,0),VLOOKUP(MaGv!D62,dsma,5,0)&amp;CHAR(10)&amp;VLOOKUP(MaGv!D62,dsma,4,0)))</f>
        <v>td
Trí</v>
      </c>
      <c r="E62" s="77" t="str">
        <f>IF(MaGv!E62="","",IF(MaGv!E62="cn","cn"&amp;CHAR(10)&amp;VLOOKUP(MaGv!E57,dscn,3,0),VLOOKUP(MaGv!E62,dsma,5,0)&amp;CHAR(10)&amp;VLOOKUP(MaGv!E62,dsma,4,0)))</f>
        <v>Toán
Đệp</v>
      </c>
      <c r="F62" s="77" t="str">
        <f>IF(MaGv!F62="","",IF(MaGv!F62="cn","cn"&amp;CHAR(10)&amp;VLOOKUP(MaGv!F57,dscn,3,0),VLOOKUP(MaGv!F62,dsma,5,0)&amp;CHAR(10)&amp;VLOOKUP(MaGv!F62,dsma,4,0)))</f>
        <v>td
Doanh</v>
      </c>
      <c r="G62" s="77" t="str">
        <f>IF(MaGv!G62="","",IF(MaGv!G62="cn","cn"&amp;CHAR(10)&amp;VLOOKUP(MaGv!G57,dscn,3,0),VLOOKUP(MaGv!G62,dsma,5,0)&amp;CHAR(10)&amp;VLOOKUP(MaGv!G62,dsma,4,0)))</f>
        <v/>
      </c>
      <c r="H62" s="205" t="str">
        <f>IF(MaGv!H62="","",IF(MaGv!H62="cn","cn"&amp;CHAR(10)&amp;VLOOKUP(MaGv!H57,dscn,3,0),VLOOKUP(MaGv!H62,dsma,5,0)&amp;CHAR(10)&amp;VLOOKUP(MaGv!H62,dsma,4,0)))</f>
        <v/>
      </c>
      <c r="I62" s="77" t="str">
        <f>IF(MaGv!I62="","",IF(MaGv!I62="cn","cn"&amp;CHAR(10)&amp;VLOOKUP(MaGv!I57,dscn,3,0),VLOOKUP(MaGv!I62,dsma,5,0)&amp;CHAR(10)&amp;VLOOKUP(MaGv!I62,dsma,4,0)))</f>
        <v>CD
Thủy</v>
      </c>
      <c r="J62" s="77" t="str">
        <f>IF(MaGv!J62="","",IF(MaGv!J62="cn","cn"&amp;CHAR(10)&amp;VLOOKUP(MaGv!J57,dscn,3,0),VLOOKUP(MaGv!J62,dsma,5,0)&amp;CHAR(10)&amp;VLOOKUP(MaGv!J62,dsma,4,0)))</f>
        <v/>
      </c>
      <c r="K62" s="77" t="str">
        <f>IF(MaGv!K62="","",IF(MaGv!K62="cn","cn"&amp;CHAR(10)&amp;VLOOKUP(MaGv!K57,dscn,3,0),VLOOKUP(MaGv!K62,dsma,5,0)&amp;CHAR(10)&amp;VLOOKUP(MaGv!K62,dsma,4,0)))</f>
        <v/>
      </c>
      <c r="L62" s="77" t="str">
        <f>IF(MaGv!L62="","",IF(MaGv!L62="cn","cn"&amp;CHAR(10)&amp;VLOOKUP(MaGv!L57,dscn,3,0),VLOOKUP(MaGv!L62,dsma,5,0)&amp;CHAR(10)&amp;VLOOKUP(MaGv!L62,dsma,4,0)))</f>
        <v>Đia
L.Hường</v>
      </c>
      <c r="M62" s="77" t="str">
        <f>IF(MaGv!M62="","",IF(MaGv!M62="cn","cn"&amp;CHAR(10)&amp;VLOOKUP(MaGv!M57,dscn,3,0),VLOOKUP(MaGv!M62,dsma,5,0)&amp;CHAR(10)&amp;VLOOKUP(MaGv!M62,dsma,4,0)))</f>
        <v>Sử
Thanh</v>
      </c>
      <c r="N62" s="77" t="str">
        <f>IF(MaGv!N62="","",IF(MaGv!N62="cn","cn"&amp;CHAR(10)&amp;VLOOKUP(MaGv!N57,dscn,3,0),VLOOKUP(MaGv!N62,dsma,5,0)&amp;CHAR(10)&amp;VLOOKUP(MaGv!N62,dsma,4,0)))</f>
        <v>Toán
Trang</v>
      </c>
      <c r="O62" s="77" t="str">
        <f>IF(MaGv!O62="","",IF(MaGv!O62="cn","cn"&amp;CHAR(10)&amp;VLOOKUP(MaGv!O57,dscn,3,0),VLOOKUP(MaGv!O62,dsma,5,0)&amp;CHAR(10)&amp;VLOOKUP(MaGv!O62,dsma,4,0)))</f>
        <v>Sử
Ninh</v>
      </c>
      <c r="P62" s="77" t="str">
        <f>IF(MaGv!P62="","",IF(MaGv!P62="cn","cn"&amp;CHAR(10)&amp;VLOOKUP(MaGv!P57,dscn,3,0),VLOOKUP(MaGv!P62,dsma,5,0)&amp;CHAR(10)&amp;VLOOKUP(MaGv!P62,dsma,4,0)))</f>
        <v>Đia
Nhung</v>
      </c>
      <c r="Q62" s="77" t="str">
        <f>IF(MaGv!Q62="","",IF(MaGv!Q62="cn","cn"&amp;CHAR(10)&amp;VLOOKUP(MaGv!Q57,dscn,3,0),VLOOKUP(MaGv!Q62,dsma,5,0)&amp;CHAR(10)&amp;VLOOKUP(MaGv!Q62,dsma,4,0)))</f>
        <v>cn
Lan</v>
      </c>
      <c r="R62" s="77" t="str">
        <f>IF(MaGv!R62="","",IF(MaGv!R62="cn","cn"&amp;CHAR(10)&amp;VLOOKUP(MaGv!R57,dscn,3,0),VLOOKUP(MaGv!R62,dsma,5,0)&amp;CHAR(10)&amp;VLOOKUP(MaGv!R62,dsma,4,0)))</f>
        <v>Lý
Dũng</v>
      </c>
      <c r="S62" s="77" t="str">
        <f>IF(MaGv!S62="","",IF(MaGv!S62="cn","cn"&amp;CHAR(10)&amp;VLOOKUP(MaGv!S57,dscn,3,0),VLOOKUP(MaGv!S62,dsma,5,0)&amp;CHAR(10)&amp;VLOOKUP(MaGv!S62,dsma,4,0)))</f>
        <v>Lý
Nhung</v>
      </c>
      <c r="T62" s="77" t="str">
        <f>IF(MaGv!T62="","",IF(MaGv!T62="cn","cn"&amp;CHAR(10)&amp;VLOOKUP(MaGv!T57,dscn,3,0),VLOOKUP(MaGv!T62,dsma,5,0)&amp;CHAR(10)&amp;VLOOKUP(MaGv!T62,dsma,4,0)))</f>
        <v>AVăn
Khanh</v>
      </c>
      <c r="U62" s="77" t="str">
        <f>IF(MaGv!U62="","",IF(MaGv!U62="cn","cn"&amp;CHAR(10)&amp;VLOOKUP(MaGv!U57,dscn,3,0),VLOOKUP(MaGv!U62,dsma,5,0)&amp;CHAR(10)&amp;VLOOKUP(MaGv!U62,dsma,4,0)))</f>
        <v>Toán
L.Trang</v>
      </c>
      <c r="V62" s="77" t="str">
        <f>IF(MaGv!V62="","",IF(MaGv!V62="cn","cn"&amp;CHAR(10)&amp;VLOOKUP(MaGv!V57,dscn,3,0),VLOOKUP(MaGv!V62,dsma,5,0)&amp;CHAR(10)&amp;VLOOKUP(MaGv!V62,dsma,4,0)))</f>
        <v>Toán
Yến</v>
      </c>
      <c r="W62" s="77" t="str">
        <f>IF(MaGv!W62="","",IF(MaGv!W62="cn","cn"&amp;CHAR(10)&amp;VLOOKUP(MaGv!W57,dscn,3,0),VLOOKUP(MaGv!W62,dsma,5,0)&amp;CHAR(10)&amp;VLOOKUP(MaGv!W62,dsma,4,0)))</f>
        <v>Văn
Q.Trang</v>
      </c>
      <c r="X62" s="77" t="str">
        <f>IF(MaGv!X62="","",IF(MaGv!X62="cn","cn"&amp;CHAR(10)&amp;VLOOKUP(MaGv!X57,dscn,3,0),VLOOKUP(MaGv!X62,dsma,5,0)&amp;CHAR(10)&amp;VLOOKUP(MaGv!X62,dsma,4,0)))</f>
        <v>nghề
Toàn</v>
      </c>
      <c r="Y62" s="77" t="str">
        <f>IF(MaGv!Y62="","",IF(MaGv!Y62="cn","cn"&amp;CHAR(10)&amp;VLOOKUP(MaGv!Y57,dscn,3,0),VLOOKUP(MaGv!Y62,dsma,5,0)&amp;CHAR(10)&amp;VLOOKUP(MaGv!Y62,dsma,4,0)))</f>
        <v>tin
Ngọc</v>
      </c>
      <c r="Z62" s="77" t="str">
        <f>IF(MaGv!Z62="","",IF(MaGv!Z62="cn","cn"&amp;CHAR(10)&amp;VLOOKUP(MaGv!Z57,dscn,3,0),VLOOKUP(MaGv!Z62,dsma,5,0)&amp;CHAR(10)&amp;VLOOKUP(MaGv!Z62,dsma,4,0)))</f>
        <v>Hóa
Thái</v>
      </c>
      <c r="AA62" s="77" t="str">
        <f>IF(MaGv!AA62="","",IF(MaGv!AA62="cn","cn"&amp;CHAR(10)&amp;VLOOKUP(MaGv!AA57,dscn,3,0),VLOOKUP(MaGv!AA62,dsma,5,0)&amp;CHAR(10)&amp;VLOOKUP(MaGv!AA62,dsma,4,0)))</f>
        <v>Hóa
Thiện</v>
      </c>
      <c r="AB62" s="77" t="str">
        <f>IF(MaGv!AB62="","",IF(MaGv!AB62="cn","cn"&amp;CHAR(10)&amp;VLOOKUP(MaGv!AB57,dscn,3,0),VLOOKUP(MaGv!AB62,dsma,5,0)&amp;CHAR(10)&amp;VLOOKUP(MaGv!AB62,dsma,4,0)))</f>
        <v>cn
Thêu</v>
      </c>
      <c r="AC62" s="77" t="str">
        <f>IF(MaGv!AC62="","",IF(MaGv!AC62="cn","cn"&amp;CHAR(10)&amp;VLOOKUP(MaGv!AC57,dscn,3,0),VLOOKUP(MaGv!AC62,dsma,5,0)&amp;CHAR(10)&amp;VLOOKUP(MaGv!AC62,dsma,4,0)))</f>
        <v>Văn 
Mai</v>
      </c>
      <c r="AD62" s="77" t="str">
        <f>IF(MaGv!AD62="","",IF(MaGv!AD62="cn","cn"&amp;CHAR(10)&amp;VLOOKUP(MaGv!AD57,dscn,3,0),VLOOKUP(MaGv!AD62,dsma,5,0)&amp;CHAR(10)&amp;VLOOKUP(MaGv!AD62,dsma,4,0)))</f>
        <v/>
      </c>
      <c r="AE62" s="77" t="str">
        <f>IF(MaGv!AE62="","",IF(MaGv!AE62="cn","cn"&amp;CHAR(10)&amp;VLOOKUP(MaGv!AE57,dscn,3,0),VLOOKUP(MaGv!AE62,dsma,5,0)&amp;CHAR(10)&amp;VLOOKUP(MaGv!AE62,dsma,4,0)))</f>
        <v/>
      </c>
      <c r="AF62" s="77" t="str">
        <f>IF(MaGv!AF62="","",IF(MaGv!AF62="cn","cn"&amp;CHAR(10)&amp;VLOOKUP(MaGv!AF57,dscn,3,0),VLOOKUP(MaGv!AF62,dsma,5,0)&amp;CHAR(10)&amp;VLOOKUP(MaGv!AF62,dsma,4,0)))</f>
        <v/>
      </c>
      <c r="AG62" s="77" t="str">
        <f>IF(MaGv!AG62="","",IF(MaGv!AG62="cn","cn"&amp;CHAR(10)&amp;VLOOKUP(MaGv!AG57,dscn,3,0),VLOOKUP(MaGv!AG62,dsma,5,0)&amp;CHAR(10)&amp;VLOOKUP(MaGv!AG62,dsma,4,0)))</f>
        <v/>
      </c>
      <c r="AH62" s="205" t="str">
        <f>IF(MaGv!AH62="","",IF(MaGv!AH62="cn","cn"&amp;CHAR(10)&amp;VLOOKUP(MaGv!AH57,dscn,3,0),VLOOKUP(MaGv!AH62,dsma,5,0)&amp;CHAR(10)&amp;VLOOKUP(MaGv!AH62,dsma,4,0)))</f>
        <v/>
      </c>
      <c r="AI62" s="205" t="str">
        <f>IF(MaGv!AI62="","",IF(MaGv!AI62="cn","cn"&amp;CHAR(10)&amp;VLOOKUP(MaGv!AI57,dscn,3,0),VLOOKUP(MaGv!AI62,dsma,5,0)&amp;CHAR(10)&amp;VLOOKUP(MaGv!AI62,dsma,4,0)))</f>
        <v/>
      </c>
      <c r="AJ62" s="205" t="str">
        <f>IF(MaGv!AJ62="","",IF(MaGv!AJ62="cn","cn"&amp;CHAR(10)&amp;VLOOKUP(MaGv!AJ57,dscn,3,0),VLOOKUP(MaGv!AJ62,dsma,5,0)&amp;CHAR(10)&amp;VLOOKUP(MaGv!AJ62,dsma,4,0)))</f>
        <v/>
      </c>
      <c r="AK62" s="205" t="str">
        <f>IF(MaGv!AK62="","",IF(MaGv!AK62="cn","cn"&amp;CHAR(10)&amp;VLOOKUP(MaGv!AK57,dscn,3,0),VLOOKUP(MaGv!AK62,dsma,5,0)&amp;CHAR(10)&amp;VLOOKUP(MaGv!AK62,dsma,4,0)))</f>
        <v>AVăn
Màng</v>
      </c>
      <c r="AL62" s="205" t="str">
        <f>IF(MaGv!AL62="","",IF(MaGv!AL62="cn","cn"&amp;CHAR(10)&amp;VLOOKUP(MaGv!AL57,dscn,3,0),VLOOKUP(MaGv!AL62,dsma,5,0)&amp;CHAR(10)&amp;VLOOKUP(MaGv!AL62,dsma,4,0)))</f>
        <v>td
Thu</v>
      </c>
      <c r="AM62" s="205" t="str">
        <f>IF(MaGv!AM62="","",IF(MaGv!AM62="cn","cn"&amp;CHAR(10)&amp;VLOOKUP(MaGv!AM57,dscn,3,0),VLOOKUP(MaGv!AM62,dsma,5,0)&amp;CHAR(10)&amp;VLOOKUP(MaGv!AM62,dsma,4,0)))</f>
        <v>AVăn
HÀ</v>
      </c>
      <c r="AN62" s="205" t="str">
        <f>IF(MaGv!AN62="","",IF(MaGv!AN62="cn","cn"&amp;CHAR(10)&amp;VLOOKUP(MaGv!AN57,dscn,3,0),VLOOKUP(MaGv!AN62,dsma,5,0)&amp;CHAR(10)&amp;VLOOKUP(MaGv!AN62,dsma,4,0)))</f>
        <v/>
      </c>
      <c r="AO62" s="205" t="str">
        <f>IF(MaGv!AO62="","",IF(MaGv!AO62="cn","cn"&amp;CHAR(10)&amp;VLOOKUP(MaGv!AO57,dscn,3,0),VLOOKUP(MaGv!AO62,dsma,5,0)&amp;CHAR(10)&amp;VLOOKUP(MaGv!AO62,dsma,4,0)))</f>
        <v>Văn
Duyên</v>
      </c>
      <c r="AP62" s="205" t="str">
        <f>IF(MaGv!AP62="","",IF(MaGv!AP62="cn","cn"&amp;CHAR(10)&amp;VLOOKUP(MaGv!AP57,dscn,3,0),VLOOKUP(MaGv!AP62,dsma,5,0)&amp;CHAR(10)&amp;VLOOKUP(MaGv!AP62,dsma,4,0)))</f>
        <v>AVăn
Hạnh</v>
      </c>
      <c r="AQ62" s="205" t="str">
        <f>IF(MaGv!AQ62="","",IF(MaGv!AQ62="cn","cn"&amp;CHAR(10)&amp;VLOOKUP(MaGv!AQ57,dscn,3,0),VLOOKUP(MaGv!AQ62,dsma,5,0)&amp;CHAR(10)&amp;VLOOKUP(MaGv!AQ62,dsma,4,0)))</f>
        <v>AVăn
Trang</v>
      </c>
      <c r="AR62" s="205" t="str">
        <f>IF(MaGv!AR62="","",IF(MaGv!AR62="cn","cn"&amp;CHAR(10)&amp;VLOOKUP(MaGv!AR57,dscn,3,0),VLOOKUP(MaGv!AR62,dsma,5,0)&amp;CHAR(10)&amp;VLOOKUP(MaGv!AR62,dsma,4,0)))</f>
        <v>Văn
Lý</v>
      </c>
      <c r="AS62" s="205" t="str">
        <f>IF(MaGv!AS62="","",IF(MaGv!AS62="cn","cn"&amp;CHAR(10)&amp;VLOOKUP(MaGv!AS57,dscn,3,0),VLOOKUP(MaGv!AS62,dsma,5,0)&amp;CHAR(10)&amp;VLOOKUP(MaGv!AS62,dsma,4,0)))</f>
        <v>Toán
Việt</v>
      </c>
      <c r="AT62" s="202" t="str">
        <f>IF(MaGv!AT62="","",IF(MaGv!AT62="cn","cn"&amp;CHAR(10)&amp;VLOOKUP(MaGv!AT57,dscn,3,0),VLOOKUP(MaGv!AT62,dsma,5,0)&amp;CHAR(10)&amp;VLOOKUP(MaGv!AT62,dsma,4,0)))</f>
        <v>Văn
Uyên</v>
      </c>
      <c r="AU62" s="205" t="str">
        <f>IF(MaGv!AU62="","",IF(MaGv!AU62="cn","cn"&amp;CHAR(10)&amp;VLOOKUP(MaGv!AU57,dscn,3,0),VLOOKUP(MaGv!AU62,dsma,5,0)&amp;CHAR(10)&amp;VLOOKUP(MaGv!AU62,dsma,4,0)))</f>
        <v>Hóa
Song</v>
      </c>
      <c r="AV62" s="205" t="str">
        <f>IF(MaGv!AV62="","",IF(MaGv!AV62="cn","cn"&amp;CHAR(10)&amp;VLOOKUP(MaGv!AV57,dscn,3,0),VLOOKUP(MaGv!AV62,dsma,5,0)&amp;CHAR(10)&amp;VLOOKUP(MaGv!AV62,dsma,4,0)))</f>
        <v>Văn 
Trang</v>
      </c>
      <c r="AW62" s="205" t="str">
        <f>IF(MaGv!AW62="","",IF(MaGv!AW62="cn","cn"&amp;CHAR(10)&amp;VLOOKUP(MaGv!AW57,dscn,3,0),VLOOKUP(MaGv!AW62,dsma,5,0)&amp;CHAR(10)&amp;VLOOKUP(MaGv!AW62,dsma,4,0)))</f>
        <v/>
      </c>
      <c r="AX62" s="205" t="str">
        <f>IF(MaGv!AX62="","",IF(MaGv!AX62="cn","cn"&amp;CHAR(10)&amp;VLOOKUP(MaGv!AX57,dscn,3,0),VLOOKUP(MaGv!AX62,dsma,5,0)&amp;CHAR(10)&amp;VLOOKUP(MaGv!AX62,dsma,4,0)))</f>
        <v/>
      </c>
      <c r="AY62" s="77" t="str">
        <f>IF(MaGv!AY62="","",IF(MaGv!AY62="cn","cn"&amp;CHAR(10)&amp;VLOOKUP(MaGv!AY57,dscn,3,0),VLOOKUP(MaGv!AY62,dsma,5,0)&amp;CHAR(10)&amp;VLOOKUP(MaGv!AY62,dsma,4,0)))</f>
        <v/>
      </c>
      <c r="AZ62" s="77" t="str">
        <f>IF(MaGv!AZ62="","",IF(MaGv!AZ62="cn","cn"&amp;CHAR(10)&amp;VLOOKUP(MaGv!AZ57,dscn,3,0),VLOOKUP(MaGv!AZ62,dsma,5,0)&amp;CHAR(10)&amp;VLOOKUP(MaGv!AZ62,dsma,4,0)))</f>
        <v/>
      </c>
      <c r="BA62" s="109"/>
      <c r="BB62" s="110"/>
    </row>
    <row r="63" spans="1:54" ht="24" customHeight="1" thickBot="1" x14ac:dyDescent="0.25">
      <c r="A63" s="470"/>
      <c r="B63" s="111">
        <v>5</v>
      </c>
      <c r="C63" s="120" t="str">
        <f>IF(MaGv!C63="","",IF(MaGv!C63="cn","cn"&amp;CHAR(10)&amp;VLOOKUP(MaGv!C58,dscn,3,0),VLOOKUP(MaGv!C63,dsma,5,0)&amp;CHAR(10)&amp;VLOOKUP(MaGv!C63,dsma,4,0)))</f>
        <v>AVăn
Phương</v>
      </c>
      <c r="D63" s="120" t="str">
        <f>IF(MaGv!D63="","",IF(MaGv!D63="cn","cn"&amp;CHAR(10)&amp;VLOOKUP(MaGv!D58,dscn,3,0),VLOOKUP(MaGv!D63,dsma,5,0)&amp;CHAR(10)&amp;VLOOKUP(MaGv!D63,dsma,4,0)))</f>
        <v>td
Trí</v>
      </c>
      <c r="E63" s="120" t="str">
        <f>IF(MaGv!E63="","",IF(MaGv!E63="cn","cn"&amp;CHAR(10)&amp;VLOOKUP(MaGv!E58,dscn,3,0),VLOOKUP(MaGv!E63,dsma,5,0)&amp;CHAR(10)&amp;VLOOKUP(MaGv!E63,dsma,4,0)))</f>
        <v>Toán
Đệp</v>
      </c>
      <c r="F63" s="120" t="str">
        <f>IF(MaGv!F63="","",IF(MaGv!F63="cn","cn"&amp;CHAR(10)&amp;VLOOKUP(MaGv!F58,dscn,3,0),VLOOKUP(MaGv!F63,dsma,5,0)&amp;CHAR(10)&amp;VLOOKUP(MaGv!F63,dsma,4,0)))</f>
        <v>td
Doanh</v>
      </c>
      <c r="G63" s="203" t="str">
        <f>IF(MaGv!G63="","",IF(MaGv!G63="cn","cn"&amp;CHAR(10)&amp;VLOOKUP(MaGv!G58,dscn,3,0),VLOOKUP(MaGv!G63,dsma,5,0)&amp;CHAR(10)&amp;VLOOKUP(MaGv!G63,dsma,4,0)))</f>
        <v/>
      </c>
      <c r="H63" s="206" t="str">
        <f>IF(MaGv!H63="","",IF(MaGv!H63="cn","cn"&amp;CHAR(10)&amp;VLOOKUP(MaGv!H58,dscn,3,0),VLOOKUP(MaGv!H63,dsma,5,0)&amp;CHAR(10)&amp;VLOOKUP(MaGv!H63,dsma,4,0)))</f>
        <v/>
      </c>
      <c r="I63" s="120" t="str">
        <f>IF(MaGv!I63="","",IF(MaGv!I63="cn","cn"&amp;CHAR(10)&amp;VLOOKUP(MaGv!I58,dscn,3,0),VLOOKUP(MaGv!I63,dsma,5,0)&amp;CHAR(10)&amp;VLOOKUP(MaGv!I63,dsma,4,0)))</f>
        <v>Toán
Trang</v>
      </c>
      <c r="J63" s="120" t="str">
        <f>IF(MaGv!J63="","",IF(MaGv!J63="cn","cn"&amp;CHAR(10)&amp;VLOOKUP(MaGv!J58,dscn,3,0),VLOOKUP(MaGv!J63,dsma,5,0)&amp;CHAR(10)&amp;VLOOKUP(MaGv!J63,dsma,4,0)))</f>
        <v/>
      </c>
      <c r="K63" s="120" t="str">
        <f>IF(MaGv!K63="","",IF(MaGv!K63="cn","cn"&amp;CHAR(10)&amp;VLOOKUP(MaGv!K58,dscn,3,0),VLOOKUP(MaGv!K63,dsma,5,0)&amp;CHAR(10)&amp;VLOOKUP(MaGv!K63,dsma,4,0)))</f>
        <v/>
      </c>
      <c r="L63" s="120" t="str">
        <f>IF(MaGv!L63="","",IF(MaGv!L63="cn","cn"&amp;CHAR(10)&amp;VLOOKUP(MaGv!L58,dscn,3,0),VLOOKUP(MaGv!L63,dsma,5,0)&amp;CHAR(10)&amp;VLOOKUP(MaGv!L63,dsma,4,0)))</f>
        <v>AVăn
Vinh</v>
      </c>
      <c r="M63" s="120" t="str">
        <f>IF(MaGv!M63="","",IF(MaGv!M63="cn","cn"&amp;CHAR(10)&amp;VLOOKUP(MaGv!M58,dscn,3,0),VLOOKUP(MaGv!M63,dsma,5,0)&amp;CHAR(10)&amp;VLOOKUP(MaGv!M63,dsma,4,0)))</f>
        <v>Đia
L.Hường</v>
      </c>
      <c r="N63" s="120" t="str">
        <f>IF(MaGv!N63="","",IF(MaGv!N63="cn","cn"&amp;CHAR(10)&amp;VLOOKUP(MaGv!N58,dscn,3,0),VLOOKUP(MaGv!N63,dsma,5,0)&amp;CHAR(10)&amp;VLOOKUP(MaGv!N63,dsma,4,0)))</f>
        <v>Đia
Nhung</v>
      </c>
      <c r="O63" s="120" t="str">
        <f>IF(MaGv!O63="","",IF(MaGv!O63="cn","cn"&amp;CHAR(10)&amp;VLOOKUP(MaGv!O58,dscn,3,0),VLOOKUP(MaGv!O63,dsma,5,0)&amp;CHAR(10)&amp;VLOOKUP(MaGv!O63,dsma,4,0)))</f>
        <v>CD
Thủy</v>
      </c>
      <c r="P63" s="120" t="str">
        <f>IF(MaGv!P63="","",IF(MaGv!P63="cn","cn"&amp;CHAR(10)&amp;VLOOKUP(MaGv!P58,dscn,3,0),VLOOKUP(MaGv!P63,dsma,5,0)&amp;CHAR(10)&amp;VLOOKUP(MaGv!P63,dsma,4,0)))</f>
        <v>Văn 
Khôi</v>
      </c>
      <c r="Q63" s="120" t="str">
        <f>IF(MaGv!Q63="","",IF(MaGv!Q63="cn","cn"&amp;CHAR(10)&amp;VLOOKUP(MaGv!Q58,dscn,3,0),VLOOKUP(MaGv!Q63,dsma,5,0)&amp;CHAR(10)&amp;VLOOKUP(MaGv!Q63,dsma,4,0)))</f>
        <v>Toán
Yến</v>
      </c>
      <c r="R63" s="120" t="str">
        <f>IF(MaGv!R63="","",IF(MaGv!R63="cn","cn"&amp;CHAR(10)&amp;VLOOKUP(MaGv!R58,dscn,3,0),VLOOKUP(MaGv!R63,dsma,5,0)&amp;CHAR(10)&amp;VLOOKUP(MaGv!R63,dsma,4,0)))</f>
        <v>Văn
Q.Trang</v>
      </c>
      <c r="S63" s="120" t="str">
        <f>IF(MaGv!S63="","",IF(MaGv!S63="cn","cn"&amp;CHAR(10)&amp;VLOOKUP(MaGv!S58,dscn,3,0),VLOOKUP(MaGv!S63,dsma,5,0)&amp;CHAR(10)&amp;VLOOKUP(MaGv!S63,dsma,4,0)))</f>
        <v>Lý
Nhung</v>
      </c>
      <c r="T63" s="120" t="str">
        <f>IF(MaGv!T63="","",IF(MaGv!T63="cn","cn"&amp;CHAR(10)&amp;VLOOKUP(MaGv!T58,dscn,3,0),VLOOKUP(MaGv!T63,dsma,5,0)&amp;CHAR(10)&amp;VLOOKUP(MaGv!T63,dsma,4,0)))</f>
        <v>nghề
Toàn</v>
      </c>
      <c r="U63" s="120" t="str">
        <f>IF(MaGv!U63="","",IF(MaGv!U63="cn","cn"&amp;CHAR(10)&amp;VLOOKUP(MaGv!U58,dscn,3,0),VLOOKUP(MaGv!U63,dsma,5,0)&amp;CHAR(10)&amp;VLOOKUP(MaGv!U63,dsma,4,0)))</f>
        <v>cn
Lan</v>
      </c>
      <c r="V63" s="120" t="str">
        <f>IF(MaGv!V63="","",IF(MaGv!V63="cn","cn"&amp;CHAR(10)&amp;VLOOKUP(MaGv!V58,dscn,3,0),VLOOKUP(MaGv!V63,dsma,5,0)&amp;CHAR(10)&amp;VLOOKUP(MaGv!V63,dsma,4,0)))</f>
        <v>Văn
Duyên</v>
      </c>
      <c r="W63" s="120" t="str">
        <f>IF(MaGv!W63="","",IF(MaGv!W63="cn","cn"&amp;CHAR(10)&amp;VLOOKUP(MaGv!W58,dscn,3,0),VLOOKUP(MaGv!W63,dsma,5,0)&amp;CHAR(10)&amp;VLOOKUP(MaGv!W63,dsma,4,0)))</f>
        <v>Toán
Việt</v>
      </c>
      <c r="X63" s="120" t="str">
        <f>IF(MaGv!X63="","",IF(MaGv!X63="cn","cn"&amp;CHAR(10)&amp;VLOOKUP(MaGv!X58,dscn,3,0),VLOOKUP(MaGv!X63,dsma,5,0)&amp;CHAR(10)&amp;VLOOKUP(MaGv!X63,dsma,4,0)))</f>
        <v>Toán
L.Trang</v>
      </c>
      <c r="Y63" s="120" t="str">
        <f>IF(MaGv!Y63="","",IF(MaGv!Y63="cn","cn"&amp;CHAR(10)&amp;VLOOKUP(MaGv!Y58,dscn,3,0),VLOOKUP(MaGv!Y63,dsma,5,0)&amp;CHAR(10)&amp;VLOOKUP(MaGv!Y63,dsma,4,0)))</f>
        <v>tin
Ngọc</v>
      </c>
      <c r="Z63" s="120" t="str">
        <f>IF(MaGv!Z63="","",IF(MaGv!Z63="cn","cn"&amp;CHAR(10)&amp;VLOOKUP(MaGv!Z58,dscn,3,0),VLOOKUP(MaGv!Z63,dsma,5,0)&amp;CHAR(10)&amp;VLOOKUP(MaGv!Z63,dsma,4,0)))</f>
        <v>Hóa
Thái</v>
      </c>
      <c r="AA63" s="120" t="str">
        <f>IF(MaGv!AA63="","",IF(MaGv!AA63="cn","cn"&amp;CHAR(10)&amp;VLOOKUP(MaGv!AA58,dscn,3,0),VLOOKUP(MaGv!AA63,dsma,5,0)&amp;CHAR(10)&amp;VLOOKUP(MaGv!AA63,dsma,4,0)))</f>
        <v>Hóa
Thiện</v>
      </c>
      <c r="AB63" s="120" t="str">
        <f>IF(MaGv!AB63="","",IF(MaGv!AB63="cn","cn"&amp;CHAR(10)&amp;VLOOKUP(MaGv!AB58,dscn,3,0),VLOOKUP(MaGv!AB63,dsma,5,0)&amp;CHAR(10)&amp;VLOOKUP(MaGv!AB63,dsma,4,0)))</f>
        <v>cn
Thêu</v>
      </c>
      <c r="AC63" s="120" t="str">
        <f>IF(MaGv!AC63="","",IF(MaGv!AC63="cn","cn"&amp;CHAR(10)&amp;VLOOKUP(MaGv!AC58,dscn,3,0),VLOOKUP(MaGv!AC63,dsma,5,0)&amp;CHAR(10)&amp;VLOOKUP(MaGv!AC63,dsma,4,0)))</f>
        <v>Lý
Dũng</v>
      </c>
      <c r="AD63" s="120" t="str">
        <f>IF(MaGv!AD63="","",IF(MaGv!AD63="cn","cn"&amp;CHAR(10)&amp;VLOOKUP(MaGv!AD58,dscn,3,0),VLOOKUP(MaGv!AD63,dsma,5,0)&amp;CHAR(10)&amp;VLOOKUP(MaGv!AD63,dsma,4,0)))</f>
        <v/>
      </c>
      <c r="AE63" s="120" t="str">
        <f>IF(MaGv!AE63="","",IF(MaGv!AE63="cn","cn"&amp;CHAR(10)&amp;VLOOKUP(MaGv!AE58,dscn,3,0),VLOOKUP(MaGv!AE63,dsma,5,0)&amp;CHAR(10)&amp;VLOOKUP(MaGv!AE63,dsma,4,0)))</f>
        <v/>
      </c>
      <c r="AF63" s="120" t="str">
        <f>IF(MaGv!AF63="","",IF(MaGv!AF63="cn","cn"&amp;CHAR(10)&amp;VLOOKUP(MaGv!AF58,dscn,3,0),VLOOKUP(MaGv!AF63,dsma,5,0)&amp;CHAR(10)&amp;VLOOKUP(MaGv!AF63,dsma,4,0)))</f>
        <v/>
      </c>
      <c r="AG63" s="120" t="str">
        <f>IF(MaGv!AG63="","",IF(MaGv!AG63="cn","cn"&amp;CHAR(10)&amp;VLOOKUP(MaGv!AG58,dscn,3,0),VLOOKUP(MaGv!AG63,dsma,5,0)&amp;CHAR(10)&amp;VLOOKUP(MaGv!AG63,dsma,4,0)))</f>
        <v/>
      </c>
      <c r="AH63" s="206" t="str">
        <f>IF(MaGv!AH63="","",IF(MaGv!AH63="cn","cn"&amp;CHAR(10)&amp;VLOOKUP(MaGv!AH58,dscn,3,0),VLOOKUP(MaGv!AH63,dsma,5,0)&amp;CHAR(10)&amp;VLOOKUP(MaGv!AH63,dsma,4,0)))</f>
        <v/>
      </c>
      <c r="AI63" s="206" t="str">
        <f>IF(MaGv!AI63="","",IF(MaGv!AI63="cn","cn"&amp;CHAR(10)&amp;VLOOKUP(MaGv!AI58,dscn,3,0),VLOOKUP(MaGv!AI63,dsma,5,0)&amp;CHAR(10)&amp;VLOOKUP(MaGv!AI63,dsma,4,0)))</f>
        <v/>
      </c>
      <c r="AJ63" s="206" t="str">
        <f>IF(MaGv!AJ63="","",IF(MaGv!AJ63="cn","cn"&amp;CHAR(10)&amp;VLOOKUP(MaGv!AJ58,dscn,3,0),VLOOKUP(MaGv!AJ63,dsma,5,0)&amp;CHAR(10)&amp;VLOOKUP(MaGv!AJ63,dsma,4,0)))</f>
        <v/>
      </c>
      <c r="AK63" s="206" t="str">
        <f>IF(MaGv!AK63="","",IF(MaGv!AK63="cn","cn"&amp;CHAR(10)&amp;VLOOKUP(MaGv!AK58,dscn,3,0),VLOOKUP(MaGv!AK63,dsma,5,0)&amp;CHAR(10)&amp;VLOOKUP(MaGv!AK63,dsma,4,0)))</f>
        <v>AVăn
Màng</v>
      </c>
      <c r="AL63" s="206" t="str">
        <f>IF(MaGv!AL63="","",IF(MaGv!AL63="cn","cn"&amp;CHAR(10)&amp;VLOOKUP(MaGv!AL58,dscn,3,0),VLOOKUP(MaGv!AL63,dsma,5,0)&amp;CHAR(10)&amp;VLOOKUP(MaGv!AL63,dsma,4,0)))</f>
        <v>td
Thu</v>
      </c>
      <c r="AM63" s="206" t="str">
        <f>IF(MaGv!AM63="","",IF(MaGv!AM63="cn","cn"&amp;CHAR(10)&amp;VLOOKUP(MaGv!AM58,dscn,3,0),VLOOKUP(MaGv!AM63,dsma,5,0)&amp;CHAR(10)&amp;VLOOKUP(MaGv!AM63,dsma,4,0)))</f>
        <v>Sử
Thanh</v>
      </c>
      <c r="AN63" s="206" t="str">
        <f>IF(MaGv!AN63="","",IF(MaGv!AN63="cn","cn"&amp;CHAR(10)&amp;VLOOKUP(MaGv!AN58,dscn,3,0),VLOOKUP(MaGv!AN63,dsma,5,0)&amp;CHAR(10)&amp;VLOOKUP(MaGv!AN63,dsma,4,0)))</f>
        <v/>
      </c>
      <c r="AO63" s="206" t="str">
        <f>IF(MaGv!AO63="","",IF(MaGv!AO63="cn","cn"&amp;CHAR(10)&amp;VLOOKUP(MaGv!AO58,dscn,3,0),VLOOKUP(MaGv!AO63,dsma,5,0)&amp;CHAR(10)&amp;VLOOKUP(MaGv!AO63,dsma,4,0)))</f>
        <v>Lý
Sơn</v>
      </c>
      <c r="AP63" s="206" t="str">
        <f>IF(MaGv!AP63="","",IF(MaGv!AP63="cn","cn"&amp;CHAR(10)&amp;VLOOKUP(MaGv!AP58,dscn,3,0),VLOOKUP(MaGv!AP63,dsma,5,0)&amp;CHAR(10)&amp;VLOOKUP(MaGv!AP63,dsma,4,0)))</f>
        <v>AVăn
Hạnh</v>
      </c>
      <c r="AQ63" s="206" t="str">
        <f>IF(MaGv!AQ63="","",IF(MaGv!AQ63="cn","cn"&amp;CHAR(10)&amp;VLOOKUP(MaGv!AQ58,dscn,3,0),VLOOKUP(MaGv!AQ63,dsma,5,0)&amp;CHAR(10)&amp;VLOOKUP(MaGv!AQ63,dsma,4,0)))</f>
        <v>AVăn
Trang</v>
      </c>
      <c r="AR63" s="206" t="str">
        <f>IF(MaGv!AR63="","",IF(MaGv!AR63="cn","cn"&amp;CHAR(10)&amp;VLOOKUP(MaGv!AR58,dscn,3,0),VLOOKUP(MaGv!AR63,dsma,5,0)&amp;CHAR(10)&amp;VLOOKUP(MaGv!AR63,dsma,4,0)))</f>
        <v>Văn
Lý</v>
      </c>
      <c r="AS63" s="206" t="str">
        <f>IF(MaGv!AS63="","",IF(MaGv!AS63="cn","cn"&amp;CHAR(10)&amp;VLOOKUP(MaGv!AS58,dscn,3,0),VLOOKUP(MaGv!AS63,dsma,5,0)&amp;CHAR(10)&amp;VLOOKUP(MaGv!AS63,dsma,4,0)))</f>
        <v>AVăn
Khanh</v>
      </c>
      <c r="AT63" s="203" t="str">
        <f>IF(MaGv!AT63="","",IF(MaGv!AT63="cn","cn"&amp;CHAR(10)&amp;VLOOKUP(MaGv!AT58,dscn,3,0),VLOOKUP(MaGv!AT63,dsma,5,0)&amp;CHAR(10)&amp;VLOOKUP(MaGv!AT63,dsma,4,0)))</f>
        <v>Văn
Uyên</v>
      </c>
      <c r="AU63" s="206" t="str">
        <f>IF(MaGv!AU63="","",IF(MaGv!AU63="cn","cn"&amp;CHAR(10)&amp;VLOOKUP(MaGv!AU58,dscn,3,0),VLOOKUP(MaGv!AU63,dsma,5,0)&amp;CHAR(10)&amp;VLOOKUP(MaGv!AU63,dsma,4,0)))</f>
        <v>AVăn
HÀ</v>
      </c>
      <c r="AV63" s="206" t="str">
        <f>IF(MaGv!AV63="","",IF(MaGv!AV63="cn","cn"&amp;CHAR(10)&amp;VLOOKUP(MaGv!AV58,dscn,3,0),VLOOKUP(MaGv!AV63,dsma,5,0)&amp;CHAR(10)&amp;VLOOKUP(MaGv!AV63,dsma,4,0)))</f>
        <v>Văn 
Trang</v>
      </c>
      <c r="AW63" s="206" t="str">
        <f>IF(MaGv!AW63="","",IF(MaGv!AW63="cn","cn"&amp;CHAR(10)&amp;VLOOKUP(MaGv!AW58,dscn,3,0),VLOOKUP(MaGv!AW63,dsma,5,0)&amp;CHAR(10)&amp;VLOOKUP(MaGv!AW63,dsma,4,0)))</f>
        <v/>
      </c>
      <c r="AX63" s="206" t="str">
        <f>IF(MaGv!AX63="","",IF(MaGv!AX63="cn","cn"&amp;CHAR(10)&amp;VLOOKUP(MaGv!AX58,dscn,3,0),VLOOKUP(MaGv!AX63,dsma,5,0)&amp;CHAR(10)&amp;VLOOKUP(MaGv!AX63,dsma,4,0)))</f>
        <v/>
      </c>
      <c r="AY63" s="120" t="str">
        <f>IF(MaGv!AY63="","",IF(MaGv!AY63="cn","cn"&amp;CHAR(10)&amp;VLOOKUP(MaGv!AY58,dscn,3,0),VLOOKUP(MaGv!AY63,dsma,5,0)&amp;CHAR(10)&amp;VLOOKUP(MaGv!AY63,dsma,4,0)))</f>
        <v/>
      </c>
      <c r="AZ63" s="120" t="str">
        <f>IF(MaGv!AZ63="","",IF(MaGv!AZ63="cn","cn"&amp;CHAR(10)&amp;VLOOKUP(MaGv!AZ58,dscn,3,0),VLOOKUP(MaGv!AZ63,dsma,5,0)&amp;CHAR(10)&amp;VLOOKUP(MaGv!AZ63,dsma,4,0)))</f>
        <v/>
      </c>
      <c r="BA63" s="112"/>
      <c r="BB63" s="113"/>
    </row>
    <row r="64" spans="1:54" ht="24" customHeight="1" thickTop="1" x14ac:dyDescent="0.2">
      <c r="A64" s="470" t="s">
        <v>23</v>
      </c>
      <c r="B64" s="104">
        <v>1</v>
      </c>
      <c r="C64" s="119" t="str">
        <f>IF(MaGv!C64="","",IF(MaGv!C64="cn","cn"&amp;CHAR(10)&amp;VLOOKUP(MaGv!C59,dscn,3,0),VLOOKUP(MaGv!C64,dsma,5,0)&amp;CHAR(10)&amp;VLOOKUP(MaGv!C64,dsma,4,0)))</f>
        <v/>
      </c>
      <c r="D64" s="119" t="str">
        <f>IF(MaGv!D64="","",IF(MaGv!D64="cn","cn"&amp;CHAR(10)&amp;VLOOKUP(MaGv!D59,dscn,3,0),VLOOKUP(MaGv!D64,dsma,5,0)&amp;CHAR(10)&amp;VLOOKUP(MaGv!D64,dsma,4,0)))</f>
        <v/>
      </c>
      <c r="E64" s="119" t="str">
        <f>IF(MaGv!E64="","",IF(MaGv!E64="cn","cn"&amp;CHAR(10)&amp;VLOOKUP(MaGv!E59,dscn,3,0),VLOOKUP(MaGv!E64,dsma,5,0)&amp;CHAR(10)&amp;VLOOKUP(MaGv!E64,dsma,4,0)))</f>
        <v/>
      </c>
      <c r="F64" s="119" t="str">
        <f>IF(MaGv!F64="","",IF(MaGv!F64="cn","cn"&amp;CHAR(10)&amp;VLOOKUP(MaGv!F59,dscn,3,0),VLOOKUP(MaGv!F64,dsma,5,0)&amp;CHAR(10)&amp;VLOOKUP(MaGv!F64,dsma,4,0)))</f>
        <v/>
      </c>
      <c r="G64" s="119" t="str">
        <f>IF(MaGv!G64="","",IF(MaGv!G64="cn","cn"&amp;CHAR(10)&amp;VLOOKUP(MaGv!G59,dscn,3,0),VLOOKUP(MaGv!G64,dsma,5,0)&amp;CHAR(10)&amp;VLOOKUP(MaGv!G64,dsma,4,0)))</f>
        <v/>
      </c>
      <c r="H64" s="204" t="str">
        <f>IF(MaGv!H64="","",IF(MaGv!H64="cn","cn"&amp;CHAR(10)&amp;VLOOKUP(MaGv!H59,dscn,3,0),VLOOKUP(MaGv!H64,dsma,5,0)&amp;CHAR(10)&amp;VLOOKUP(MaGv!H64,dsma,4,0)))</f>
        <v/>
      </c>
      <c r="I64" s="119" t="str">
        <f>IF(MaGv!I64="","",IF(MaGv!I64="cn","cn"&amp;CHAR(10)&amp;VLOOKUP(MaGv!I59,dscn,3,0),VLOOKUP(MaGv!I64,dsma,5,0)&amp;CHAR(10)&amp;VLOOKUP(MaGv!I64,dsma,4,0)))</f>
        <v/>
      </c>
      <c r="J64" s="119" t="str">
        <f>IF(MaGv!J64="","",IF(MaGv!J64="cn","cn"&amp;CHAR(10)&amp;VLOOKUP(MaGv!J59,dscn,3,0),VLOOKUP(MaGv!J64,dsma,5,0)&amp;CHAR(10)&amp;VLOOKUP(MaGv!J64,dsma,4,0)))</f>
        <v/>
      </c>
      <c r="K64" s="119" t="str">
        <f>IF(MaGv!K64="","",IF(MaGv!K64="cn","cn"&amp;CHAR(10)&amp;VLOOKUP(MaGv!K59,dscn,3,0),VLOOKUP(MaGv!K64,dsma,5,0)&amp;CHAR(10)&amp;VLOOKUP(MaGv!K64,dsma,4,0)))</f>
        <v/>
      </c>
      <c r="L64" s="119" t="str">
        <f>IF(MaGv!L64="","",IF(MaGv!L64="cn","cn"&amp;CHAR(10)&amp;VLOOKUP(MaGv!L59,dscn,3,0),VLOOKUP(MaGv!L64,dsma,5,0)&amp;CHAR(10)&amp;VLOOKUP(MaGv!L64,dsma,4,0)))</f>
        <v/>
      </c>
      <c r="M64" s="119" t="str">
        <f>IF(MaGv!M64="","",IF(MaGv!M64="cn","cn"&amp;CHAR(10)&amp;VLOOKUP(MaGv!M59,dscn,3,0),VLOOKUP(MaGv!M64,dsma,5,0)&amp;CHAR(10)&amp;VLOOKUP(MaGv!M64,dsma,4,0)))</f>
        <v/>
      </c>
      <c r="N64" s="119" t="str">
        <f>IF(MaGv!N64="","",IF(MaGv!N64="cn","cn"&amp;CHAR(10)&amp;VLOOKUP(MaGv!N59,dscn,3,0),VLOOKUP(MaGv!N64,dsma,5,0)&amp;CHAR(10)&amp;VLOOKUP(MaGv!N64,dsma,4,0)))</f>
        <v/>
      </c>
      <c r="O64" s="119" t="str">
        <f>IF(MaGv!O64="","",IF(MaGv!O64="cn","cn"&amp;CHAR(10)&amp;VLOOKUP(MaGv!O59,dscn,3,0),VLOOKUP(MaGv!O64,dsma,5,0)&amp;CHAR(10)&amp;VLOOKUP(MaGv!O64,dsma,4,0)))</f>
        <v/>
      </c>
      <c r="P64" s="119" t="str">
        <f>IF(MaGv!P64="","",IF(MaGv!P64="cn","cn"&amp;CHAR(10)&amp;VLOOKUP(MaGv!P59,dscn,3,0),VLOOKUP(MaGv!P64,dsma,5,0)&amp;CHAR(10)&amp;VLOOKUP(MaGv!P64,dsma,4,0)))</f>
        <v/>
      </c>
      <c r="Q64" s="119" t="str">
        <f>IF(MaGv!Q64="","",IF(MaGv!Q64="cn","cn"&amp;CHAR(10)&amp;VLOOKUP(MaGv!Q59,dscn,3,0),VLOOKUP(MaGv!Q64,dsma,5,0)&amp;CHAR(10)&amp;VLOOKUP(MaGv!Q64,dsma,4,0)))</f>
        <v/>
      </c>
      <c r="R64" s="119" t="str">
        <f>IF(MaGv!R64="","",IF(MaGv!R64="cn","cn"&amp;CHAR(10)&amp;VLOOKUP(MaGv!R59,dscn,3,0),VLOOKUP(MaGv!R64,dsma,5,0)&amp;CHAR(10)&amp;VLOOKUP(MaGv!R64,dsma,4,0)))</f>
        <v/>
      </c>
      <c r="S64" s="119" t="str">
        <f>IF(MaGv!S64="","",IF(MaGv!S64="cn","cn"&amp;CHAR(10)&amp;VLOOKUP(MaGv!S59,dscn,3,0),VLOOKUP(MaGv!S64,dsma,5,0)&amp;CHAR(10)&amp;VLOOKUP(MaGv!S64,dsma,4,0)))</f>
        <v/>
      </c>
      <c r="T64" s="119" t="str">
        <f>IF(MaGv!T64="","",IF(MaGv!T64="cn","cn"&amp;CHAR(10)&amp;VLOOKUP(MaGv!T59,dscn,3,0),VLOOKUP(MaGv!T64,dsma,5,0)&amp;CHAR(10)&amp;VLOOKUP(MaGv!T64,dsma,4,0)))</f>
        <v/>
      </c>
      <c r="U64" s="119" t="str">
        <f>IF(MaGv!U64="","",IF(MaGv!U64="cn","cn"&amp;CHAR(10)&amp;VLOOKUP(MaGv!U59,dscn,3,0),VLOOKUP(MaGv!U64,dsma,5,0)&amp;CHAR(10)&amp;VLOOKUP(MaGv!U64,dsma,4,0)))</f>
        <v/>
      </c>
      <c r="V64" s="119" t="str">
        <f>IF(MaGv!V64="","",IF(MaGv!V64="cn","cn"&amp;CHAR(10)&amp;VLOOKUP(MaGv!V59,dscn,3,0),VLOOKUP(MaGv!V64,dsma,5,0)&amp;CHAR(10)&amp;VLOOKUP(MaGv!V64,dsma,4,0)))</f>
        <v/>
      </c>
      <c r="W64" s="119" t="str">
        <f>IF(MaGv!W64="","",IF(MaGv!W64="cn","cn"&amp;CHAR(10)&amp;VLOOKUP(MaGv!W59,dscn,3,0),VLOOKUP(MaGv!W64,dsma,5,0)&amp;CHAR(10)&amp;VLOOKUP(MaGv!W64,dsma,4,0)))</f>
        <v/>
      </c>
      <c r="X64" s="119" t="str">
        <f>IF(MaGv!X64="","",IF(MaGv!X64="cn","cn"&amp;CHAR(10)&amp;VLOOKUP(MaGv!X59,dscn,3,0),VLOOKUP(MaGv!X64,dsma,5,0)&amp;CHAR(10)&amp;VLOOKUP(MaGv!X64,dsma,4,0)))</f>
        <v/>
      </c>
      <c r="Y64" s="119" t="str">
        <f>IF(MaGv!Y64="","",IF(MaGv!Y64="cn","cn"&amp;CHAR(10)&amp;VLOOKUP(MaGv!Y59,dscn,3,0),VLOOKUP(MaGv!Y64,dsma,5,0)&amp;CHAR(10)&amp;VLOOKUP(MaGv!Y64,dsma,4,0)))</f>
        <v/>
      </c>
      <c r="Z64" s="119" t="str">
        <f>IF(MaGv!Z64="","",IF(MaGv!Z64="cn","cn"&amp;CHAR(10)&amp;VLOOKUP(MaGv!Z59,dscn,3,0),VLOOKUP(MaGv!Z64,dsma,5,0)&amp;CHAR(10)&amp;VLOOKUP(MaGv!Z64,dsma,4,0)))</f>
        <v/>
      </c>
      <c r="AA64" s="119" t="str">
        <f>IF(MaGv!AA64="","",IF(MaGv!AA64="cn","cn"&amp;CHAR(10)&amp;VLOOKUP(MaGv!AA59,dscn,3,0),VLOOKUP(MaGv!AA64,dsma,5,0)&amp;CHAR(10)&amp;VLOOKUP(MaGv!AA64,dsma,4,0)))</f>
        <v/>
      </c>
      <c r="AB64" s="119" t="str">
        <f>IF(MaGv!AB64="","",IF(MaGv!AB64="cn","cn"&amp;CHAR(10)&amp;VLOOKUP(MaGv!AB59,dscn,3,0),VLOOKUP(MaGv!AB64,dsma,5,0)&amp;CHAR(10)&amp;VLOOKUP(MaGv!AB64,dsma,4,0)))</f>
        <v/>
      </c>
      <c r="AC64" s="119" t="str">
        <f>IF(MaGv!AC64="","",IF(MaGv!AC64="cn","cn"&amp;CHAR(10)&amp;VLOOKUP(MaGv!AC59,dscn,3,0),VLOOKUP(MaGv!AC64,dsma,5,0)&amp;CHAR(10)&amp;VLOOKUP(MaGv!AC64,dsma,4,0)))</f>
        <v/>
      </c>
      <c r="AD64" s="119" t="str">
        <f>IF(MaGv!AD64="","",IF(MaGv!AD64="cn","cn"&amp;CHAR(10)&amp;VLOOKUP(MaGv!AD59,dscn,3,0),VLOOKUP(MaGv!AD64,dsma,5,0)&amp;CHAR(10)&amp;VLOOKUP(MaGv!AD64,dsma,4,0)))</f>
        <v/>
      </c>
      <c r="AE64" s="119" t="str">
        <f>IF(MaGv!AE64="","",IF(MaGv!AE64="cn","cn"&amp;CHAR(10)&amp;VLOOKUP(MaGv!AE59,dscn,3,0),VLOOKUP(MaGv!AE64,dsma,5,0)&amp;CHAR(10)&amp;VLOOKUP(MaGv!AE64,dsma,4,0)))</f>
        <v/>
      </c>
      <c r="AF64" s="119" t="str">
        <f>IF(MaGv!AF64="","",IF(MaGv!AF64="cn","cn"&amp;CHAR(10)&amp;VLOOKUP(MaGv!AF59,dscn,3,0),VLOOKUP(MaGv!AF64,dsma,5,0)&amp;CHAR(10)&amp;VLOOKUP(MaGv!AF64,dsma,4,0)))</f>
        <v/>
      </c>
      <c r="AG64" s="119" t="str">
        <f>IF(MaGv!AG64="","",IF(MaGv!AG64="cn","cn"&amp;CHAR(10)&amp;VLOOKUP(MaGv!AG59,dscn,3,0),VLOOKUP(MaGv!AG64,dsma,5,0)&amp;CHAR(10)&amp;VLOOKUP(MaGv!AG64,dsma,4,0)))</f>
        <v/>
      </c>
      <c r="AH64" s="204" t="str">
        <f>IF(MaGv!AH64="","",IF(MaGv!AH64="cn","cn"&amp;CHAR(10)&amp;VLOOKUP(MaGv!AH59,dscn,3,0),VLOOKUP(MaGv!AH64,dsma,5,0)&amp;CHAR(10)&amp;VLOOKUP(MaGv!AH64,dsma,4,0)))</f>
        <v/>
      </c>
      <c r="AI64" s="204" t="str">
        <f>IF(MaGv!AI64="","",IF(MaGv!AI64="cn","cn"&amp;CHAR(10)&amp;VLOOKUP(MaGv!AI59,dscn,3,0),VLOOKUP(MaGv!AI64,dsma,5,0)&amp;CHAR(10)&amp;VLOOKUP(MaGv!AI64,dsma,4,0)))</f>
        <v/>
      </c>
      <c r="AJ64" s="204" t="str">
        <f>IF(MaGv!AJ64="","",IF(MaGv!AJ64="cn","cn"&amp;CHAR(10)&amp;VLOOKUP(MaGv!AJ59,dscn,3,0),VLOOKUP(MaGv!AJ64,dsma,5,0)&amp;CHAR(10)&amp;VLOOKUP(MaGv!AJ64,dsma,4,0)))</f>
        <v/>
      </c>
      <c r="AK64" s="204" t="str">
        <f>IF(MaGv!AK64="","",IF(MaGv!AK64="cn","cn"&amp;CHAR(10)&amp;VLOOKUP(MaGv!AK59,dscn,3,0),VLOOKUP(MaGv!AK64,dsma,5,0)&amp;CHAR(10)&amp;VLOOKUP(MaGv!AK64,dsma,4,0)))</f>
        <v/>
      </c>
      <c r="AL64" s="204" t="str">
        <f>IF(MaGv!AL64="","",IF(MaGv!AL64="cn","cn"&amp;CHAR(10)&amp;VLOOKUP(MaGv!AL59,dscn,3,0),VLOOKUP(MaGv!AL64,dsma,5,0)&amp;CHAR(10)&amp;VLOOKUP(MaGv!AL64,dsma,4,0)))</f>
        <v/>
      </c>
      <c r="AM64" s="204" t="str">
        <f>IF(MaGv!AM64="","",IF(MaGv!AM64="cn","cn"&amp;CHAR(10)&amp;VLOOKUP(MaGv!AM59,dscn,3,0),VLOOKUP(MaGv!AM64,dsma,5,0)&amp;CHAR(10)&amp;VLOOKUP(MaGv!AM64,dsma,4,0)))</f>
        <v/>
      </c>
      <c r="AN64" s="204" t="str">
        <f>IF(MaGv!AN64="","",IF(MaGv!AN64="cn","cn"&amp;CHAR(10)&amp;VLOOKUP(MaGv!AN59,dscn,3,0),VLOOKUP(MaGv!AN64,dsma,5,0)&amp;CHAR(10)&amp;VLOOKUP(MaGv!AN64,dsma,4,0)))</f>
        <v/>
      </c>
      <c r="AO64" s="204" t="str">
        <f>IF(MaGv!AO64="","",IF(MaGv!AO64="cn","cn"&amp;CHAR(10)&amp;VLOOKUP(MaGv!AO59,dscn,3,0),VLOOKUP(MaGv!AO64,dsma,5,0)&amp;CHAR(10)&amp;VLOOKUP(MaGv!AO64,dsma,4,0)))</f>
        <v/>
      </c>
      <c r="AP64" s="204" t="str">
        <f>IF(MaGv!AP64="","",IF(MaGv!AP64="cn","cn"&amp;CHAR(10)&amp;VLOOKUP(MaGv!AP59,dscn,3,0),VLOOKUP(MaGv!AP64,dsma,5,0)&amp;CHAR(10)&amp;VLOOKUP(MaGv!AP64,dsma,4,0)))</f>
        <v/>
      </c>
      <c r="AQ64" s="204" t="str">
        <f>IF(MaGv!AQ64="","",IF(MaGv!AQ64="cn","cn"&amp;CHAR(10)&amp;VLOOKUP(MaGv!AQ59,dscn,3,0),VLOOKUP(MaGv!AQ64,dsma,5,0)&amp;CHAR(10)&amp;VLOOKUP(MaGv!AQ64,dsma,4,0)))</f>
        <v/>
      </c>
      <c r="AR64" s="204" t="str">
        <f>IF(MaGv!AR64="","",IF(MaGv!AR64="cn","cn"&amp;CHAR(10)&amp;VLOOKUP(MaGv!AR59,dscn,3,0),VLOOKUP(MaGv!AR64,dsma,5,0)&amp;CHAR(10)&amp;VLOOKUP(MaGv!AR64,dsma,4,0)))</f>
        <v/>
      </c>
      <c r="AS64" s="204" t="str">
        <f>IF(MaGv!AS64="","",IF(MaGv!AS64="cn","cn"&amp;CHAR(10)&amp;VLOOKUP(MaGv!AS59,dscn,3,0),VLOOKUP(MaGv!AS64,dsma,5,0)&amp;CHAR(10)&amp;VLOOKUP(MaGv!AS64,dsma,4,0)))</f>
        <v/>
      </c>
      <c r="AT64" s="201" t="str">
        <f>IF(MaGv!AT64="","",IF(MaGv!AT64="cn","cn"&amp;CHAR(10)&amp;VLOOKUP(MaGv!AT59,dscn,3,0),VLOOKUP(MaGv!AT64,dsma,5,0)&amp;CHAR(10)&amp;VLOOKUP(MaGv!AT64,dsma,4,0)))</f>
        <v/>
      </c>
      <c r="AU64" s="204" t="str">
        <f>IF(MaGv!AU64="","",IF(MaGv!AU64="cn","cn"&amp;CHAR(10)&amp;VLOOKUP(MaGv!AU59,dscn,3,0),VLOOKUP(MaGv!AU64,dsma,5,0)&amp;CHAR(10)&amp;VLOOKUP(MaGv!AU64,dsma,4,0)))</f>
        <v/>
      </c>
      <c r="AV64" s="204" t="str">
        <f>IF(MaGv!AV64="","",IF(MaGv!AV64="cn","cn"&amp;CHAR(10)&amp;VLOOKUP(MaGv!AV59,dscn,3,0),VLOOKUP(MaGv!AV64,dsma,5,0)&amp;CHAR(10)&amp;VLOOKUP(MaGv!AV64,dsma,4,0)))</f>
        <v/>
      </c>
      <c r="AW64" s="204" t="str">
        <f>IF(MaGv!AW64="","",IF(MaGv!AW64="cn","cn"&amp;CHAR(10)&amp;VLOOKUP(MaGv!AW59,dscn,3,0),VLOOKUP(MaGv!AW64,dsma,5,0)&amp;CHAR(10)&amp;VLOOKUP(MaGv!AW64,dsma,4,0)))</f>
        <v/>
      </c>
      <c r="AX64" s="204" t="str">
        <f>IF(MaGv!AX64="","",IF(MaGv!AX64="cn","cn"&amp;CHAR(10)&amp;VLOOKUP(MaGv!AX59,dscn,3,0),VLOOKUP(MaGv!AX64,dsma,5,0)&amp;CHAR(10)&amp;VLOOKUP(MaGv!AX64,dsma,4,0)))</f>
        <v/>
      </c>
      <c r="AY64" s="119" t="str">
        <f>IF(MaGv!AY64="","",IF(MaGv!AY64="cn","cn"&amp;CHAR(10)&amp;VLOOKUP(MaGv!AY59,dscn,3,0),VLOOKUP(MaGv!AY64,dsma,5,0)&amp;CHAR(10)&amp;VLOOKUP(MaGv!AY64,dsma,4,0)))</f>
        <v/>
      </c>
      <c r="AZ64" s="119" t="str">
        <f>IF(MaGv!AZ64="","",IF(MaGv!AZ64="cn","cn"&amp;CHAR(10)&amp;VLOOKUP(MaGv!AZ59,dscn,3,0),VLOOKUP(MaGv!AZ64,dsma,5,0)&amp;CHAR(10)&amp;VLOOKUP(MaGv!AZ64,dsma,4,0)))</f>
        <v/>
      </c>
      <c r="BA64" s="105"/>
      <c r="BB64" s="106"/>
    </row>
    <row r="65" spans="1:54" ht="24" customHeight="1" x14ac:dyDescent="0.2">
      <c r="A65" s="470" t="s">
        <v>8</v>
      </c>
      <c r="B65" s="108">
        <v>2</v>
      </c>
      <c r="C65" s="77" t="str">
        <f>IF(MaGv!C65="","",IF(MaGv!C65="cn","cn"&amp;CHAR(10)&amp;VLOOKUP(MaGv!C60,dscn,3,0),VLOOKUP(MaGv!C65,dsma,5,0)&amp;CHAR(10)&amp;VLOOKUP(MaGv!C65,dsma,4,0)))</f>
        <v/>
      </c>
      <c r="D65" s="77" t="str">
        <f>IF(MaGv!D65="","",IF(MaGv!D65="cn","cn"&amp;CHAR(10)&amp;VLOOKUP(MaGv!D60,dscn,3,0),VLOOKUP(MaGv!D65,dsma,5,0)&amp;CHAR(10)&amp;VLOOKUP(MaGv!D65,dsma,4,0)))</f>
        <v/>
      </c>
      <c r="E65" s="77" t="str">
        <f>IF(MaGv!E65="","",IF(MaGv!E65="cn","cn"&amp;CHAR(10)&amp;VLOOKUP(MaGv!E60,dscn,3,0),VLOOKUP(MaGv!E65,dsma,5,0)&amp;CHAR(10)&amp;VLOOKUP(MaGv!E65,dsma,4,0)))</f>
        <v/>
      </c>
      <c r="F65" s="77" t="str">
        <f>IF(MaGv!F65="","",IF(MaGv!F65="cn","cn"&amp;CHAR(10)&amp;VLOOKUP(MaGv!F60,dscn,3,0),VLOOKUP(MaGv!F65,dsma,5,0)&amp;CHAR(10)&amp;VLOOKUP(MaGv!F65,dsma,4,0)))</f>
        <v/>
      </c>
      <c r="G65" s="77" t="str">
        <f>IF(MaGv!G65="","",IF(MaGv!G65="cn","cn"&amp;CHAR(10)&amp;VLOOKUP(MaGv!G60,dscn,3,0),VLOOKUP(MaGv!G65,dsma,5,0)&amp;CHAR(10)&amp;VLOOKUP(MaGv!G65,dsma,4,0)))</f>
        <v/>
      </c>
      <c r="H65" s="205" t="str">
        <f>IF(MaGv!H65="","",IF(MaGv!H65="cn","cn"&amp;CHAR(10)&amp;VLOOKUP(MaGv!H60,dscn,3,0),VLOOKUP(MaGv!H65,dsma,5,0)&amp;CHAR(10)&amp;VLOOKUP(MaGv!H65,dsma,4,0)))</f>
        <v/>
      </c>
      <c r="I65" s="77" t="str">
        <f>IF(MaGv!I65="","",IF(MaGv!I65="cn","cn"&amp;CHAR(10)&amp;VLOOKUP(MaGv!I60,dscn,3,0),VLOOKUP(MaGv!I65,dsma,5,0)&amp;CHAR(10)&amp;VLOOKUP(MaGv!I65,dsma,4,0)))</f>
        <v/>
      </c>
      <c r="J65" s="77" t="str">
        <f>IF(MaGv!J65="","",IF(MaGv!J65="cn","cn"&amp;CHAR(10)&amp;VLOOKUP(MaGv!J60,dscn,3,0),VLOOKUP(MaGv!J65,dsma,5,0)&amp;CHAR(10)&amp;VLOOKUP(MaGv!J65,dsma,4,0)))</f>
        <v/>
      </c>
      <c r="K65" s="77" t="str">
        <f>IF(MaGv!K65="","",IF(MaGv!K65="cn","cn"&amp;CHAR(10)&amp;VLOOKUP(MaGv!K60,dscn,3,0),VLOOKUP(MaGv!K65,dsma,5,0)&amp;CHAR(10)&amp;VLOOKUP(MaGv!K65,dsma,4,0)))</f>
        <v/>
      </c>
      <c r="L65" s="77" t="str">
        <f>IF(MaGv!L65="","",IF(MaGv!L65="cn","cn"&amp;CHAR(10)&amp;VLOOKUP(MaGv!L60,dscn,3,0),VLOOKUP(MaGv!L65,dsma,5,0)&amp;CHAR(10)&amp;VLOOKUP(MaGv!L65,dsma,4,0)))</f>
        <v/>
      </c>
      <c r="M65" s="77" t="str">
        <f>IF(MaGv!M65="","",IF(MaGv!M65="cn","cn"&amp;CHAR(10)&amp;VLOOKUP(MaGv!M60,dscn,3,0),VLOOKUP(MaGv!M65,dsma,5,0)&amp;CHAR(10)&amp;VLOOKUP(MaGv!M65,dsma,4,0)))</f>
        <v/>
      </c>
      <c r="N65" s="77" t="str">
        <f>IF(MaGv!N65="","",IF(MaGv!N65="cn","cn"&amp;CHAR(10)&amp;VLOOKUP(MaGv!N60,dscn,3,0),VLOOKUP(MaGv!N65,dsma,5,0)&amp;CHAR(10)&amp;VLOOKUP(MaGv!N65,dsma,4,0)))</f>
        <v/>
      </c>
      <c r="O65" s="77" t="str">
        <f>IF(MaGv!O65="","",IF(MaGv!O65="cn","cn"&amp;CHAR(10)&amp;VLOOKUP(MaGv!O60,dscn,3,0),VLOOKUP(MaGv!O65,dsma,5,0)&amp;CHAR(10)&amp;VLOOKUP(MaGv!O65,dsma,4,0)))</f>
        <v/>
      </c>
      <c r="P65" s="77" t="str">
        <f>IF(MaGv!P65="","",IF(MaGv!P65="cn","cn"&amp;CHAR(10)&amp;VLOOKUP(MaGv!P60,dscn,3,0),VLOOKUP(MaGv!P65,dsma,5,0)&amp;CHAR(10)&amp;VLOOKUP(MaGv!P65,dsma,4,0)))</f>
        <v/>
      </c>
      <c r="Q65" s="77" t="str">
        <f>IF(MaGv!Q65="","",IF(MaGv!Q65="cn","cn"&amp;CHAR(10)&amp;VLOOKUP(MaGv!Q60,dscn,3,0),VLOOKUP(MaGv!Q65,dsma,5,0)&amp;CHAR(10)&amp;VLOOKUP(MaGv!Q65,dsma,4,0)))</f>
        <v/>
      </c>
      <c r="R65" s="77" t="str">
        <f>IF(MaGv!R65="","",IF(MaGv!R65="cn","cn"&amp;CHAR(10)&amp;VLOOKUP(MaGv!R60,dscn,3,0),VLOOKUP(MaGv!R65,dsma,5,0)&amp;CHAR(10)&amp;VLOOKUP(MaGv!R65,dsma,4,0)))</f>
        <v/>
      </c>
      <c r="S65" s="77" t="str">
        <f>IF(MaGv!S65="","",IF(MaGv!S65="cn","cn"&amp;CHAR(10)&amp;VLOOKUP(MaGv!S60,dscn,3,0),VLOOKUP(MaGv!S65,dsma,5,0)&amp;CHAR(10)&amp;VLOOKUP(MaGv!S65,dsma,4,0)))</f>
        <v/>
      </c>
      <c r="T65" s="77" t="str">
        <f>IF(MaGv!T65="","",IF(MaGv!T65="cn","cn"&amp;CHAR(10)&amp;VLOOKUP(MaGv!T60,dscn,3,0),VLOOKUP(MaGv!T65,dsma,5,0)&amp;CHAR(10)&amp;VLOOKUP(MaGv!T65,dsma,4,0)))</f>
        <v/>
      </c>
      <c r="U65" s="77" t="str">
        <f>IF(MaGv!U65="","",IF(MaGv!U65="cn","cn"&amp;CHAR(10)&amp;VLOOKUP(MaGv!U60,dscn,3,0),VLOOKUP(MaGv!U65,dsma,5,0)&amp;CHAR(10)&amp;VLOOKUP(MaGv!U65,dsma,4,0)))</f>
        <v/>
      </c>
      <c r="V65" s="77" t="str">
        <f>IF(MaGv!V65="","",IF(MaGv!V65="cn","cn"&amp;CHAR(10)&amp;VLOOKUP(MaGv!V60,dscn,3,0),VLOOKUP(MaGv!V65,dsma,5,0)&amp;CHAR(10)&amp;VLOOKUP(MaGv!V65,dsma,4,0)))</f>
        <v/>
      </c>
      <c r="W65" s="77" t="str">
        <f>IF(MaGv!W65="","",IF(MaGv!W65="cn","cn"&amp;CHAR(10)&amp;VLOOKUP(MaGv!W60,dscn,3,0),VLOOKUP(MaGv!W65,dsma,5,0)&amp;CHAR(10)&amp;VLOOKUP(MaGv!W65,dsma,4,0)))</f>
        <v/>
      </c>
      <c r="X65" s="77" t="str">
        <f>IF(MaGv!X65="","",IF(MaGv!X65="cn","cn"&amp;CHAR(10)&amp;VLOOKUP(MaGv!X60,dscn,3,0),VLOOKUP(MaGv!X65,dsma,5,0)&amp;CHAR(10)&amp;VLOOKUP(MaGv!X65,dsma,4,0)))</f>
        <v/>
      </c>
      <c r="Y65" s="77" t="str">
        <f>IF(MaGv!Y65="","",IF(MaGv!Y65="cn","cn"&amp;CHAR(10)&amp;VLOOKUP(MaGv!Y60,dscn,3,0),VLOOKUP(MaGv!Y65,dsma,5,0)&amp;CHAR(10)&amp;VLOOKUP(MaGv!Y65,dsma,4,0)))</f>
        <v/>
      </c>
      <c r="Z65" s="77" t="str">
        <f>IF(MaGv!Z65="","",IF(MaGv!Z65="cn","cn"&amp;CHAR(10)&amp;VLOOKUP(MaGv!Z60,dscn,3,0),VLOOKUP(MaGv!Z65,dsma,5,0)&amp;CHAR(10)&amp;VLOOKUP(MaGv!Z65,dsma,4,0)))</f>
        <v/>
      </c>
      <c r="AA65" s="77" t="str">
        <f>IF(MaGv!AA65="","",IF(MaGv!AA65="cn","cn"&amp;CHAR(10)&amp;VLOOKUP(MaGv!AA60,dscn,3,0),VLOOKUP(MaGv!AA65,dsma,5,0)&amp;CHAR(10)&amp;VLOOKUP(MaGv!AA65,dsma,4,0)))</f>
        <v/>
      </c>
      <c r="AB65" s="77" t="str">
        <f>IF(MaGv!AB65="","",IF(MaGv!AB65="cn","cn"&amp;CHAR(10)&amp;VLOOKUP(MaGv!AB60,dscn,3,0),VLOOKUP(MaGv!AB65,dsma,5,0)&amp;CHAR(10)&amp;VLOOKUP(MaGv!AB65,dsma,4,0)))</f>
        <v/>
      </c>
      <c r="AC65" s="77" t="str">
        <f>IF(MaGv!AC65="","",IF(MaGv!AC65="cn","cn"&amp;CHAR(10)&amp;VLOOKUP(MaGv!AC60,dscn,3,0),VLOOKUP(MaGv!AC65,dsma,5,0)&amp;CHAR(10)&amp;VLOOKUP(MaGv!AC65,dsma,4,0)))</f>
        <v/>
      </c>
      <c r="AD65" s="77" t="str">
        <f>IF(MaGv!AD65="","",IF(MaGv!AD65="cn","cn"&amp;CHAR(10)&amp;VLOOKUP(MaGv!AD60,dscn,3,0),VLOOKUP(MaGv!AD65,dsma,5,0)&amp;CHAR(10)&amp;VLOOKUP(MaGv!AD65,dsma,4,0)))</f>
        <v/>
      </c>
      <c r="AE65" s="77" t="str">
        <f>IF(MaGv!AE65="","",IF(MaGv!AE65="cn","cn"&amp;CHAR(10)&amp;VLOOKUP(MaGv!AE60,dscn,3,0),VLOOKUP(MaGv!AE65,dsma,5,0)&amp;CHAR(10)&amp;VLOOKUP(MaGv!AE65,dsma,4,0)))</f>
        <v/>
      </c>
      <c r="AF65" s="77" t="str">
        <f>IF(MaGv!AF65="","",IF(MaGv!AF65="cn","cn"&amp;CHAR(10)&amp;VLOOKUP(MaGv!AF60,dscn,3,0),VLOOKUP(MaGv!AF65,dsma,5,0)&amp;CHAR(10)&amp;VLOOKUP(MaGv!AF65,dsma,4,0)))</f>
        <v/>
      </c>
      <c r="AG65" s="77" t="str">
        <f>IF(MaGv!AG65="","",IF(MaGv!AG65="cn","cn"&amp;CHAR(10)&amp;VLOOKUP(MaGv!AG60,dscn,3,0),VLOOKUP(MaGv!AG65,dsma,5,0)&amp;CHAR(10)&amp;VLOOKUP(MaGv!AG65,dsma,4,0)))</f>
        <v/>
      </c>
      <c r="AH65" s="205" t="str">
        <f>IF(MaGv!AH65="","",IF(MaGv!AH65="cn","cn"&amp;CHAR(10)&amp;VLOOKUP(MaGv!AH60,dscn,3,0),VLOOKUP(MaGv!AH65,dsma,5,0)&amp;CHAR(10)&amp;VLOOKUP(MaGv!AH65,dsma,4,0)))</f>
        <v/>
      </c>
      <c r="AI65" s="205" t="str">
        <f>IF(MaGv!AI65="","",IF(MaGv!AI65="cn","cn"&amp;CHAR(10)&amp;VLOOKUP(MaGv!AI60,dscn,3,0),VLOOKUP(MaGv!AI65,dsma,5,0)&amp;CHAR(10)&amp;VLOOKUP(MaGv!AI65,dsma,4,0)))</f>
        <v/>
      </c>
      <c r="AJ65" s="205" t="str">
        <f>IF(MaGv!AJ65="","",IF(MaGv!AJ65="cn","cn"&amp;CHAR(10)&amp;VLOOKUP(MaGv!AJ60,dscn,3,0),VLOOKUP(MaGv!AJ65,dsma,5,0)&amp;CHAR(10)&amp;VLOOKUP(MaGv!AJ65,dsma,4,0)))</f>
        <v/>
      </c>
      <c r="AK65" s="205" t="str">
        <f>IF(MaGv!AK65="","",IF(MaGv!AK65="cn","cn"&amp;CHAR(10)&amp;VLOOKUP(MaGv!AK60,dscn,3,0),VLOOKUP(MaGv!AK65,dsma,5,0)&amp;CHAR(10)&amp;VLOOKUP(MaGv!AK65,dsma,4,0)))</f>
        <v/>
      </c>
      <c r="AL65" s="205" t="str">
        <f>IF(MaGv!AL65="","",IF(MaGv!AL65="cn","cn"&amp;CHAR(10)&amp;VLOOKUP(MaGv!AL60,dscn,3,0),VLOOKUP(MaGv!AL65,dsma,5,0)&amp;CHAR(10)&amp;VLOOKUP(MaGv!AL65,dsma,4,0)))</f>
        <v/>
      </c>
      <c r="AM65" s="205" t="str">
        <f>IF(MaGv!AM65="","",IF(MaGv!AM65="cn","cn"&amp;CHAR(10)&amp;VLOOKUP(MaGv!AM60,dscn,3,0),VLOOKUP(MaGv!AM65,dsma,5,0)&amp;CHAR(10)&amp;VLOOKUP(MaGv!AM65,dsma,4,0)))</f>
        <v/>
      </c>
      <c r="AN65" s="205" t="str">
        <f>IF(MaGv!AN65="","",IF(MaGv!AN65="cn","cn"&amp;CHAR(10)&amp;VLOOKUP(MaGv!AN60,dscn,3,0),VLOOKUP(MaGv!AN65,dsma,5,0)&amp;CHAR(10)&amp;VLOOKUP(MaGv!AN65,dsma,4,0)))</f>
        <v/>
      </c>
      <c r="AO65" s="205" t="str">
        <f>IF(MaGv!AO65="","",IF(MaGv!AO65="cn","cn"&amp;CHAR(10)&amp;VLOOKUP(MaGv!AO60,dscn,3,0),VLOOKUP(MaGv!AO65,dsma,5,0)&amp;CHAR(10)&amp;VLOOKUP(MaGv!AO65,dsma,4,0)))</f>
        <v/>
      </c>
      <c r="AP65" s="205" t="str">
        <f>IF(MaGv!AP65="","",IF(MaGv!AP65="cn","cn"&amp;CHAR(10)&amp;VLOOKUP(MaGv!AP60,dscn,3,0),VLOOKUP(MaGv!AP65,dsma,5,0)&amp;CHAR(10)&amp;VLOOKUP(MaGv!AP65,dsma,4,0)))</f>
        <v/>
      </c>
      <c r="AQ65" s="205" t="str">
        <f>IF(MaGv!AQ65="","",IF(MaGv!AQ65="cn","cn"&amp;CHAR(10)&amp;VLOOKUP(MaGv!AQ60,dscn,3,0),VLOOKUP(MaGv!AQ65,dsma,5,0)&amp;CHAR(10)&amp;VLOOKUP(MaGv!AQ65,dsma,4,0)))</f>
        <v/>
      </c>
      <c r="AR65" s="205" t="str">
        <f>IF(MaGv!AR65="","",IF(MaGv!AR65="cn","cn"&amp;CHAR(10)&amp;VLOOKUP(MaGv!AR60,dscn,3,0),VLOOKUP(MaGv!AR65,dsma,5,0)&amp;CHAR(10)&amp;VLOOKUP(MaGv!AR65,dsma,4,0)))</f>
        <v/>
      </c>
      <c r="AS65" s="205" t="str">
        <f>IF(MaGv!AS65="","",IF(MaGv!AS65="cn","cn"&amp;CHAR(10)&amp;VLOOKUP(MaGv!AS60,dscn,3,0),VLOOKUP(MaGv!AS65,dsma,5,0)&amp;CHAR(10)&amp;VLOOKUP(MaGv!AS65,dsma,4,0)))</f>
        <v/>
      </c>
      <c r="AT65" s="202" t="str">
        <f>IF(MaGv!AT65="","",IF(MaGv!AT65="cn","cn"&amp;CHAR(10)&amp;VLOOKUP(MaGv!AT60,dscn,3,0),VLOOKUP(MaGv!AT65,dsma,5,0)&amp;CHAR(10)&amp;VLOOKUP(MaGv!AT65,dsma,4,0)))</f>
        <v/>
      </c>
      <c r="AU65" s="205" t="str">
        <f>IF(MaGv!AU65="","",IF(MaGv!AU65="cn","cn"&amp;CHAR(10)&amp;VLOOKUP(MaGv!AU60,dscn,3,0),VLOOKUP(MaGv!AU65,dsma,5,0)&amp;CHAR(10)&amp;VLOOKUP(MaGv!AU65,dsma,4,0)))</f>
        <v/>
      </c>
      <c r="AV65" s="205" t="str">
        <f>IF(MaGv!AV65="","",IF(MaGv!AV65="cn","cn"&amp;CHAR(10)&amp;VLOOKUP(MaGv!AV60,dscn,3,0),VLOOKUP(MaGv!AV65,dsma,5,0)&amp;CHAR(10)&amp;VLOOKUP(MaGv!AV65,dsma,4,0)))</f>
        <v/>
      </c>
      <c r="AW65" s="205" t="str">
        <f>IF(MaGv!AW65="","",IF(MaGv!AW65="cn","cn"&amp;CHAR(10)&amp;VLOOKUP(MaGv!AW60,dscn,3,0),VLOOKUP(MaGv!AW65,dsma,5,0)&amp;CHAR(10)&amp;VLOOKUP(MaGv!AW65,dsma,4,0)))</f>
        <v/>
      </c>
      <c r="AX65" s="205" t="str">
        <f>IF(MaGv!AX65="","",IF(MaGv!AX65="cn","cn"&amp;CHAR(10)&amp;VLOOKUP(MaGv!AX60,dscn,3,0),VLOOKUP(MaGv!AX65,dsma,5,0)&amp;CHAR(10)&amp;VLOOKUP(MaGv!AX65,dsma,4,0)))</f>
        <v/>
      </c>
      <c r="AY65" s="77" t="str">
        <f>IF(MaGv!AY65="","",IF(MaGv!AY65="cn","cn"&amp;CHAR(10)&amp;VLOOKUP(MaGv!AY60,dscn,3,0),VLOOKUP(MaGv!AY65,dsma,5,0)&amp;CHAR(10)&amp;VLOOKUP(MaGv!AY65,dsma,4,0)))</f>
        <v/>
      </c>
      <c r="AZ65" s="77" t="str">
        <f>IF(MaGv!AZ65="","",IF(MaGv!AZ65="cn","cn"&amp;CHAR(10)&amp;VLOOKUP(MaGv!AZ60,dscn,3,0),VLOOKUP(MaGv!AZ65,dsma,5,0)&amp;CHAR(10)&amp;VLOOKUP(MaGv!AZ65,dsma,4,0)))</f>
        <v/>
      </c>
      <c r="BA65" s="109"/>
      <c r="BB65" s="110"/>
    </row>
    <row r="66" spans="1:54" ht="24" customHeight="1" x14ac:dyDescent="0.2">
      <c r="A66" s="470" t="s">
        <v>14</v>
      </c>
      <c r="B66" s="108">
        <v>3</v>
      </c>
      <c r="C66" s="77" t="str">
        <f>IF(MaGv!C66="","",IF(MaGv!C66="cn","cn"&amp;CHAR(10)&amp;VLOOKUP(MaGv!C61,dscn,3,0),VLOOKUP(MaGv!C66,dsma,5,0)&amp;CHAR(10)&amp;VLOOKUP(MaGv!C66,dsma,4,0)))</f>
        <v/>
      </c>
      <c r="D66" s="77" t="str">
        <f>IF(MaGv!D66="","",IF(MaGv!D66="cn","cn"&amp;CHAR(10)&amp;VLOOKUP(MaGv!D61,dscn,3,0),VLOOKUP(MaGv!D66,dsma,5,0)&amp;CHAR(10)&amp;VLOOKUP(MaGv!D66,dsma,4,0)))</f>
        <v/>
      </c>
      <c r="E66" s="77" t="str">
        <f>IF(MaGv!E66="","",IF(MaGv!E66="cn","cn"&amp;CHAR(10)&amp;VLOOKUP(MaGv!E61,dscn,3,0),VLOOKUP(MaGv!E66,dsma,5,0)&amp;CHAR(10)&amp;VLOOKUP(MaGv!E66,dsma,4,0)))</f>
        <v/>
      </c>
      <c r="F66" s="77" t="str">
        <f>IF(MaGv!F66="","",IF(MaGv!F66="cn","cn"&amp;CHAR(10)&amp;VLOOKUP(MaGv!F61,dscn,3,0),VLOOKUP(MaGv!F66,dsma,5,0)&amp;CHAR(10)&amp;VLOOKUP(MaGv!F66,dsma,4,0)))</f>
        <v/>
      </c>
      <c r="G66" s="77" t="str">
        <f>IF(MaGv!G66="","",IF(MaGv!G66="cn","cn"&amp;CHAR(10)&amp;VLOOKUP(MaGv!G61,dscn,3,0),VLOOKUP(MaGv!G66,dsma,5,0)&amp;CHAR(10)&amp;VLOOKUP(MaGv!G66,dsma,4,0)))</f>
        <v/>
      </c>
      <c r="H66" s="205" t="str">
        <f>IF(MaGv!H66="","",IF(MaGv!H66="cn","cn"&amp;CHAR(10)&amp;VLOOKUP(MaGv!H61,dscn,3,0),VLOOKUP(MaGv!H66,dsma,5,0)&amp;CHAR(10)&amp;VLOOKUP(MaGv!H66,dsma,4,0)))</f>
        <v/>
      </c>
      <c r="I66" s="77" t="str">
        <f>IF(MaGv!I66="","",IF(MaGv!I66="cn","cn"&amp;CHAR(10)&amp;VLOOKUP(MaGv!I61,dscn,3,0),VLOOKUP(MaGv!I66,dsma,5,0)&amp;CHAR(10)&amp;VLOOKUP(MaGv!I66,dsma,4,0)))</f>
        <v/>
      </c>
      <c r="J66" s="77" t="str">
        <f>IF(MaGv!J66="","",IF(MaGv!J66="cn","cn"&amp;CHAR(10)&amp;VLOOKUP(MaGv!J61,dscn,3,0),VLOOKUP(MaGv!J66,dsma,5,0)&amp;CHAR(10)&amp;VLOOKUP(MaGv!J66,dsma,4,0)))</f>
        <v/>
      </c>
      <c r="K66" s="77" t="str">
        <f>IF(MaGv!K66="","",IF(MaGv!K66="cn","cn"&amp;CHAR(10)&amp;VLOOKUP(MaGv!K61,dscn,3,0),VLOOKUP(MaGv!K66,dsma,5,0)&amp;CHAR(10)&amp;VLOOKUP(MaGv!K66,dsma,4,0)))</f>
        <v/>
      </c>
      <c r="L66" s="77" t="str">
        <f>IF(MaGv!L66="","",IF(MaGv!L66="cn","cn"&amp;CHAR(10)&amp;VLOOKUP(MaGv!L61,dscn,3,0),VLOOKUP(MaGv!L66,dsma,5,0)&amp;CHAR(10)&amp;VLOOKUP(MaGv!L66,dsma,4,0)))</f>
        <v/>
      </c>
      <c r="M66" s="77" t="str">
        <f>IF(MaGv!M66="","",IF(MaGv!M66="cn","cn"&amp;CHAR(10)&amp;VLOOKUP(MaGv!M61,dscn,3,0),VLOOKUP(MaGv!M66,dsma,5,0)&amp;CHAR(10)&amp;VLOOKUP(MaGv!M66,dsma,4,0)))</f>
        <v/>
      </c>
      <c r="N66" s="77" t="str">
        <f>IF(MaGv!N66="","",IF(MaGv!N66="cn","cn"&amp;CHAR(10)&amp;VLOOKUP(MaGv!N61,dscn,3,0),VLOOKUP(MaGv!N66,dsma,5,0)&amp;CHAR(10)&amp;VLOOKUP(MaGv!N66,dsma,4,0)))</f>
        <v/>
      </c>
      <c r="O66" s="77" t="str">
        <f>IF(MaGv!O66="","",IF(MaGv!O66="cn","cn"&amp;CHAR(10)&amp;VLOOKUP(MaGv!O61,dscn,3,0),VLOOKUP(MaGv!O66,dsma,5,0)&amp;CHAR(10)&amp;VLOOKUP(MaGv!O66,dsma,4,0)))</f>
        <v/>
      </c>
      <c r="P66" s="77" t="str">
        <f>IF(MaGv!P66="","",IF(MaGv!P66="cn","cn"&amp;CHAR(10)&amp;VLOOKUP(MaGv!P61,dscn,3,0),VLOOKUP(MaGv!P66,dsma,5,0)&amp;CHAR(10)&amp;VLOOKUP(MaGv!P66,dsma,4,0)))</f>
        <v/>
      </c>
      <c r="Q66" s="77" t="str">
        <f>IF(MaGv!Q66="","",IF(MaGv!Q66="cn","cn"&amp;CHAR(10)&amp;VLOOKUP(MaGv!Q61,dscn,3,0),VLOOKUP(MaGv!Q66,dsma,5,0)&amp;CHAR(10)&amp;VLOOKUP(MaGv!Q66,dsma,4,0)))</f>
        <v/>
      </c>
      <c r="R66" s="77" t="str">
        <f>IF(MaGv!R66="","",IF(MaGv!R66="cn","cn"&amp;CHAR(10)&amp;VLOOKUP(MaGv!R61,dscn,3,0),VLOOKUP(MaGv!R66,dsma,5,0)&amp;CHAR(10)&amp;VLOOKUP(MaGv!R66,dsma,4,0)))</f>
        <v/>
      </c>
      <c r="S66" s="77" t="str">
        <f>IF(MaGv!S66="","",IF(MaGv!S66="cn","cn"&amp;CHAR(10)&amp;VLOOKUP(MaGv!S61,dscn,3,0),VLOOKUP(MaGv!S66,dsma,5,0)&amp;CHAR(10)&amp;VLOOKUP(MaGv!S66,dsma,4,0)))</f>
        <v/>
      </c>
      <c r="T66" s="77" t="str">
        <f>IF(MaGv!T66="","",IF(MaGv!T66="cn","cn"&amp;CHAR(10)&amp;VLOOKUP(MaGv!T61,dscn,3,0),VLOOKUP(MaGv!T66,dsma,5,0)&amp;CHAR(10)&amp;VLOOKUP(MaGv!T66,dsma,4,0)))</f>
        <v/>
      </c>
      <c r="U66" s="77" t="str">
        <f>IF(MaGv!U66="","",IF(MaGv!U66="cn","cn"&amp;CHAR(10)&amp;VLOOKUP(MaGv!U61,dscn,3,0),VLOOKUP(MaGv!U66,dsma,5,0)&amp;CHAR(10)&amp;VLOOKUP(MaGv!U66,dsma,4,0)))</f>
        <v/>
      </c>
      <c r="V66" s="77" t="str">
        <f>IF(MaGv!V66="","",IF(MaGv!V66="cn","cn"&amp;CHAR(10)&amp;VLOOKUP(MaGv!V61,dscn,3,0),VLOOKUP(MaGv!V66,dsma,5,0)&amp;CHAR(10)&amp;VLOOKUP(MaGv!V66,dsma,4,0)))</f>
        <v/>
      </c>
      <c r="W66" s="77" t="str">
        <f>IF(MaGv!W66="","",IF(MaGv!W66="cn","cn"&amp;CHAR(10)&amp;VLOOKUP(MaGv!W61,dscn,3,0),VLOOKUP(MaGv!W66,dsma,5,0)&amp;CHAR(10)&amp;VLOOKUP(MaGv!W66,dsma,4,0)))</f>
        <v/>
      </c>
      <c r="X66" s="77" t="str">
        <f>IF(MaGv!X66="","",IF(MaGv!X66="cn","cn"&amp;CHAR(10)&amp;VLOOKUP(MaGv!X61,dscn,3,0),VLOOKUP(MaGv!X66,dsma,5,0)&amp;CHAR(10)&amp;VLOOKUP(MaGv!X66,dsma,4,0)))</f>
        <v/>
      </c>
      <c r="Y66" s="77" t="str">
        <f>IF(MaGv!Y66="","",IF(MaGv!Y66="cn","cn"&amp;CHAR(10)&amp;VLOOKUP(MaGv!Y61,dscn,3,0),VLOOKUP(MaGv!Y66,dsma,5,0)&amp;CHAR(10)&amp;VLOOKUP(MaGv!Y66,dsma,4,0)))</f>
        <v/>
      </c>
      <c r="Z66" s="77" t="str">
        <f>IF(MaGv!Z66="","",IF(MaGv!Z66="cn","cn"&amp;CHAR(10)&amp;VLOOKUP(MaGv!Z61,dscn,3,0),VLOOKUP(MaGv!Z66,dsma,5,0)&amp;CHAR(10)&amp;VLOOKUP(MaGv!Z66,dsma,4,0)))</f>
        <v/>
      </c>
      <c r="AA66" s="77" t="str">
        <f>IF(MaGv!AA66="","",IF(MaGv!AA66="cn","cn"&amp;CHAR(10)&amp;VLOOKUP(MaGv!AA61,dscn,3,0),VLOOKUP(MaGv!AA66,dsma,5,0)&amp;CHAR(10)&amp;VLOOKUP(MaGv!AA66,dsma,4,0)))</f>
        <v/>
      </c>
      <c r="AB66" s="77" t="str">
        <f>IF(MaGv!AB66="","",IF(MaGv!AB66="cn","cn"&amp;CHAR(10)&amp;VLOOKUP(MaGv!AB61,dscn,3,0),VLOOKUP(MaGv!AB66,dsma,5,0)&amp;CHAR(10)&amp;VLOOKUP(MaGv!AB66,dsma,4,0)))</f>
        <v/>
      </c>
      <c r="AC66" s="77" t="str">
        <f>IF(MaGv!AC66="","",IF(MaGv!AC66="cn","cn"&amp;CHAR(10)&amp;VLOOKUP(MaGv!AC61,dscn,3,0),VLOOKUP(MaGv!AC66,dsma,5,0)&amp;CHAR(10)&amp;VLOOKUP(MaGv!AC66,dsma,4,0)))</f>
        <v/>
      </c>
      <c r="AD66" s="77" t="str">
        <f>IF(MaGv!AD66="","",IF(MaGv!AD66="cn","cn"&amp;CHAR(10)&amp;VLOOKUP(MaGv!AD61,dscn,3,0),VLOOKUP(MaGv!AD66,dsma,5,0)&amp;CHAR(10)&amp;VLOOKUP(MaGv!AD66,dsma,4,0)))</f>
        <v/>
      </c>
      <c r="AE66" s="77" t="str">
        <f>IF(MaGv!AE66="","",IF(MaGv!AE66="cn","cn"&amp;CHAR(10)&amp;VLOOKUP(MaGv!AE61,dscn,3,0),VLOOKUP(MaGv!AE66,dsma,5,0)&amp;CHAR(10)&amp;VLOOKUP(MaGv!AE66,dsma,4,0)))</f>
        <v/>
      </c>
      <c r="AF66" s="77" t="str">
        <f>IF(MaGv!AF66="","",IF(MaGv!AF66="cn","cn"&amp;CHAR(10)&amp;VLOOKUP(MaGv!AF61,dscn,3,0),VLOOKUP(MaGv!AF66,dsma,5,0)&amp;CHAR(10)&amp;VLOOKUP(MaGv!AF66,dsma,4,0)))</f>
        <v/>
      </c>
      <c r="AG66" s="77" t="str">
        <f>IF(MaGv!AG66="","",IF(MaGv!AG66="cn","cn"&amp;CHAR(10)&amp;VLOOKUP(MaGv!AG61,dscn,3,0),VLOOKUP(MaGv!AG66,dsma,5,0)&amp;CHAR(10)&amp;VLOOKUP(MaGv!AG66,dsma,4,0)))</f>
        <v/>
      </c>
      <c r="AH66" s="205" t="str">
        <f>IF(MaGv!AH66="","",IF(MaGv!AH66="cn","cn"&amp;CHAR(10)&amp;VLOOKUP(MaGv!AH61,dscn,3,0),VLOOKUP(MaGv!AH66,dsma,5,0)&amp;CHAR(10)&amp;VLOOKUP(MaGv!AH66,dsma,4,0)))</f>
        <v/>
      </c>
      <c r="AI66" s="205" t="str">
        <f>IF(MaGv!AI66="","",IF(MaGv!AI66="cn","cn"&amp;CHAR(10)&amp;VLOOKUP(MaGv!AI61,dscn,3,0),VLOOKUP(MaGv!AI66,dsma,5,0)&amp;CHAR(10)&amp;VLOOKUP(MaGv!AI66,dsma,4,0)))</f>
        <v/>
      </c>
      <c r="AJ66" s="205" t="str">
        <f>IF(MaGv!AJ66="","",IF(MaGv!AJ66="cn","cn"&amp;CHAR(10)&amp;VLOOKUP(MaGv!AJ61,dscn,3,0),VLOOKUP(MaGv!AJ66,dsma,5,0)&amp;CHAR(10)&amp;VLOOKUP(MaGv!AJ66,dsma,4,0)))</f>
        <v/>
      </c>
      <c r="AK66" s="205" t="str">
        <f>IF(MaGv!AK66="","",IF(MaGv!AK66="cn","cn"&amp;CHAR(10)&amp;VLOOKUP(MaGv!AK61,dscn,3,0),VLOOKUP(MaGv!AK66,dsma,5,0)&amp;CHAR(10)&amp;VLOOKUP(MaGv!AK66,dsma,4,0)))</f>
        <v/>
      </c>
      <c r="AL66" s="205" t="str">
        <f>IF(MaGv!AL66="","",IF(MaGv!AL66="cn","cn"&amp;CHAR(10)&amp;VLOOKUP(MaGv!AL61,dscn,3,0),VLOOKUP(MaGv!AL66,dsma,5,0)&amp;CHAR(10)&amp;VLOOKUP(MaGv!AL66,dsma,4,0)))</f>
        <v/>
      </c>
      <c r="AM66" s="205" t="str">
        <f>IF(MaGv!AM66="","",IF(MaGv!AM66="cn","cn"&amp;CHAR(10)&amp;VLOOKUP(MaGv!AM61,dscn,3,0),VLOOKUP(MaGv!AM66,dsma,5,0)&amp;CHAR(10)&amp;VLOOKUP(MaGv!AM66,dsma,4,0)))</f>
        <v/>
      </c>
      <c r="AN66" s="205" t="str">
        <f>IF(MaGv!AN66="","",IF(MaGv!AN66="cn","cn"&amp;CHAR(10)&amp;VLOOKUP(MaGv!AN61,dscn,3,0),VLOOKUP(MaGv!AN66,dsma,5,0)&amp;CHAR(10)&amp;VLOOKUP(MaGv!AN66,dsma,4,0)))</f>
        <v/>
      </c>
      <c r="AO66" s="205" t="str">
        <f>IF(MaGv!AO66="","",IF(MaGv!AO66="cn","cn"&amp;CHAR(10)&amp;VLOOKUP(MaGv!AO61,dscn,3,0),VLOOKUP(MaGv!AO66,dsma,5,0)&amp;CHAR(10)&amp;VLOOKUP(MaGv!AO66,dsma,4,0)))</f>
        <v/>
      </c>
      <c r="AP66" s="205" t="str">
        <f>IF(MaGv!AP66="","",IF(MaGv!AP66="cn","cn"&amp;CHAR(10)&amp;VLOOKUP(MaGv!AP61,dscn,3,0),VLOOKUP(MaGv!AP66,dsma,5,0)&amp;CHAR(10)&amp;VLOOKUP(MaGv!AP66,dsma,4,0)))</f>
        <v/>
      </c>
      <c r="AQ66" s="205" t="str">
        <f>IF(MaGv!AQ66="","",IF(MaGv!AQ66="cn","cn"&amp;CHAR(10)&amp;VLOOKUP(MaGv!AQ61,dscn,3,0),VLOOKUP(MaGv!AQ66,dsma,5,0)&amp;CHAR(10)&amp;VLOOKUP(MaGv!AQ66,dsma,4,0)))</f>
        <v/>
      </c>
      <c r="AR66" s="205" t="str">
        <f>IF(MaGv!AR66="","",IF(MaGv!AR66="cn","cn"&amp;CHAR(10)&amp;VLOOKUP(MaGv!AR61,dscn,3,0),VLOOKUP(MaGv!AR66,dsma,5,0)&amp;CHAR(10)&amp;VLOOKUP(MaGv!AR66,dsma,4,0)))</f>
        <v/>
      </c>
      <c r="AS66" s="205" t="str">
        <f>IF(MaGv!AS66="","",IF(MaGv!AS66="cn","cn"&amp;CHAR(10)&amp;VLOOKUP(MaGv!AS61,dscn,3,0),VLOOKUP(MaGv!AS66,dsma,5,0)&amp;CHAR(10)&amp;VLOOKUP(MaGv!AS66,dsma,4,0)))</f>
        <v/>
      </c>
      <c r="AT66" s="202" t="str">
        <f>IF(MaGv!AT66="","",IF(MaGv!AT66="cn","cn"&amp;CHAR(10)&amp;VLOOKUP(MaGv!AT61,dscn,3,0),VLOOKUP(MaGv!AT66,dsma,5,0)&amp;CHAR(10)&amp;VLOOKUP(MaGv!AT66,dsma,4,0)))</f>
        <v/>
      </c>
      <c r="AU66" s="205" t="str">
        <f>IF(MaGv!AU66="","",IF(MaGv!AU66="cn","cn"&amp;CHAR(10)&amp;VLOOKUP(MaGv!AU61,dscn,3,0),VLOOKUP(MaGv!AU66,dsma,5,0)&amp;CHAR(10)&amp;VLOOKUP(MaGv!AU66,dsma,4,0)))</f>
        <v/>
      </c>
      <c r="AV66" s="205" t="str">
        <f>IF(MaGv!AV66="","",IF(MaGv!AV66="cn","cn"&amp;CHAR(10)&amp;VLOOKUP(MaGv!AV61,dscn,3,0),VLOOKUP(MaGv!AV66,dsma,5,0)&amp;CHAR(10)&amp;VLOOKUP(MaGv!AV66,dsma,4,0)))</f>
        <v/>
      </c>
      <c r="AW66" s="205" t="str">
        <f>IF(MaGv!AW66="","",IF(MaGv!AW66="cn","cn"&amp;CHAR(10)&amp;VLOOKUP(MaGv!AW61,dscn,3,0),VLOOKUP(MaGv!AW66,dsma,5,0)&amp;CHAR(10)&amp;VLOOKUP(MaGv!AW66,dsma,4,0)))</f>
        <v/>
      </c>
      <c r="AX66" s="205" t="str">
        <f>IF(MaGv!AX66="","",IF(MaGv!AX66="cn","cn"&amp;CHAR(10)&amp;VLOOKUP(MaGv!AX61,dscn,3,0),VLOOKUP(MaGv!AX66,dsma,5,0)&amp;CHAR(10)&amp;VLOOKUP(MaGv!AX66,dsma,4,0)))</f>
        <v/>
      </c>
      <c r="AY66" s="77" t="str">
        <f>IF(MaGv!AY66="","",IF(MaGv!AY66="cn","cn"&amp;CHAR(10)&amp;VLOOKUP(MaGv!AY61,dscn,3,0),VLOOKUP(MaGv!AY66,dsma,5,0)&amp;CHAR(10)&amp;VLOOKUP(MaGv!AY66,dsma,4,0)))</f>
        <v/>
      </c>
      <c r="AZ66" s="77" t="str">
        <f>IF(MaGv!AZ66="","",IF(MaGv!AZ66="cn","cn"&amp;CHAR(10)&amp;VLOOKUP(MaGv!AZ61,dscn,3,0),VLOOKUP(MaGv!AZ66,dsma,5,0)&amp;CHAR(10)&amp;VLOOKUP(MaGv!AZ66,dsma,4,0)))</f>
        <v/>
      </c>
      <c r="BA66" s="109"/>
      <c r="BB66" s="110"/>
    </row>
    <row r="67" spans="1:54" ht="24" customHeight="1" x14ac:dyDescent="0.2">
      <c r="A67" s="470"/>
      <c r="B67" s="108">
        <v>4</v>
      </c>
      <c r="C67" s="77" t="str">
        <f>IF(MaGv!C67="","",IF(MaGv!C67="cn","cn"&amp;CHAR(10)&amp;VLOOKUP(MaGv!C62,dscn,3,0),VLOOKUP(MaGv!C67,dsma,5,0)&amp;CHAR(10)&amp;VLOOKUP(MaGv!C67,dsma,4,0)))</f>
        <v/>
      </c>
      <c r="D67" s="77" t="str">
        <f>IF(MaGv!D67="","",IF(MaGv!D67="cn","cn"&amp;CHAR(10)&amp;VLOOKUP(MaGv!D62,dscn,3,0),VLOOKUP(MaGv!D67,dsma,5,0)&amp;CHAR(10)&amp;VLOOKUP(MaGv!D67,dsma,4,0)))</f>
        <v/>
      </c>
      <c r="E67" s="77" t="str">
        <f>IF(MaGv!E67="","",IF(MaGv!E67="cn","cn"&amp;CHAR(10)&amp;VLOOKUP(MaGv!E62,dscn,3,0),VLOOKUP(MaGv!E67,dsma,5,0)&amp;CHAR(10)&amp;VLOOKUP(MaGv!E67,dsma,4,0)))</f>
        <v/>
      </c>
      <c r="F67" s="77" t="str">
        <f>IF(MaGv!F67="","",IF(MaGv!F67="cn","cn"&amp;CHAR(10)&amp;VLOOKUP(MaGv!F62,dscn,3,0),VLOOKUP(MaGv!F67,dsma,5,0)&amp;CHAR(10)&amp;VLOOKUP(MaGv!F67,dsma,4,0)))</f>
        <v/>
      </c>
      <c r="G67" s="77" t="str">
        <f>IF(MaGv!G67="","",IF(MaGv!G67="cn","cn"&amp;CHAR(10)&amp;VLOOKUP(MaGv!G62,dscn,3,0),VLOOKUP(MaGv!G67,dsma,5,0)&amp;CHAR(10)&amp;VLOOKUP(MaGv!G67,dsma,4,0)))</f>
        <v/>
      </c>
      <c r="H67" s="205" t="str">
        <f>IF(MaGv!H67="","",IF(MaGv!H67="cn","cn"&amp;CHAR(10)&amp;VLOOKUP(MaGv!H62,dscn,3,0),VLOOKUP(MaGv!H67,dsma,5,0)&amp;CHAR(10)&amp;VLOOKUP(MaGv!H67,dsma,4,0)))</f>
        <v/>
      </c>
      <c r="I67" s="77" t="str">
        <f>IF(MaGv!I67="","",IF(MaGv!I67="cn","cn"&amp;CHAR(10)&amp;VLOOKUP(MaGv!I62,dscn,3,0),VLOOKUP(MaGv!I67,dsma,5,0)&amp;CHAR(10)&amp;VLOOKUP(MaGv!I67,dsma,4,0)))</f>
        <v/>
      </c>
      <c r="J67" s="77" t="str">
        <f>IF(MaGv!J67="","",IF(MaGv!J67="cn","cn"&amp;CHAR(10)&amp;VLOOKUP(MaGv!J62,dscn,3,0),VLOOKUP(MaGv!J67,dsma,5,0)&amp;CHAR(10)&amp;VLOOKUP(MaGv!J67,dsma,4,0)))</f>
        <v/>
      </c>
      <c r="K67" s="77" t="str">
        <f>IF(MaGv!K67="","",IF(MaGv!K67="cn","cn"&amp;CHAR(10)&amp;VLOOKUP(MaGv!K62,dscn,3,0),VLOOKUP(MaGv!K67,dsma,5,0)&amp;CHAR(10)&amp;VLOOKUP(MaGv!K67,dsma,4,0)))</f>
        <v/>
      </c>
      <c r="L67" s="77" t="str">
        <f>IF(MaGv!L67="","",IF(MaGv!L67="cn","cn"&amp;CHAR(10)&amp;VLOOKUP(MaGv!L62,dscn,3,0),VLOOKUP(MaGv!L67,dsma,5,0)&amp;CHAR(10)&amp;VLOOKUP(MaGv!L67,dsma,4,0)))</f>
        <v/>
      </c>
      <c r="M67" s="77" t="str">
        <f>IF(MaGv!M67="","",IF(MaGv!M67="cn","cn"&amp;CHAR(10)&amp;VLOOKUP(MaGv!M62,dscn,3,0),VLOOKUP(MaGv!M67,dsma,5,0)&amp;CHAR(10)&amp;VLOOKUP(MaGv!M67,dsma,4,0)))</f>
        <v/>
      </c>
      <c r="N67" s="77" t="str">
        <f>IF(MaGv!N67="","",IF(MaGv!N67="cn","cn"&amp;CHAR(10)&amp;VLOOKUP(MaGv!N62,dscn,3,0),VLOOKUP(MaGv!N67,dsma,5,0)&amp;CHAR(10)&amp;VLOOKUP(MaGv!N67,dsma,4,0)))</f>
        <v/>
      </c>
      <c r="O67" s="77" t="str">
        <f>IF(MaGv!O67="","",IF(MaGv!O67="cn","cn"&amp;CHAR(10)&amp;VLOOKUP(MaGv!O62,dscn,3,0),VLOOKUP(MaGv!O67,dsma,5,0)&amp;CHAR(10)&amp;VLOOKUP(MaGv!O67,dsma,4,0)))</f>
        <v/>
      </c>
      <c r="P67" s="77" t="str">
        <f>IF(MaGv!P67="","",IF(MaGv!P67="cn","cn"&amp;CHAR(10)&amp;VLOOKUP(MaGv!P62,dscn,3,0),VLOOKUP(MaGv!P67,dsma,5,0)&amp;CHAR(10)&amp;VLOOKUP(MaGv!P67,dsma,4,0)))</f>
        <v/>
      </c>
      <c r="Q67" s="77" t="str">
        <f>IF(MaGv!Q67="","",IF(MaGv!Q67="cn","cn"&amp;CHAR(10)&amp;VLOOKUP(MaGv!Q62,dscn,3,0),VLOOKUP(MaGv!Q67,dsma,5,0)&amp;CHAR(10)&amp;VLOOKUP(MaGv!Q67,dsma,4,0)))</f>
        <v/>
      </c>
      <c r="R67" s="77" t="str">
        <f>IF(MaGv!R67="","",IF(MaGv!R67="cn","cn"&amp;CHAR(10)&amp;VLOOKUP(MaGv!R62,dscn,3,0),VLOOKUP(MaGv!R67,dsma,5,0)&amp;CHAR(10)&amp;VLOOKUP(MaGv!R67,dsma,4,0)))</f>
        <v/>
      </c>
      <c r="S67" s="77" t="str">
        <f>IF(MaGv!S67="","",IF(MaGv!S67="cn","cn"&amp;CHAR(10)&amp;VLOOKUP(MaGv!S62,dscn,3,0),VLOOKUP(MaGv!S67,dsma,5,0)&amp;CHAR(10)&amp;VLOOKUP(MaGv!S67,dsma,4,0)))</f>
        <v/>
      </c>
      <c r="T67" s="77" t="str">
        <f>IF(MaGv!T67="","",IF(MaGv!T67="cn","cn"&amp;CHAR(10)&amp;VLOOKUP(MaGv!T62,dscn,3,0),VLOOKUP(MaGv!T67,dsma,5,0)&amp;CHAR(10)&amp;VLOOKUP(MaGv!T67,dsma,4,0)))</f>
        <v/>
      </c>
      <c r="U67" s="77" t="str">
        <f>IF(MaGv!U67="","",IF(MaGv!U67="cn","cn"&amp;CHAR(10)&amp;VLOOKUP(MaGv!U62,dscn,3,0),VLOOKUP(MaGv!U67,dsma,5,0)&amp;CHAR(10)&amp;VLOOKUP(MaGv!U67,dsma,4,0)))</f>
        <v/>
      </c>
      <c r="V67" s="77" t="str">
        <f>IF(MaGv!V67="","",IF(MaGv!V67="cn","cn"&amp;CHAR(10)&amp;VLOOKUP(MaGv!V62,dscn,3,0),VLOOKUP(MaGv!V67,dsma,5,0)&amp;CHAR(10)&amp;VLOOKUP(MaGv!V67,dsma,4,0)))</f>
        <v/>
      </c>
      <c r="W67" s="77" t="str">
        <f>IF(MaGv!W67="","",IF(MaGv!W67="cn","cn"&amp;CHAR(10)&amp;VLOOKUP(MaGv!W62,dscn,3,0),VLOOKUP(MaGv!W67,dsma,5,0)&amp;CHAR(10)&amp;VLOOKUP(MaGv!W67,dsma,4,0)))</f>
        <v/>
      </c>
      <c r="X67" s="77" t="str">
        <f>IF(MaGv!X67="","",IF(MaGv!X67="cn","cn"&amp;CHAR(10)&amp;VLOOKUP(MaGv!X62,dscn,3,0),VLOOKUP(MaGv!X67,dsma,5,0)&amp;CHAR(10)&amp;VLOOKUP(MaGv!X67,dsma,4,0)))</f>
        <v/>
      </c>
      <c r="Y67" s="77" t="str">
        <f>IF(MaGv!Y67="","",IF(MaGv!Y67="cn","cn"&amp;CHAR(10)&amp;VLOOKUP(MaGv!Y62,dscn,3,0),VLOOKUP(MaGv!Y67,dsma,5,0)&amp;CHAR(10)&amp;VLOOKUP(MaGv!Y67,dsma,4,0)))</f>
        <v/>
      </c>
      <c r="Z67" s="77" t="str">
        <f>IF(MaGv!Z67="","",IF(MaGv!Z67="cn","cn"&amp;CHAR(10)&amp;VLOOKUP(MaGv!Z62,dscn,3,0),VLOOKUP(MaGv!Z67,dsma,5,0)&amp;CHAR(10)&amp;VLOOKUP(MaGv!Z67,dsma,4,0)))</f>
        <v/>
      </c>
      <c r="AA67" s="77" t="str">
        <f>IF(MaGv!AA67="","",IF(MaGv!AA67="cn","cn"&amp;CHAR(10)&amp;VLOOKUP(MaGv!AA62,dscn,3,0),VLOOKUP(MaGv!AA67,dsma,5,0)&amp;CHAR(10)&amp;VLOOKUP(MaGv!AA67,dsma,4,0)))</f>
        <v/>
      </c>
      <c r="AB67" s="77" t="str">
        <f>IF(MaGv!AB67="","",IF(MaGv!AB67="cn","cn"&amp;CHAR(10)&amp;VLOOKUP(MaGv!AB62,dscn,3,0),VLOOKUP(MaGv!AB67,dsma,5,0)&amp;CHAR(10)&amp;VLOOKUP(MaGv!AB67,dsma,4,0)))</f>
        <v/>
      </c>
      <c r="AC67" s="77" t="str">
        <f>IF(MaGv!AC67="","",IF(MaGv!AC67="cn","cn"&amp;CHAR(10)&amp;VLOOKUP(MaGv!AC62,dscn,3,0),VLOOKUP(MaGv!AC67,dsma,5,0)&amp;CHAR(10)&amp;VLOOKUP(MaGv!AC67,dsma,4,0)))</f>
        <v/>
      </c>
      <c r="AD67" s="77" t="str">
        <f>IF(MaGv!AD67="","",IF(MaGv!AD67="cn","cn"&amp;CHAR(10)&amp;VLOOKUP(MaGv!AD62,dscn,3,0),VLOOKUP(MaGv!AD67,dsma,5,0)&amp;CHAR(10)&amp;VLOOKUP(MaGv!AD67,dsma,4,0)))</f>
        <v/>
      </c>
      <c r="AE67" s="77" t="str">
        <f>IF(MaGv!AE67="","",IF(MaGv!AE67="cn","cn"&amp;CHAR(10)&amp;VLOOKUP(MaGv!AE62,dscn,3,0),VLOOKUP(MaGv!AE67,dsma,5,0)&amp;CHAR(10)&amp;VLOOKUP(MaGv!AE67,dsma,4,0)))</f>
        <v/>
      </c>
      <c r="AF67" s="77" t="str">
        <f>IF(MaGv!AF67="","",IF(MaGv!AF67="cn","cn"&amp;CHAR(10)&amp;VLOOKUP(MaGv!AF62,dscn,3,0),VLOOKUP(MaGv!AF67,dsma,5,0)&amp;CHAR(10)&amp;VLOOKUP(MaGv!AF67,dsma,4,0)))</f>
        <v/>
      </c>
      <c r="AG67" s="77" t="str">
        <f>IF(MaGv!AG67="","",IF(MaGv!AG67="cn","cn"&amp;CHAR(10)&amp;VLOOKUP(MaGv!AG62,dscn,3,0),VLOOKUP(MaGv!AG67,dsma,5,0)&amp;CHAR(10)&amp;VLOOKUP(MaGv!AG67,dsma,4,0)))</f>
        <v/>
      </c>
      <c r="AH67" s="205" t="str">
        <f>IF(MaGv!AH67="","",IF(MaGv!AH67="cn","cn"&amp;CHAR(10)&amp;VLOOKUP(MaGv!AH62,dscn,3,0),VLOOKUP(MaGv!AH67,dsma,5,0)&amp;CHAR(10)&amp;VLOOKUP(MaGv!AH67,dsma,4,0)))</f>
        <v/>
      </c>
      <c r="AI67" s="205" t="str">
        <f>IF(MaGv!AI67="","",IF(MaGv!AI67="cn","cn"&amp;CHAR(10)&amp;VLOOKUP(MaGv!AI62,dscn,3,0),VLOOKUP(MaGv!AI67,dsma,5,0)&amp;CHAR(10)&amp;VLOOKUP(MaGv!AI67,dsma,4,0)))</f>
        <v/>
      </c>
      <c r="AJ67" s="205" t="str">
        <f>IF(MaGv!AJ67="","",IF(MaGv!AJ67="cn","cn"&amp;CHAR(10)&amp;VLOOKUP(MaGv!AJ62,dscn,3,0),VLOOKUP(MaGv!AJ67,dsma,5,0)&amp;CHAR(10)&amp;VLOOKUP(MaGv!AJ67,dsma,4,0)))</f>
        <v/>
      </c>
      <c r="AK67" s="205" t="str">
        <f>IF(MaGv!AK67="","",IF(MaGv!AK67="cn","cn"&amp;CHAR(10)&amp;VLOOKUP(MaGv!AK62,dscn,3,0),VLOOKUP(MaGv!AK67,dsma,5,0)&amp;CHAR(10)&amp;VLOOKUP(MaGv!AK67,dsma,4,0)))</f>
        <v/>
      </c>
      <c r="AL67" s="205" t="str">
        <f>IF(MaGv!AL67="","",IF(MaGv!AL67="cn","cn"&amp;CHAR(10)&amp;VLOOKUP(MaGv!AL62,dscn,3,0),VLOOKUP(MaGv!AL67,dsma,5,0)&amp;CHAR(10)&amp;VLOOKUP(MaGv!AL67,dsma,4,0)))</f>
        <v/>
      </c>
      <c r="AM67" s="205" t="str">
        <f>IF(MaGv!AM67="","",IF(MaGv!AM67="cn","cn"&amp;CHAR(10)&amp;VLOOKUP(MaGv!AM62,dscn,3,0),VLOOKUP(MaGv!AM67,dsma,5,0)&amp;CHAR(10)&amp;VLOOKUP(MaGv!AM67,dsma,4,0)))</f>
        <v/>
      </c>
      <c r="AN67" s="205" t="str">
        <f>IF(MaGv!AN67="","",IF(MaGv!AN67="cn","cn"&amp;CHAR(10)&amp;VLOOKUP(MaGv!AN62,dscn,3,0),VLOOKUP(MaGv!AN67,dsma,5,0)&amp;CHAR(10)&amp;VLOOKUP(MaGv!AN67,dsma,4,0)))</f>
        <v/>
      </c>
      <c r="AO67" s="205" t="str">
        <f>IF(MaGv!AO67="","",IF(MaGv!AO67="cn","cn"&amp;CHAR(10)&amp;VLOOKUP(MaGv!AO62,dscn,3,0),VLOOKUP(MaGv!AO67,dsma,5,0)&amp;CHAR(10)&amp;VLOOKUP(MaGv!AO67,dsma,4,0)))</f>
        <v/>
      </c>
      <c r="AP67" s="205" t="str">
        <f>IF(MaGv!AP67="","",IF(MaGv!AP67="cn","cn"&amp;CHAR(10)&amp;VLOOKUP(MaGv!AP62,dscn,3,0),VLOOKUP(MaGv!AP67,dsma,5,0)&amp;CHAR(10)&amp;VLOOKUP(MaGv!AP67,dsma,4,0)))</f>
        <v/>
      </c>
      <c r="AQ67" s="205" t="str">
        <f>IF(MaGv!AQ67="","",IF(MaGv!AQ67="cn","cn"&amp;CHAR(10)&amp;VLOOKUP(MaGv!AQ62,dscn,3,0),VLOOKUP(MaGv!AQ67,dsma,5,0)&amp;CHAR(10)&amp;VLOOKUP(MaGv!AQ67,dsma,4,0)))</f>
        <v/>
      </c>
      <c r="AR67" s="205" t="str">
        <f>IF(MaGv!AR67="","",IF(MaGv!AR67="cn","cn"&amp;CHAR(10)&amp;VLOOKUP(MaGv!AR62,dscn,3,0),VLOOKUP(MaGv!AR67,dsma,5,0)&amp;CHAR(10)&amp;VLOOKUP(MaGv!AR67,dsma,4,0)))</f>
        <v/>
      </c>
      <c r="AS67" s="205" t="str">
        <f>IF(MaGv!AS67="","",IF(MaGv!AS67="cn","cn"&amp;CHAR(10)&amp;VLOOKUP(MaGv!AS62,dscn,3,0),VLOOKUP(MaGv!AS67,dsma,5,0)&amp;CHAR(10)&amp;VLOOKUP(MaGv!AS67,dsma,4,0)))</f>
        <v/>
      </c>
      <c r="AT67" s="202" t="str">
        <f>IF(MaGv!AT67="","",IF(MaGv!AT67="cn","cn"&amp;CHAR(10)&amp;VLOOKUP(MaGv!AT62,dscn,3,0),VLOOKUP(MaGv!AT67,dsma,5,0)&amp;CHAR(10)&amp;VLOOKUP(MaGv!AT67,dsma,4,0)))</f>
        <v/>
      </c>
      <c r="AU67" s="205" t="str">
        <f>IF(MaGv!AU67="","",IF(MaGv!AU67="cn","cn"&amp;CHAR(10)&amp;VLOOKUP(MaGv!AU62,dscn,3,0),VLOOKUP(MaGv!AU67,dsma,5,0)&amp;CHAR(10)&amp;VLOOKUP(MaGv!AU67,dsma,4,0)))</f>
        <v/>
      </c>
      <c r="AV67" s="205" t="str">
        <f>IF(MaGv!AV67="","",IF(MaGv!AV67="cn","cn"&amp;CHAR(10)&amp;VLOOKUP(MaGv!AV62,dscn,3,0),VLOOKUP(MaGv!AV67,dsma,5,0)&amp;CHAR(10)&amp;VLOOKUP(MaGv!AV67,dsma,4,0)))</f>
        <v/>
      </c>
      <c r="AW67" s="205" t="str">
        <f>IF(MaGv!AW67="","",IF(MaGv!AW67="cn","cn"&amp;CHAR(10)&amp;VLOOKUP(MaGv!AW62,dscn,3,0),VLOOKUP(MaGv!AW67,dsma,5,0)&amp;CHAR(10)&amp;VLOOKUP(MaGv!AW67,dsma,4,0)))</f>
        <v/>
      </c>
      <c r="AX67" s="205" t="str">
        <f>IF(MaGv!AX67="","",IF(MaGv!AX67="cn","cn"&amp;CHAR(10)&amp;VLOOKUP(MaGv!AX62,dscn,3,0),VLOOKUP(MaGv!AX67,dsma,5,0)&amp;CHAR(10)&amp;VLOOKUP(MaGv!AX67,dsma,4,0)))</f>
        <v/>
      </c>
      <c r="AY67" s="77" t="str">
        <f>IF(MaGv!AY67="","",IF(MaGv!AY67="cn","cn"&amp;CHAR(10)&amp;VLOOKUP(MaGv!AY62,dscn,3,0),VLOOKUP(MaGv!AY67,dsma,5,0)&amp;CHAR(10)&amp;VLOOKUP(MaGv!AY67,dsma,4,0)))</f>
        <v/>
      </c>
      <c r="AZ67" s="77" t="str">
        <f>IF(MaGv!AZ67="","",IF(MaGv!AZ67="cn","cn"&amp;CHAR(10)&amp;VLOOKUP(MaGv!AZ62,dscn,3,0),VLOOKUP(MaGv!AZ67,dsma,5,0)&amp;CHAR(10)&amp;VLOOKUP(MaGv!AZ67,dsma,4,0)))</f>
        <v/>
      </c>
      <c r="BA67" s="109"/>
      <c r="BB67" s="110"/>
    </row>
    <row r="68" spans="1:54" ht="24" customHeight="1" thickBot="1" x14ac:dyDescent="0.25">
      <c r="A68" s="470"/>
      <c r="B68" s="111">
        <v>5</v>
      </c>
      <c r="C68" s="120" t="str">
        <f>IF(MaGv!C68="","",IF(MaGv!C68="cn","cn"&amp;CHAR(10)&amp;VLOOKUP(MaGv!C63,dscn,3,0),VLOOKUP(MaGv!C68,dsma,5,0)&amp;CHAR(10)&amp;VLOOKUP(MaGv!C68,dsma,4,0)))</f>
        <v/>
      </c>
      <c r="D68" s="120" t="str">
        <f>IF(MaGv!D68="","",IF(MaGv!D68="cn","cn"&amp;CHAR(10)&amp;VLOOKUP(MaGv!D63,dscn,3,0),VLOOKUP(MaGv!D68,dsma,5,0)&amp;CHAR(10)&amp;VLOOKUP(MaGv!D68,dsma,4,0)))</f>
        <v/>
      </c>
      <c r="E68" s="120" t="str">
        <f>IF(MaGv!E68="","",IF(MaGv!E68="cn","cn"&amp;CHAR(10)&amp;VLOOKUP(MaGv!E63,dscn,3,0),VLOOKUP(MaGv!E68,dsma,5,0)&amp;CHAR(10)&amp;VLOOKUP(MaGv!E68,dsma,4,0)))</f>
        <v/>
      </c>
      <c r="F68" s="120" t="str">
        <f>IF(MaGv!F68="","",IF(MaGv!F68="cn","cn"&amp;CHAR(10)&amp;VLOOKUP(MaGv!F63,dscn,3,0),VLOOKUP(MaGv!F68,dsma,5,0)&amp;CHAR(10)&amp;VLOOKUP(MaGv!F68,dsma,4,0)))</f>
        <v/>
      </c>
      <c r="G68" s="120" t="str">
        <f>IF(MaGv!G68="","",IF(MaGv!G68="cn","cn"&amp;CHAR(10)&amp;VLOOKUP(MaGv!G63,dscn,3,0),VLOOKUP(MaGv!G68,dsma,5,0)&amp;CHAR(10)&amp;VLOOKUP(MaGv!G68,dsma,4,0)))</f>
        <v/>
      </c>
      <c r="H68" s="206" t="str">
        <f>IF(MaGv!H68="","",IF(MaGv!H68="cn","cn"&amp;CHAR(10)&amp;VLOOKUP(MaGv!H63,dscn,3,0),VLOOKUP(MaGv!H68,dsma,5,0)&amp;CHAR(10)&amp;VLOOKUP(MaGv!H68,dsma,4,0)))</f>
        <v/>
      </c>
      <c r="I68" s="120" t="str">
        <f>IF(MaGv!I68="","",IF(MaGv!I68="cn","cn"&amp;CHAR(10)&amp;VLOOKUP(MaGv!I63,dscn,3,0),VLOOKUP(MaGv!I68,dsma,5,0)&amp;CHAR(10)&amp;VLOOKUP(MaGv!I68,dsma,4,0)))</f>
        <v/>
      </c>
      <c r="J68" s="120" t="str">
        <f>IF(MaGv!J68="","",IF(MaGv!J68="cn","cn"&amp;CHAR(10)&amp;VLOOKUP(MaGv!J63,dscn,3,0),VLOOKUP(MaGv!J68,dsma,5,0)&amp;CHAR(10)&amp;VLOOKUP(MaGv!J68,dsma,4,0)))</f>
        <v/>
      </c>
      <c r="K68" s="120" t="str">
        <f>IF(MaGv!K68="","",IF(MaGv!K68="cn","cn"&amp;CHAR(10)&amp;VLOOKUP(MaGv!K63,dscn,3,0),VLOOKUP(MaGv!K68,dsma,5,0)&amp;CHAR(10)&amp;VLOOKUP(MaGv!K68,dsma,4,0)))</f>
        <v/>
      </c>
      <c r="L68" s="120" t="str">
        <f>IF(MaGv!L68="","",IF(MaGv!L68="cn","cn"&amp;CHAR(10)&amp;VLOOKUP(MaGv!L63,dscn,3,0),VLOOKUP(MaGv!L68,dsma,5,0)&amp;CHAR(10)&amp;VLOOKUP(MaGv!L68,dsma,4,0)))</f>
        <v/>
      </c>
      <c r="M68" s="120" t="str">
        <f>IF(MaGv!M68="","",IF(MaGv!M68="cn","cn"&amp;CHAR(10)&amp;VLOOKUP(MaGv!M63,dscn,3,0),VLOOKUP(MaGv!M68,dsma,5,0)&amp;CHAR(10)&amp;VLOOKUP(MaGv!M68,dsma,4,0)))</f>
        <v/>
      </c>
      <c r="N68" s="120" t="str">
        <f>IF(MaGv!N68="","",IF(MaGv!N68="cn","cn"&amp;CHAR(10)&amp;VLOOKUP(MaGv!N63,dscn,3,0),VLOOKUP(MaGv!N68,dsma,5,0)&amp;CHAR(10)&amp;VLOOKUP(MaGv!N68,dsma,4,0)))</f>
        <v/>
      </c>
      <c r="O68" s="120" t="str">
        <f>IF(MaGv!O68="","",IF(MaGv!O68="cn","cn"&amp;CHAR(10)&amp;VLOOKUP(MaGv!O63,dscn,3,0),VLOOKUP(MaGv!O68,dsma,5,0)&amp;CHAR(10)&amp;VLOOKUP(MaGv!O68,dsma,4,0)))</f>
        <v/>
      </c>
      <c r="P68" s="120" t="str">
        <f>IF(MaGv!P68="","",IF(MaGv!P68="cn","cn"&amp;CHAR(10)&amp;VLOOKUP(MaGv!P63,dscn,3,0),VLOOKUP(MaGv!P68,dsma,5,0)&amp;CHAR(10)&amp;VLOOKUP(MaGv!P68,dsma,4,0)))</f>
        <v/>
      </c>
      <c r="Q68" s="120" t="str">
        <f>IF(MaGv!Q68="","",IF(MaGv!Q68="cn","cn"&amp;CHAR(10)&amp;VLOOKUP(MaGv!Q63,dscn,3,0),VLOOKUP(MaGv!Q68,dsma,5,0)&amp;CHAR(10)&amp;VLOOKUP(MaGv!Q68,dsma,4,0)))</f>
        <v/>
      </c>
      <c r="R68" s="120" t="str">
        <f>IF(MaGv!R68="","",IF(MaGv!R68="cn","cn"&amp;CHAR(10)&amp;VLOOKUP(MaGv!R63,dscn,3,0),VLOOKUP(MaGv!R68,dsma,5,0)&amp;CHAR(10)&amp;VLOOKUP(MaGv!R68,dsma,4,0)))</f>
        <v/>
      </c>
      <c r="S68" s="120" t="str">
        <f>IF(MaGv!S68="","",IF(MaGv!S68="cn","cn"&amp;CHAR(10)&amp;VLOOKUP(MaGv!S63,dscn,3,0),VLOOKUP(MaGv!S68,dsma,5,0)&amp;CHAR(10)&amp;VLOOKUP(MaGv!S68,dsma,4,0)))</f>
        <v/>
      </c>
      <c r="T68" s="120" t="str">
        <f>IF(MaGv!T68="","",IF(MaGv!T68="cn","cn"&amp;CHAR(10)&amp;VLOOKUP(MaGv!T63,dscn,3,0),VLOOKUP(MaGv!T68,dsma,5,0)&amp;CHAR(10)&amp;VLOOKUP(MaGv!T68,dsma,4,0)))</f>
        <v/>
      </c>
      <c r="U68" s="120" t="str">
        <f>IF(MaGv!U68="","",IF(MaGv!U68="cn","cn"&amp;CHAR(10)&amp;VLOOKUP(MaGv!U63,dscn,3,0),VLOOKUP(MaGv!U68,dsma,5,0)&amp;CHAR(10)&amp;VLOOKUP(MaGv!U68,dsma,4,0)))</f>
        <v/>
      </c>
      <c r="V68" s="120" t="str">
        <f>IF(MaGv!V68="","",IF(MaGv!V68="cn","cn"&amp;CHAR(10)&amp;VLOOKUP(MaGv!V63,dscn,3,0),VLOOKUP(MaGv!V68,dsma,5,0)&amp;CHAR(10)&amp;VLOOKUP(MaGv!V68,dsma,4,0)))</f>
        <v/>
      </c>
      <c r="W68" s="120" t="str">
        <f>IF(MaGv!W68="","",IF(MaGv!W68="cn","cn"&amp;CHAR(10)&amp;VLOOKUP(MaGv!W63,dscn,3,0),VLOOKUP(MaGv!W68,dsma,5,0)&amp;CHAR(10)&amp;VLOOKUP(MaGv!W68,dsma,4,0)))</f>
        <v/>
      </c>
      <c r="X68" s="120" t="str">
        <f>IF(MaGv!X68="","",IF(MaGv!X68="cn","cn"&amp;CHAR(10)&amp;VLOOKUP(MaGv!X63,dscn,3,0),VLOOKUP(MaGv!X68,dsma,5,0)&amp;CHAR(10)&amp;VLOOKUP(MaGv!X68,dsma,4,0)))</f>
        <v/>
      </c>
      <c r="Y68" s="120" t="str">
        <f>IF(MaGv!Y68="","",IF(MaGv!Y68="cn","cn"&amp;CHAR(10)&amp;VLOOKUP(MaGv!Y63,dscn,3,0),VLOOKUP(MaGv!Y68,dsma,5,0)&amp;CHAR(10)&amp;VLOOKUP(MaGv!Y68,dsma,4,0)))</f>
        <v/>
      </c>
      <c r="Z68" s="120" t="str">
        <f>IF(MaGv!Z68="","",IF(MaGv!Z68="cn","cn"&amp;CHAR(10)&amp;VLOOKUP(MaGv!Z63,dscn,3,0),VLOOKUP(MaGv!Z68,dsma,5,0)&amp;CHAR(10)&amp;VLOOKUP(MaGv!Z68,dsma,4,0)))</f>
        <v/>
      </c>
      <c r="AA68" s="120" t="str">
        <f>IF(MaGv!AA68="","",IF(MaGv!AA68="cn","cn"&amp;CHAR(10)&amp;VLOOKUP(MaGv!AA63,dscn,3,0),VLOOKUP(MaGv!AA68,dsma,5,0)&amp;CHAR(10)&amp;VLOOKUP(MaGv!AA68,dsma,4,0)))</f>
        <v/>
      </c>
      <c r="AB68" s="120" t="str">
        <f>IF(MaGv!AB68="","",IF(MaGv!AB68="cn","cn"&amp;CHAR(10)&amp;VLOOKUP(MaGv!AB63,dscn,3,0),VLOOKUP(MaGv!AB68,dsma,5,0)&amp;CHAR(10)&amp;VLOOKUP(MaGv!AB68,dsma,4,0)))</f>
        <v/>
      </c>
      <c r="AC68" s="120" t="str">
        <f>IF(MaGv!AC68="","",IF(MaGv!AC68="cn","cn"&amp;CHAR(10)&amp;VLOOKUP(MaGv!AC63,dscn,3,0),VLOOKUP(MaGv!AC68,dsma,5,0)&amp;CHAR(10)&amp;VLOOKUP(MaGv!AC68,dsma,4,0)))</f>
        <v/>
      </c>
      <c r="AD68" s="120" t="str">
        <f>IF(MaGv!AD68="","",IF(MaGv!AD68="cn","cn"&amp;CHAR(10)&amp;VLOOKUP(MaGv!AD63,dscn,3,0),VLOOKUP(MaGv!AD68,dsma,5,0)&amp;CHAR(10)&amp;VLOOKUP(MaGv!AD68,dsma,4,0)))</f>
        <v/>
      </c>
      <c r="AE68" s="120" t="str">
        <f>IF(MaGv!AE68="","",IF(MaGv!AE68="cn","cn"&amp;CHAR(10)&amp;VLOOKUP(MaGv!AE63,dscn,3,0),VLOOKUP(MaGv!AE68,dsma,5,0)&amp;CHAR(10)&amp;VLOOKUP(MaGv!AE68,dsma,4,0)))</f>
        <v/>
      </c>
      <c r="AF68" s="120" t="str">
        <f>IF(MaGv!AF68="","",IF(MaGv!AF68="cn","cn"&amp;CHAR(10)&amp;VLOOKUP(MaGv!AF63,dscn,3,0),VLOOKUP(MaGv!AF68,dsma,5,0)&amp;CHAR(10)&amp;VLOOKUP(MaGv!AF68,dsma,4,0)))</f>
        <v/>
      </c>
      <c r="AG68" s="120" t="str">
        <f>IF(MaGv!AG68="","",IF(MaGv!AG68="cn","cn"&amp;CHAR(10)&amp;VLOOKUP(MaGv!AG63,dscn,3,0),VLOOKUP(MaGv!AG68,dsma,5,0)&amp;CHAR(10)&amp;VLOOKUP(MaGv!AG68,dsma,4,0)))</f>
        <v/>
      </c>
      <c r="AH68" s="206" t="str">
        <f>IF(MaGv!AH68="","",IF(MaGv!AH68="cn","cn"&amp;CHAR(10)&amp;VLOOKUP(MaGv!AH63,dscn,3,0),VLOOKUP(MaGv!AH68,dsma,5,0)&amp;CHAR(10)&amp;VLOOKUP(MaGv!AH68,dsma,4,0)))</f>
        <v/>
      </c>
      <c r="AI68" s="206" t="str">
        <f>IF(MaGv!AI68="","",IF(MaGv!AI68="cn","cn"&amp;CHAR(10)&amp;VLOOKUP(MaGv!AI63,dscn,3,0),VLOOKUP(MaGv!AI68,dsma,5,0)&amp;CHAR(10)&amp;VLOOKUP(MaGv!AI68,dsma,4,0)))</f>
        <v/>
      </c>
      <c r="AJ68" s="206" t="str">
        <f>IF(MaGv!AJ68="","",IF(MaGv!AJ68="cn","cn"&amp;CHAR(10)&amp;VLOOKUP(MaGv!AJ63,dscn,3,0),VLOOKUP(MaGv!AJ68,dsma,5,0)&amp;CHAR(10)&amp;VLOOKUP(MaGv!AJ68,dsma,4,0)))</f>
        <v/>
      </c>
      <c r="AK68" s="206" t="str">
        <f>IF(MaGv!AK68="","",IF(MaGv!AK68="cn","cn"&amp;CHAR(10)&amp;VLOOKUP(MaGv!AK63,dscn,3,0),VLOOKUP(MaGv!AK68,dsma,5,0)&amp;CHAR(10)&amp;VLOOKUP(MaGv!AK68,dsma,4,0)))</f>
        <v/>
      </c>
      <c r="AL68" s="206" t="str">
        <f>IF(MaGv!AL68="","",IF(MaGv!AL68="cn","cn"&amp;CHAR(10)&amp;VLOOKUP(MaGv!AL63,dscn,3,0),VLOOKUP(MaGv!AL68,dsma,5,0)&amp;CHAR(10)&amp;VLOOKUP(MaGv!AL68,dsma,4,0)))</f>
        <v/>
      </c>
      <c r="AM68" s="206" t="str">
        <f>IF(MaGv!AM68="","",IF(MaGv!AM68="cn","cn"&amp;CHAR(10)&amp;VLOOKUP(MaGv!AM63,dscn,3,0),VLOOKUP(MaGv!AM68,dsma,5,0)&amp;CHAR(10)&amp;VLOOKUP(MaGv!AM68,dsma,4,0)))</f>
        <v/>
      </c>
      <c r="AN68" s="206" t="str">
        <f>IF(MaGv!AN68="","",IF(MaGv!AN68="cn","cn"&amp;CHAR(10)&amp;VLOOKUP(MaGv!AN63,dscn,3,0),VLOOKUP(MaGv!AN68,dsma,5,0)&amp;CHAR(10)&amp;VLOOKUP(MaGv!AN68,dsma,4,0)))</f>
        <v/>
      </c>
      <c r="AO68" s="206" t="str">
        <f>IF(MaGv!AO68="","",IF(MaGv!AO68="cn","cn"&amp;CHAR(10)&amp;VLOOKUP(MaGv!AO63,dscn,3,0),VLOOKUP(MaGv!AO68,dsma,5,0)&amp;CHAR(10)&amp;VLOOKUP(MaGv!AO68,dsma,4,0)))</f>
        <v/>
      </c>
      <c r="AP68" s="206" t="str">
        <f>IF(MaGv!AP68="","",IF(MaGv!AP68="cn","cn"&amp;CHAR(10)&amp;VLOOKUP(MaGv!AP63,dscn,3,0),VLOOKUP(MaGv!AP68,dsma,5,0)&amp;CHAR(10)&amp;VLOOKUP(MaGv!AP68,dsma,4,0)))</f>
        <v/>
      </c>
      <c r="AQ68" s="206" t="str">
        <f>IF(MaGv!AQ68="","",IF(MaGv!AQ68="cn","cn"&amp;CHAR(10)&amp;VLOOKUP(MaGv!AQ63,dscn,3,0),VLOOKUP(MaGv!AQ68,dsma,5,0)&amp;CHAR(10)&amp;VLOOKUP(MaGv!AQ68,dsma,4,0)))</f>
        <v/>
      </c>
      <c r="AR68" s="206" t="str">
        <f>IF(MaGv!AR68="","",IF(MaGv!AR68="cn","cn"&amp;CHAR(10)&amp;VLOOKUP(MaGv!AR63,dscn,3,0),VLOOKUP(MaGv!AR68,dsma,5,0)&amp;CHAR(10)&amp;VLOOKUP(MaGv!AR68,dsma,4,0)))</f>
        <v/>
      </c>
      <c r="AS68" s="206" t="str">
        <f>IF(MaGv!AS68="","",IF(MaGv!AS68="cn","cn"&amp;CHAR(10)&amp;VLOOKUP(MaGv!AS63,dscn,3,0),VLOOKUP(MaGv!AS68,dsma,5,0)&amp;CHAR(10)&amp;VLOOKUP(MaGv!AS68,dsma,4,0)))</f>
        <v/>
      </c>
      <c r="AT68" s="203" t="str">
        <f>IF(MaGv!AT68="","",IF(MaGv!AT68="cn","cn"&amp;CHAR(10)&amp;VLOOKUP(MaGv!AT63,dscn,3,0),VLOOKUP(MaGv!AT68,dsma,5,0)&amp;CHAR(10)&amp;VLOOKUP(MaGv!AT68,dsma,4,0)))</f>
        <v/>
      </c>
      <c r="AU68" s="206" t="str">
        <f>IF(MaGv!AU68="","",IF(MaGv!AU68="cn","cn"&amp;CHAR(10)&amp;VLOOKUP(MaGv!AU63,dscn,3,0),VLOOKUP(MaGv!AU68,dsma,5,0)&amp;CHAR(10)&amp;VLOOKUP(MaGv!AU68,dsma,4,0)))</f>
        <v/>
      </c>
      <c r="AV68" s="206" t="str">
        <f>IF(MaGv!AV68="","",IF(MaGv!AV68="cn","cn"&amp;CHAR(10)&amp;VLOOKUP(MaGv!AV63,dscn,3,0),VLOOKUP(MaGv!AV68,dsma,5,0)&amp;CHAR(10)&amp;VLOOKUP(MaGv!AV68,dsma,4,0)))</f>
        <v/>
      </c>
      <c r="AW68" s="206" t="str">
        <f>IF(MaGv!AW68="","",IF(MaGv!AW68="cn","cn"&amp;CHAR(10)&amp;VLOOKUP(MaGv!AW63,dscn,3,0),VLOOKUP(MaGv!AW68,dsma,5,0)&amp;CHAR(10)&amp;VLOOKUP(MaGv!AW68,dsma,4,0)))</f>
        <v/>
      </c>
      <c r="AX68" s="206" t="str">
        <f>IF(MaGv!AX68="","",IF(MaGv!AX68="cn","cn"&amp;CHAR(10)&amp;VLOOKUP(MaGv!AX63,dscn,3,0),VLOOKUP(MaGv!AX68,dsma,5,0)&amp;CHAR(10)&amp;VLOOKUP(MaGv!AX68,dsma,4,0)))</f>
        <v/>
      </c>
      <c r="AY68" s="120" t="str">
        <f>IF(MaGv!AY68="","",IF(MaGv!AY68="cn","cn"&amp;CHAR(10)&amp;VLOOKUP(MaGv!AY63,dscn,3,0),VLOOKUP(MaGv!AY68,dsma,5,0)&amp;CHAR(10)&amp;VLOOKUP(MaGv!AY68,dsma,4,0)))</f>
        <v/>
      </c>
      <c r="AZ68" s="120" t="str">
        <f>IF(MaGv!AZ68="","",IF(MaGv!AZ68="cn","cn"&amp;CHAR(10)&amp;VLOOKUP(MaGv!AZ63,dscn,3,0),VLOOKUP(MaGv!AZ68,dsma,5,0)&amp;CHAR(10)&amp;VLOOKUP(MaGv!AZ68,dsma,4,0)))</f>
        <v/>
      </c>
      <c r="BA68" s="112"/>
      <c r="BB68" s="113"/>
    </row>
    <row r="69" spans="1:54" ht="15.75" hidden="1" customHeight="1" thickTop="1" x14ac:dyDescent="0.2"/>
    <row r="70" spans="1:54" ht="15.75" customHeight="1" thickTop="1" x14ac:dyDescent="0.2"/>
  </sheetData>
  <mergeCells count="13">
    <mergeCell ref="A64:A68"/>
    <mergeCell ref="A24:A28"/>
    <mergeCell ref="A29:A33"/>
    <mergeCell ref="A39:A43"/>
    <mergeCell ref="A44:A48"/>
    <mergeCell ref="A49:A53"/>
    <mergeCell ref="A54:A58"/>
    <mergeCell ref="A19:A23"/>
    <mergeCell ref="A59:A63"/>
    <mergeCell ref="A3:B3"/>
    <mergeCell ref="A4:A8"/>
    <mergeCell ref="A9:A13"/>
    <mergeCell ref="A14:A18"/>
  </mergeCells>
  <phoneticPr fontId="1" type="noConversion"/>
  <conditionalFormatting sqref="B4:B33 B39:B68">
    <cfRule type="cellIs" dxfId="3" priority="1" stopIfTrue="1" operator="equal">
      <formula>0</formula>
    </cfRule>
  </conditionalFormatting>
  <printOptions horizontalCentered="1"/>
  <pageMargins left="0.16" right="0.2" top="0.2" bottom="0.24" header="0" footer="0.24"/>
  <pageSetup paperSize="9" scale="95" pageOrder="overThenDown" orientation="portrait" verticalDpi="300" r:id="rId1"/>
  <headerFooter alignWithMargins="0"/>
  <rowBreaks count="1" manualBreakCount="1">
    <brk id="35" max="16383" man="1"/>
  </rowBreaks>
  <colBreaks count="3" manualBreakCount="3">
    <brk id="16" max="1048575" man="1"/>
    <brk id="33" max="1048575" man="1"/>
    <brk id="5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2"/>
  <sheetViews>
    <sheetView zoomScale="115" zoomScaleNormal="100" workbookViewId="0">
      <pane xSplit="2" ySplit="1" topLeftCell="I2" activePane="bottomRight" state="frozen"/>
      <selection activeCell="C31" sqref="C31"/>
      <selection pane="topRight" activeCell="C31" sqref="C31"/>
      <selection pane="bottomLeft" activeCell="C31" sqref="C31"/>
      <selection pane="bottomRight" activeCell="C31" sqref="C31"/>
    </sheetView>
  </sheetViews>
  <sheetFormatPr defaultColWidth="9" defaultRowHeight="14.25" x14ac:dyDescent="0.2"/>
  <cols>
    <col min="1" max="1" width="2.75" style="217" customWidth="1"/>
    <col min="2" max="2" width="2.625" style="228" customWidth="1"/>
    <col min="3" max="9" width="5.5" style="229" customWidth="1"/>
    <col min="10" max="28" width="4.5" style="229" customWidth="1"/>
    <col min="29" max="37" width="4.5" style="217" customWidth="1"/>
    <col min="38" max="16384" width="9" style="217"/>
  </cols>
  <sheetData>
    <row r="1" spans="1:28" s="212" customFormat="1" ht="9.9499999999999993" customHeight="1" x14ac:dyDescent="0.25">
      <c r="A1" s="480" t="s">
        <v>106</v>
      </c>
      <c r="B1" s="480"/>
      <c r="C1" s="211" t="str">
        <f>VLOOKUP('kiem do'!C2,DS!$C:$F,4,0)</f>
        <v>Thông</v>
      </c>
      <c r="D1" s="211" t="str">
        <f>VLOOKUP('kiem do'!D2,DS!$C:$F,4,0)</f>
        <v>Thông</v>
      </c>
      <c r="E1" s="211" t="str">
        <f>VLOOKUP('kiem do'!E2,DS!$C:$F,4,0)</f>
        <v>Toàn</v>
      </c>
      <c r="F1" s="211" t="str">
        <f>VLOOKUP('kiem do'!F2,DS!$C:$F,4,0)</f>
        <v>Toàn</v>
      </c>
      <c r="G1" s="211" t="str">
        <f>VLOOKUP('kiem do'!G2,DS!$C:$F,4,0)</f>
        <v>Thêu</v>
      </c>
      <c r="H1" s="211" t="str">
        <f>VLOOKUP('kiem do'!H2,DS!$C:$F,4,0)</f>
        <v>Thêu</v>
      </c>
      <c r="I1" s="211" t="str">
        <f>VLOOKUP('kiem do'!I2,DS!$C:$F,4,0)</f>
        <v>Nhung</v>
      </c>
      <c r="J1" s="211" t="str">
        <f>VLOOKUP('kiem do'!J2,DS!$C:$F,4,0)</f>
        <v>Nhung</v>
      </c>
      <c r="K1" s="211" t="str">
        <f>VLOOKUP('kiem do'!K2,DS!$C:$F,4,0)</f>
        <v>Nguyện</v>
      </c>
      <c r="L1" s="211" t="str">
        <f>VLOOKUP('kiem do'!L2,DS!$C:$F,4,0)</f>
        <v>Thông</v>
      </c>
      <c r="M1" s="211" t="str">
        <f>VLOOKUP('kiem do'!M2,DS!$C:$F,4,0)</f>
        <v>Hương</v>
      </c>
      <c r="N1" s="211" t="str">
        <f>VLOOKUP('kiem do'!N2,DS!$C:$F,4,0)</f>
        <v>Hương</v>
      </c>
      <c r="O1" s="211" t="str">
        <f>VLOOKUP('kiem do'!O2,DS!$C:$F,4,0)</f>
        <v>Dũng</v>
      </c>
      <c r="P1" s="211" t="str">
        <f>VLOOKUP('kiem do'!P2,DS!$C:$F,4,0)</f>
        <v>Dũng</v>
      </c>
      <c r="Q1" s="211" t="str">
        <f>VLOOKUP('kiem do'!Q2,DS!$C:$F,4,0)</f>
        <v>Miên</v>
      </c>
      <c r="R1" s="211" t="str">
        <f>VLOOKUP('kiem do'!R2,DS!$C:$F,4,0)</f>
        <v>Miên</v>
      </c>
      <c r="S1" s="211" t="str">
        <f>VLOOKUP('kiem do'!S2,DS!$C:$F,4,0)</f>
        <v>Nguyệt</v>
      </c>
      <c r="T1" s="211" t="str">
        <f>VLOOKUP('kiem do'!T2,DS!$C:$F,4,0)</f>
        <v>Nguyệt</v>
      </c>
      <c r="U1" s="211" t="str">
        <f>VLOOKUP('kiem do'!U2,DS!$C:$F,4,0)</f>
        <v>Hà</v>
      </c>
      <c r="V1" s="211" t="str">
        <f>VLOOKUP('kiem do'!V2,DS!$C:$F,4,0)</f>
        <v>Hà</v>
      </c>
      <c r="W1" s="211" t="str">
        <f>VLOOKUP('kiem do'!W2,DS!$C:$F,4,0)</f>
        <v>Vân</v>
      </c>
      <c r="X1" s="211" t="str">
        <f>VLOOKUP('kiem do'!X2,DS!$C:$F,4,0)</f>
        <v>Vân</v>
      </c>
      <c r="Y1" s="211" t="e">
        <f>VLOOKUP('kiem do'!Y2,DS!$C:$F,4,0)</f>
        <v>#N/A</v>
      </c>
      <c r="Z1" s="211" t="e">
        <f>VLOOKUP('kiem do'!Z2,DS!$C:$F,4,0)</f>
        <v>#N/A</v>
      </c>
      <c r="AA1" s="211" t="e">
        <f>VLOOKUP('kiem do'!AA2,DS!$C:$F,4,0)</f>
        <v>#N/A</v>
      </c>
      <c r="AB1" s="211" t="e">
        <f>VLOOKUP('kiem do'!AB2,DS!$C:$F,4,0)</f>
        <v>#N/A</v>
      </c>
    </row>
    <row r="2" spans="1:28" s="214" customFormat="1" ht="9.9499999999999993" customHeight="1" thickBot="1" x14ac:dyDescent="0.3">
      <c r="A2" s="481" t="s">
        <v>105</v>
      </c>
      <c r="B2" s="481"/>
      <c r="C2" s="213" t="s">
        <v>333</v>
      </c>
      <c r="D2" s="213" t="s">
        <v>344</v>
      </c>
      <c r="E2" s="213" t="s">
        <v>331</v>
      </c>
      <c r="F2" s="213" t="s">
        <v>345</v>
      </c>
      <c r="G2" s="213" t="s">
        <v>416</v>
      </c>
      <c r="H2" s="213" t="s">
        <v>442</v>
      </c>
      <c r="I2" s="213" t="s">
        <v>329</v>
      </c>
      <c r="J2" s="213" t="s">
        <v>413</v>
      </c>
      <c r="K2" s="280" t="s">
        <v>324</v>
      </c>
      <c r="L2" s="213" t="s">
        <v>336</v>
      </c>
      <c r="M2" s="213" t="s">
        <v>325</v>
      </c>
      <c r="N2" s="213" t="s">
        <v>408</v>
      </c>
      <c r="O2" s="213" t="s">
        <v>326</v>
      </c>
      <c r="P2" s="280" t="s">
        <v>409</v>
      </c>
      <c r="Q2" s="213" t="s">
        <v>327</v>
      </c>
      <c r="R2" s="213" t="s">
        <v>410</v>
      </c>
      <c r="S2" s="213" t="s">
        <v>328</v>
      </c>
      <c r="T2" s="280" t="s">
        <v>411</v>
      </c>
      <c r="U2" s="213" t="s">
        <v>332</v>
      </c>
      <c r="V2" s="213" t="s">
        <v>412</v>
      </c>
      <c r="W2" s="280" t="s">
        <v>361</v>
      </c>
      <c r="X2" s="213" t="s">
        <v>340</v>
      </c>
      <c r="Y2" s="213" t="s">
        <v>366</v>
      </c>
      <c r="Z2" s="213" t="s">
        <v>343</v>
      </c>
      <c r="AA2" s="213" t="s">
        <v>364</v>
      </c>
      <c r="AB2" s="213" t="s">
        <v>342</v>
      </c>
    </row>
    <row r="3" spans="1:28" s="214" customFormat="1" ht="9.9499999999999993" customHeight="1" thickTop="1" x14ac:dyDescent="0.25">
      <c r="A3" s="230"/>
      <c r="B3" s="230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</row>
    <row r="4" spans="1:28" ht="12" customHeight="1" x14ac:dyDescent="0.2">
      <c r="A4" s="478" t="s">
        <v>99</v>
      </c>
      <c r="B4" s="215">
        <v>1</v>
      </c>
      <c r="C4" s="216" t="str">
        <f t="shared" ref="C4:AB4" si="0">IF(COUNTIF(_sh1,C$2)&gt;1,"sai",IF(COUNTIF(_sh1,C$2)=1,INDEX(tkbs,1,MATCH(C$2,_sh1,0)),""))</f>
        <v/>
      </c>
      <c r="D4" s="216" t="str">
        <f t="shared" si="0"/>
        <v/>
      </c>
      <c r="E4" s="216" t="str">
        <f t="shared" si="0"/>
        <v/>
      </c>
      <c r="F4" s="216" t="str">
        <f t="shared" si="0"/>
        <v>B8</v>
      </c>
      <c r="G4" s="216" t="str">
        <f t="shared" si="0"/>
        <v>B11</v>
      </c>
      <c r="H4" s="216" t="str">
        <f t="shared" si="0"/>
        <v/>
      </c>
      <c r="I4" s="216" t="str">
        <f t="shared" si="0"/>
        <v>B9</v>
      </c>
      <c r="J4" s="216" t="str">
        <f t="shared" si="0"/>
        <v/>
      </c>
      <c r="K4" s="216" t="str">
        <f t="shared" si="0"/>
        <v/>
      </c>
      <c r="L4" s="216" t="str">
        <f t="shared" si="0"/>
        <v/>
      </c>
      <c r="M4" s="216" t="str">
        <f t="shared" si="0"/>
        <v>B5</v>
      </c>
      <c r="N4" s="216" t="str">
        <f t="shared" si="0"/>
        <v/>
      </c>
      <c r="O4" s="216" t="str">
        <f t="shared" si="0"/>
        <v/>
      </c>
      <c r="P4" s="216" t="str">
        <f t="shared" si="0"/>
        <v/>
      </c>
      <c r="Q4" s="216" t="str">
        <f t="shared" si="0"/>
        <v/>
      </c>
      <c r="R4" s="216" t="str">
        <f t="shared" si="0"/>
        <v/>
      </c>
      <c r="S4" s="216" t="str">
        <f t="shared" si="0"/>
        <v/>
      </c>
      <c r="T4" s="216" t="str">
        <f t="shared" si="0"/>
        <v/>
      </c>
      <c r="U4" s="216" t="str">
        <f t="shared" si="0"/>
        <v>C7</v>
      </c>
      <c r="V4" s="216" t="str">
        <f t="shared" si="0"/>
        <v/>
      </c>
      <c r="W4" s="216" t="str">
        <f t="shared" si="0"/>
        <v/>
      </c>
      <c r="X4" s="216" t="str">
        <f t="shared" si="0"/>
        <v/>
      </c>
      <c r="Y4" s="216" t="str">
        <f t="shared" si="0"/>
        <v/>
      </c>
      <c r="Z4" s="216" t="str">
        <f t="shared" si="0"/>
        <v/>
      </c>
      <c r="AA4" s="216" t="str">
        <f t="shared" si="0"/>
        <v/>
      </c>
      <c r="AB4" s="216" t="str">
        <f t="shared" si="0"/>
        <v/>
      </c>
    </row>
    <row r="5" spans="1:28" ht="12" customHeight="1" x14ac:dyDescent="0.2">
      <c r="A5" s="476"/>
      <c r="B5" s="218">
        <v>2</v>
      </c>
      <c r="C5" s="216" t="str">
        <f t="shared" ref="C5:AB5" si="1">IF(COUNTIF(_sh2,C$2)&gt;1,"sai",IF(COUNTIF(_sh2,C$2)=1,INDEX(tkbs,1,MATCH(C$2,_sh2,0)),""))</f>
        <v/>
      </c>
      <c r="D5" s="216" t="str">
        <f t="shared" si="1"/>
        <v/>
      </c>
      <c r="E5" s="216" t="str">
        <f t="shared" si="1"/>
        <v/>
      </c>
      <c r="F5" s="216" t="str">
        <f t="shared" si="1"/>
        <v>B8</v>
      </c>
      <c r="G5" s="216" t="str">
        <f t="shared" si="1"/>
        <v>B11</v>
      </c>
      <c r="H5" s="216" t="str">
        <f t="shared" si="1"/>
        <v/>
      </c>
      <c r="I5" s="216" t="str">
        <f t="shared" si="1"/>
        <v>B9</v>
      </c>
      <c r="J5" s="216" t="str">
        <f t="shared" si="1"/>
        <v/>
      </c>
      <c r="K5" s="216" t="str">
        <f t="shared" si="1"/>
        <v/>
      </c>
      <c r="L5" s="216" t="str">
        <f t="shared" si="1"/>
        <v/>
      </c>
      <c r="M5" s="216" t="str">
        <f t="shared" si="1"/>
        <v>B5</v>
      </c>
      <c r="N5" s="216" t="str">
        <f t="shared" si="1"/>
        <v/>
      </c>
      <c r="O5" s="216" t="str">
        <f t="shared" si="1"/>
        <v/>
      </c>
      <c r="P5" s="216" t="str">
        <f t="shared" si="1"/>
        <v/>
      </c>
      <c r="Q5" s="216" t="str">
        <f t="shared" si="1"/>
        <v/>
      </c>
      <c r="R5" s="216" t="str">
        <f t="shared" si="1"/>
        <v/>
      </c>
      <c r="S5" s="216" t="str">
        <f t="shared" si="1"/>
        <v/>
      </c>
      <c r="T5" s="216" t="str">
        <f t="shared" si="1"/>
        <v/>
      </c>
      <c r="U5" s="216" t="str">
        <f t="shared" si="1"/>
        <v>C7</v>
      </c>
      <c r="V5" s="216" t="str">
        <f t="shared" si="1"/>
        <v/>
      </c>
      <c r="W5" s="216" t="str">
        <f t="shared" si="1"/>
        <v/>
      </c>
      <c r="X5" s="216" t="str">
        <f t="shared" si="1"/>
        <v/>
      </c>
      <c r="Y5" s="216" t="str">
        <f t="shared" si="1"/>
        <v/>
      </c>
      <c r="Z5" s="216" t="str">
        <f t="shared" si="1"/>
        <v/>
      </c>
      <c r="AA5" s="216" t="str">
        <f t="shared" si="1"/>
        <v/>
      </c>
      <c r="AB5" s="216" t="str">
        <f t="shared" si="1"/>
        <v/>
      </c>
    </row>
    <row r="6" spans="1:28" ht="12" customHeight="1" x14ac:dyDescent="0.2">
      <c r="A6" s="476"/>
      <c r="B6" s="218">
        <v>3</v>
      </c>
      <c r="C6" s="216" t="str">
        <f t="shared" ref="C6:AB6" si="2">IF(COUNTIF(_sh3,C$2)&gt;1,"sai",IF(COUNTIF(_sh3,C$2)=1,INDEX(tkbs,1,MATCH(C$2,_sh3,0)),""))</f>
        <v/>
      </c>
      <c r="D6" s="216" t="str">
        <f t="shared" si="2"/>
        <v/>
      </c>
      <c r="E6" s="216" t="str">
        <f t="shared" si="2"/>
        <v>C6</v>
      </c>
      <c r="F6" s="216" t="str">
        <f t="shared" si="2"/>
        <v/>
      </c>
      <c r="G6" s="216" t="str">
        <f t="shared" si="2"/>
        <v>B13</v>
      </c>
      <c r="H6" s="216" t="str">
        <f t="shared" si="2"/>
        <v/>
      </c>
      <c r="I6" s="216" t="str">
        <f t="shared" si="2"/>
        <v/>
      </c>
      <c r="J6" s="216" t="str">
        <f t="shared" si="2"/>
        <v/>
      </c>
      <c r="K6" s="216" t="str">
        <f t="shared" si="2"/>
        <v/>
      </c>
      <c r="L6" s="216" t="str">
        <f t="shared" si="2"/>
        <v/>
      </c>
      <c r="M6" s="216" t="str">
        <f t="shared" si="2"/>
        <v>B1</v>
      </c>
      <c r="N6" s="216" t="str">
        <f t="shared" si="2"/>
        <v/>
      </c>
      <c r="O6" s="216" t="str">
        <f t="shared" si="2"/>
        <v/>
      </c>
      <c r="P6" s="216" t="str">
        <f t="shared" si="2"/>
        <v/>
      </c>
      <c r="Q6" s="216" t="str">
        <f t="shared" si="2"/>
        <v>A13</v>
      </c>
      <c r="R6" s="216" t="str">
        <f t="shared" si="2"/>
        <v/>
      </c>
      <c r="S6" s="216" t="str">
        <f t="shared" si="2"/>
        <v/>
      </c>
      <c r="T6" s="216" t="str">
        <f t="shared" si="2"/>
        <v/>
      </c>
      <c r="U6" s="216" t="str">
        <f t="shared" si="2"/>
        <v>C7</v>
      </c>
      <c r="V6" s="216" t="str">
        <f t="shared" si="2"/>
        <v/>
      </c>
      <c r="W6" s="216" t="str">
        <f t="shared" si="2"/>
        <v/>
      </c>
      <c r="X6" s="216" t="str">
        <f t="shared" si="2"/>
        <v/>
      </c>
      <c r="Y6" s="216" t="str">
        <f t="shared" si="2"/>
        <v/>
      </c>
      <c r="Z6" s="216" t="str">
        <f t="shared" si="2"/>
        <v/>
      </c>
      <c r="AA6" s="216" t="str">
        <f t="shared" si="2"/>
        <v/>
      </c>
      <c r="AB6" s="216" t="str">
        <f t="shared" si="2"/>
        <v/>
      </c>
    </row>
    <row r="7" spans="1:28" ht="12" customHeight="1" x14ac:dyDescent="0.2">
      <c r="A7" s="476"/>
      <c r="B7" s="218">
        <v>4</v>
      </c>
      <c r="C7" s="216" t="str">
        <f t="shared" ref="C7:AB7" si="3">IF(COUNTIF(_sh4,C$2)&gt;1,"sai",IF(COUNTIF(_sh4,C$2)=1,INDEX(tkbs,1,MATCH(C$2,_sh4,0)),""))</f>
        <v/>
      </c>
      <c r="D7" s="216" t="str">
        <f t="shared" si="3"/>
        <v/>
      </c>
      <c r="E7" s="216" t="str">
        <f t="shared" si="3"/>
        <v/>
      </c>
      <c r="F7" s="216" t="str">
        <f t="shared" si="3"/>
        <v/>
      </c>
      <c r="G7" s="216" t="str">
        <f t="shared" si="3"/>
        <v>B13</v>
      </c>
      <c r="H7" s="216" t="str">
        <f t="shared" si="3"/>
        <v/>
      </c>
      <c r="I7" s="216" t="str">
        <f t="shared" si="3"/>
        <v/>
      </c>
      <c r="J7" s="216" t="str">
        <f t="shared" si="3"/>
        <v/>
      </c>
      <c r="K7" s="216" t="str">
        <f t="shared" si="3"/>
        <v/>
      </c>
      <c r="L7" s="216" t="str">
        <f t="shared" si="3"/>
        <v/>
      </c>
      <c r="M7" s="216" t="str">
        <f t="shared" si="3"/>
        <v>B1</v>
      </c>
      <c r="N7" s="216" t="str">
        <f t="shared" si="3"/>
        <v/>
      </c>
      <c r="O7" s="216" t="str">
        <f t="shared" si="3"/>
        <v/>
      </c>
      <c r="P7" s="216" t="str">
        <f t="shared" si="3"/>
        <v/>
      </c>
      <c r="Q7" s="216" t="str">
        <f t="shared" si="3"/>
        <v>C5</v>
      </c>
      <c r="R7" s="216" t="str">
        <f t="shared" si="3"/>
        <v/>
      </c>
      <c r="S7" s="216" t="str">
        <f t="shared" si="3"/>
        <v/>
      </c>
      <c r="T7" s="216" t="str">
        <f t="shared" si="3"/>
        <v/>
      </c>
      <c r="U7" s="216" t="str">
        <f t="shared" si="3"/>
        <v>A1</v>
      </c>
      <c r="V7" s="216" t="str">
        <f t="shared" si="3"/>
        <v/>
      </c>
      <c r="W7" s="216" t="str">
        <f t="shared" si="3"/>
        <v/>
      </c>
      <c r="X7" s="216" t="str">
        <f t="shared" si="3"/>
        <v/>
      </c>
      <c r="Y7" s="216" t="str">
        <f t="shared" si="3"/>
        <v/>
      </c>
      <c r="Z7" s="216" t="str">
        <f t="shared" si="3"/>
        <v/>
      </c>
      <c r="AA7" s="216" t="str">
        <f t="shared" si="3"/>
        <v/>
      </c>
      <c r="AB7" s="216" t="str">
        <f t="shared" si="3"/>
        <v/>
      </c>
    </row>
    <row r="8" spans="1:28" ht="12" customHeight="1" x14ac:dyDescent="0.2">
      <c r="A8" s="477"/>
      <c r="B8" s="219">
        <v>5</v>
      </c>
      <c r="C8" s="220" t="str">
        <f t="shared" ref="C8:AB8" si="4">IF(COUNTIF(_sh5,C$2)&gt;1,"sai",IF(COUNTIF(_sh5,C$2)=1,INDEX(tkbs,1,MATCH(C$2,_sh5,0)),""))</f>
        <v/>
      </c>
      <c r="D8" s="220" t="str">
        <f t="shared" si="4"/>
        <v/>
      </c>
      <c r="E8" s="220" t="str">
        <f t="shared" si="4"/>
        <v/>
      </c>
      <c r="F8" s="220" t="str">
        <f t="shared" si="4"/>
        <v/>
      </c>
      <c r="G8" s="220" t="str">
        <f t="shared" si="4"/>
        <v/>
      </c>
      <c r="H8" s="220" t="str">
        <f t="shared" si="4"/>
        <v/>
      </c>
      <c r="I8" s="220" t="str">
        <f t="shared" si="4"/>
        <v/>
      </c>
      <c r="J8" s="220" t="str">
        <f t="shared" si="4"/>
        <v/>
      </c>
      <c r="K8" s="220" t="str">
        <f t="shared" si="4"/>
        <v/>
      </c>
      <c r="L8" s="220" t="str">
        <f t="shared" si="4"/>
        <v/>
      </c>
      <c r="M8" s="220" t="str">
        <f t="shared" si="4"/>
        <v/>
      </c>
      <c r="N8" s="220" t="str">
        <f t="shared" si="4"/>
        <v/>
      </c>
      <c r="O8" s="220" t="str">
        <f t="shared" si="4"/>
        <v/>
      </c>
      <c r="P8" s="220" t="str">
        <f t="shared" si="4"/>
        <v/>
      </c>
      <c r="Q8" s="220" t="str">
        <f t="shared" si="4"/>
        <v>A3</v>
      </c>
      <c r="R8" s="220" t="str">
        <f t="shared" si="4"/>
        <v/>
      </c>
      <c r="S8" s="220" t="str">
        <f t="shared" si="4"/>
        <v/>
      </c>
      <c r="T8" s="220" t="str">
        <f t="shared" si="4"/>
        <v/>
      </c>
      <c r="U8" s="220" t="str">
        <f t="shared" si="4"/>
        <v>A1</v>
      </c>
      <c r="V8" s="220" t="str">
        <f t="shared" si="4"/>
        <v/>
      </c>
      <c r="W8" s="220" t="str">
        <f t="shared" si="4"/>
        <v/>
      </c>
      <c r="X8" s="220" t="str">
        <f t="shared" si="4"/>
        <v/>
      </c>
      <c r="Y8" s="220" t="str">
        <f t="shared" si="4"/>
        <v/>
      </c>
      <c r="Z8" s="220" t="str">
        <f t="shared" si="4"/>
        <v/>
      </c>
      <c r="AA8" s="220" t="str">
        <f t="shared" si="4"/>
        <v/>
      </c>
      <c r="AB8" s="220" t="str">
        <f t="shared" si="4"/>
        <v/>
      </c>
    </row>
    <row r="9" spans="1:28" ht="12" customHeight="1" x14ac:dyDescent="0.2">
      <c r="A9" s="478" t="s">
        <v>100</v>
      </c>
      <c r="B9" s="215">
        <v>1</v>
      </c>
      <c r="C9" s="221" t="str">
        <f t="shared" ref="C9:AB9" si="5">IF(COUNTIF(_sb1,C$2)&gt;1,"sai",IF(COUNTIF(_sb1,C$2)=1,INDEX(tkbs,1,MATCH(C$2,_sb1,0)),""))</f>
        <v>A4</v>
      </c>
      <c r="D9" s="221" t="str">
        <f t="shared" si="5"/>
        <v/>
      </c>
      <c r="E9" s="221" t="str">
        <f t="shared" si="5"/>
        <v/>
      </c>
      <c r="F9" s="221" t="str">
        <f t="shared" si="5"/>
        <v>B4</v>
      </c>
      <c r="G9" s="221" t="str">
        <f t="shared" si="5"/>
        <v/>
      </c>
      <c r="H9" s="221" t="str">
        <f t="shared" si="5"/>
        <v/>
      </c>
      <c r="I9" s="221" t="str">
        <f t="shared" si="5"/>
        <v/>
      </c>
      <c r="J9" s="221" t="str">
        <f t="shared" si="5"/>
        <v/>
      </c>
      <c r="K9" s="221" t="str">
        <f t="shared" si="5"/>
        <v/>
      </c>
      <c r="L9" s="221" t="str">
        <f t="shared" si="5"/>
        <v/>
      </c>
      <c r="M9" s="221" t="str">
        <f t="shared" si="5"/>
        <v>A2</v>
      </c>
      <c r="N9" s="221" t="str">
        <f t="shared" si="5"/>
        <v/>
      </c>
      <c r="O9" s="221" t="str">
        <f t="shared" si="5"/>
        <v>C1</v>
      </c>
      <c r="P9" s="221" t="str">
        <f t="shared" si="5"/>
        <v/>
      </c>
      <c r="Q9" s="221" t="str">
        <f t="shared" si="5"/>
        <v>C14</v>
      </c>
      <c r="R9" s="221" t="str">
        <f t="shared" si="5"/>
        <v/>
      </c>
      <c r="S9" s="221" t="str">
        <f t="shared" si="5"/>
        <v/>
      </c>
      <c r="T9" s="221" t="str">
        <f t="shared" si="5"/>
        <v/>
      </c>
      <c r="U9" s="221" t="str">
        <f t="shared" si="5"/>
        <v>A14</v>
      </c>
      <c r="V9" s="221" t="str">
        <f t="shared" si="5"/>
        <v/>
      </c>
      <c r="W9" s="221" t="str">
        <f t="shared" si="5"/>
        <v/>
      </c>
      <c r="X9" s="221" t="str">
        <f t="shared" si="5"/>
        <v>C5</v>
      </c>
      <c r="Y9" s="221" t="str">
        <f t="shared" si="5"/>
        <v/>
      </c>
      <c r="Z9" s="221" t="str">
        <f t="shared" si="5"/>
        <v/>
      </c>
      <c r="AA9" s="221" t="str">
        <f t="shared" si="5"/>
        <v/>
      </c>
      <c r="AB9" s="221" t="str">
        <f t="shared" si="5"/>
        <v/>
      </c>
    </row>
    <row r="10" spans="1:28" ht="12" customHeight="1" x14ac:dyDescent="0.2">
      <c r="A10" s="476"/>
      <c r="B10" s="218">
        <v>2</v>
      </c>
      <c r="C10" s="222" t="str">
        <f t="shared" ref="C10:AB10" si="6">IF(COUNTIF(_sb2,C$2)&gt;1,"sai",IF(COUNTIF(_sb2,C$2)=1,INDEX(tkbs,1,MATCH(C$2,_sb2,0)),""))</f>
        <v>A4</v>
      </c>
      <c r="D10" s="222" t="str">
        <f t="shared" si="6"/>
        <v/>
      </c>
      <c r="E10" s="222" t="str">
        <f t="shared" si="6"/>
        <v/>
      </c>
      <c r="F10" s="222" t="str">
        <f t="shared" si="6"/>
        <v>B4</v>
      </c>
      <c r="G10" s="222" t="str">
        <f t="shared" si="6"/>
        <v/>
      </c>
      <c r="H10" s="222" t="str">
        <f t="shared" si="6"/>
        <v/>
      </c>
      <c r="I10" s="222" t="str">
        <f t="shared" si="6"/>
        <v/>
      </c>
      <c r="J10" s="222" t="str">
        <f t="shared" si="6"/>
        <v/>
      </c>
      <c r="K10" s="222" t="str">
        <f t="shared" si="6"/>
        <v/>
      </c>
      <c r="L10" s="222" t="str">
        <f t="shared" si="6"/>
        <v/>
      </c>
      <c r="M10" s="222" t="str">
        <f t="shared" si="6"/>
        <v>A2</v>
      </c>
      <c r="N10" s="222" t="str">
        <f t="shared" si="6"/>
        <v/>
      </c>
      <c r="O10" s="222" t="str">
        <f t="shared" si="6"/>
        <v>C15</v>
      </c>
      <c r="P10" s="222" t="str">
        <f t="shared" si="6"/>
        <v/>
      </c>
      <c r="Q10" s="222" t="str">
        <f t="shared" si="6"/>
        <v>A3</v>
      </c>
      <c r="R10" s="222" t="str">
        <f t="shared" si="6"/>
        <v/>
      </c>
      <c r="S10" s="222" t="str">
        <f t="shared" si="6"/>
        <v/>
      </c>
      <c r="T10" s="222" t="str">
        <f t="shared" si="6"/>
        <v/>
      </c>
      <c r="U10" s="222" t="str">
        <f t="shared" si="6"/>
        <v/>
      </c>
      <c r="V10" s="222" t="str">
        <f t="shared" si="6"/>
        <v>A14</v>
      </c>
      <c r="W10" s="222" t="str">
        <f t="shared" si="6"/>
        <v/>
      </c>
      <c r="X10" s="222" t="str">
        <f t="shared" si="6"/>
        <v>C1</v>
      </c>
      <c r="Y10" s="222" t="str">
        <f t="shared" si="6"/>
        <v/>
      </c>
      <c r="Z10" s="222" t="str">
        <f t="shared" si="6"/>
        <v/>
      </c>
      <c r="AA10" s="222" t="str">
        <f t="shared" si="6"/>
        <v/>
      </c>
      <c r="AB10" s="222" t="str">
        <f t="shared" si="6"/>
        <v/>
      </c>
    </row>
    <row r="11" spans="1:28" ht="12" customHeight="1" x14ac:dyDescent="0.2">
      <c r="A11" s="476"/>
      <c r="B11" s="218">
        <v>3</v>
      </c>
      <c r="C11" s="222" t="str">
        <f t="shared" ref="C11:AB11" si="7">IF(COUNTIF(_sb3,C$2)&gt;1,"sai",IF(COUNTIF(_sb3,C$2)=1,INDEX(tkbs,1,MATCH(C$2,_sb3,0)),""))</f>
        <v/>
      </c>
      <c r="D11" s="222" t="str">
        <f t="shared" si="7"/>
        <v/>
      </c>
      <c r="E11" s="222" t="str">
        <f t="shared" si="7"/>
        <v/>
      </c>
      <c r="F11" s="222" t="str">
        <f t="shared" si="7"/>
        <v>B3</v>
      </c>
      <c r="G11" s="222" t="str">
        <f t="shared" si="7"/>
        <v/>
      </c>
      <c r="H11" s="222" t="str">
        <f t="shared" si="7"/>
        <v/>
      </c>
      <c r="I11" s="222" t="str">
        <f t="shared" si="7"/>
        <v/>
      </c>
      <c r="J11" s="222" t="str">
        <f t="shared" si="7"/>
        <v/>
      </c>
      <c r="K11" s="222" t="str">
        <f t="shared" si="7"/>
        <v/>
      </c>
      <c r="L11" s="222" t="str">
        <f t="shared" si="7"/>
        <v>A7</v>
      </c>
      <c r="M11" s="222" t="str">
        <f t="shared" si="7"/>
        <v>A5</v>
      </c>
      <c r="N11" s="222" t="str">
        <f t="shared" si="7"/>
        <v/>
      </c>
      <c r="O11" s="222" t="str">
        <f t="shared" si="7"/>
        <v>B13</v>
      </c>
      <c r="P11" s="222" t="str">
        <f t="shared" si="7"/>
        <v/>
      </c>
      <c r="Q11" s="222" t="str">
        <f t="shared" si="7"/>
        <v>A3</v>
      </c>
      <c r="R11" s="222" t="str">
        <f t="shared" si="7"/>
        <v/>
      </c>
      <c r="S11" s="222" t="str">
        <f t="shared" si="7"/>
        <v/>
      </c>
      <c r="T11" s="222" t="str">
        <f t="shared" si="7"/>
        <v/>
      </c>
      <c r="U11" s="222" t="str">
        <f t="shared" si="7"/>
        <v>A1</v>
      </c>
      <c r="V11" s="222" t="str">
        <f t="shared" si="7"/>
        <v/>
      </c>
      <c r="W11" s="222" t="str">
        <f t="shared" si="7"/>
        <v/>
      </c>
      <c r="X11" s="222" t="str">
        <f t="shared" si="7"/>
        <v>C2</v>
      </c>
      <c r="Y11" s="222" t="str">
        <f t="shared" si="7"/>
        <v/>
      </c>
      <c r="Z11" s="222" t="str">
        <f t="shared" si="7"/>
        <v/>
      </c>
      <c r="AA11" s="222" t="str">
        <f t="shared" si="7"/>
        <v/>
      </c>
      <c r="AB11" s="222" t="str">
        <f t="shared" si="7"/>
        <v/>
      </c>
    </row>
    <row r="12" spans="1:28" ht="12" customHeight="1" x14ac:dyDescent="0.2">
      <c r="A12" s="476"/>
      <c r="B12" s="218">
        <v>4</v>
      </c>
      <c r="C12" s="222" t="str">
        <f t="shared" ref="C12:AB12" si="8">IF(COUNTIF(_sb4,C$2)&gt;1,"sai",IF(COUNTIF(_sb4,C$2)=1,INDEX(tkbs,1,MATCH(C$2,_sb4,0)),""))</f>
        <v>A7</v>
      </c>
      <c r="D12" s="222" t="str">
        <f t="shared" si="8"/>
        <v/>
      </c>
      <c r="E12" s="222" t="str">
        <f t="shared" si="8"/>
        <v/>
      </c>
      <c r="F12" s="222" t="str">
        <f t="shared" si="8"/>
        <v>B3</v>
      </c>
      <c r="G12" s="222" t="str">
        <f t="shared" si="8"/>
        <v/>
      </c>
      <c r="H12" s="222" t="str">
        <f t="shared" si="8"/>
        <v/>
      </c>
      <c r="I12" s="222" t="str">
        <f t="shared" si="8"/>
        <v/>
      </c>
      <c r="J12" s="222" t="str">
        <f t="shared" si="8"/>
        <v/>
      </c>
      <c r="K12" s="222" t="str">
        <f t="shared" si="8"/>
        <v/>
      </c>
      <c r="L12" s="222" t="str">
        <f t="shared" si="8"/>
        <v/>
      </c>
      <c r="M12" s="222" t="str">
        <f t="shared" si="8"/>
        <v>A10</v>
      </c>
      <c r="N12" s="222" t="str">
        <f t="shared" si="8"/>
        <v/>
      </c>
      <c r="O12" s="222" t="str">
        <f t="shared" si="8"/>
        <v>B13</v>
      </c>
      <c r="P12" s="222" t="str">
        <f t="shared" si="8"/>
        <v/>
      </c>
      <c r="Q12" s="222" t="str">
        <f t="shared" si="8"/>
        <v>A12</v>
      </c>
      <c r="R12" s="222" t="str">
        <f t="shared" si="8"/>
        <v/>
      </c>
      <c r="S12" s="222" t="str">
        <f t="shared" si="8"/>
        <v/>
      </c>
      <c r="T12" s="222" t="str">
        <f t="shared" si="8"/>
        <v/>
      </c>
      <c r="U12" s="222" t="str">
        <f t="shared" si="8"/>
        <v>A6</v>
      </c>
      <c r="V12" s="222" t="str">
        <f t="shared" si="8"/>
        <v/>
      </c>
      <c r="W12" s="222" t="str">
        <f t="shared" si="8"/>
        <v/>
      </c>
      <c r="X12" s="222" t="str">
        <f t="shared" si="8"/>
        <v/>
      </c>
      <c r="Y12" s="222" t="str">
        <f t="shared" si="8"/>
        <v/>
      </c>
      <c r="Z12" s="222" t="str">
        <f t="shared" si="8"/>
        <v/>
      </c>
      <c r="AA12" s="222" t="str">
        <f t="shared" si="8"/>
        <v/>
      </c>
      <c r="AB12" s="222" t="str">
        <f t="shared" si="8"/>
        <v/>
      </c>
    </row>
    <row r="13" spans="1:28" ht="12" customHeight="1" x14ac:dyDescent="0.2">
      <c r="A13" s="479"/>
      <c r="B13" s="219">
        <v>5</v>
      </c>
      <c r="C13" s="223" t="str">
        <f t="shared" ref="C13:AB13" si="9">IF(COUNTIF(_sb5,C$2)&gt;1,"sai",IF(COUNTIF(_sb5,C$2)=1,INDEX(tkbs,1,MATCH(C$2,_sb5,0)),""))</f>
        <v>A9</v>
      </c>
      <c r="D13" s="223" t="str">
        <f t="shared" si="9"/>
        <v/>
      </c>
      <c r="E13" s="223" t="str">
        <f t="shared" si="9"/>
        <v>C6</v>
      </c>
      <c r="F13" s="223" t="str">
        <f t="shared" si="9"/>
        <v/>
      </c>
      <c r="G13" s="223" t="str">
        <f t="shared" si="9"/>
        <v/>
      </c>
      <c r="H13" s="223" t="str">
        <f t="shared" si="9"/>
        <v/>
      </c>
      <c r="I13" s="223" t="str">
        <f t="shared" si="9"/>
        <v/>
      </c>
      <c r="J13" s="223" t="str">
        <f t="shared" si="9"/>
        <v/>
      </c>
      <c r="K13" s="223" t="str">
        <f t="shared" si="9"/>
        <v/>
      </c>
      <c r="L13" s="223" t="str">
        <f t="shared" si="9"/>
        <v/>
      </c>
      <c r="M13" s="223" t="str">
        <f t="shared" si="9"/>
        <v/>
      </c>
      <c r="N13" s="223" t="str">
        <f t="shared" si="9"/>
        <v>A10</v>
      </c>
      <c r="O13" s="223" t="str">
        <f t="shared" si="9"/>
        <v/>
      </c>
      <c r="P13" s="223" t="str">
        <f t="shared" si="9"/>
        <v/>
      </c>
      <c r="Q13" s="223" t="str">
        <f t="shared" si="9"/>
        <v>A12</v>
      </c>
      <c r="R13" s="223" t="str">
        <f t="shared" si="9"/>
        <v/>
      </c>
      <c r="S13" s="223" t="str">
        <f t="shared" si="9"/>
        <v/>
      </c>
      <c r="T13" s="223" t="str">
        <f t="shared" si="9"/>
        <v/>
      </c>
      <c r="U13" s="223" t="str">
        <f t="shared" si="9"/>
        <v>A6</v>
      </c>
      <c r="V13" s="223" t="str">
        <f t="shared" si="9"/>
        <v/>
      </c>
      <c r="W13" s="223" t="str">
        <f t="shared" si="9"/>
        <v/>
      </c>
      <c r="X13" s="223" t="str">
        <f t="shared" si="9"/>
        <v/>
      </c>
      <c r="Y13" s="223" t="str">
        <f t="shared" si="9"/>
        <v/>
      </c>
      <c r="Z13" s="223" t="str">
        <f t="shared" si="9"/>
        <v/>
      </c>
      <c r="AA13" s="223" t="str">
        <f t="shared" si="9"/>
        <v/>
      </c>
      <c r="AB13" s="223" t="str">
        <f t="shared" si="9"/>
        <v/>
      </c>
    </row>
    <row r="14" spans="1:28" ht="12" customHeight="1" x14ac:dyDescent="0.2">
      <c r="A14" s="475" t="s">
        <v>101</v>
      </c>
      <c r="B14" s="215">
        <v>1</v>
      </c>
      <c r="C14" s="221" t="str">
        <f t="shared" ref="C14:AB14" si="10">IF(COUNTIF(_st1,C$2)&gt;1,"sai",IF(COUNTIF(_st1,C$2)=1,INDEX(tkbs,1,MATCH(C$2,_st1,0)),""))</f>
        <v/>
      </c>
      <c r="D14" s="221" t="str">
        <f t="shared" si="10"/>
        <v/>
      </c>
      <c r="E14" s="221" t="str">
        <f t="shared" si="10"/>
        <v/>
      </c>
      <c r="F14" s="221" t="str">
        <f t="shared" si="10"/>
        <v/>
      </c>
      <c r="G14" s="221" t="str">
        <f t="shared" si="10"/>
        <v/>
      </c>
      <c r="H14" s="221" t="str">
        <f t="shared" si="10"/>
        <v/>
      </c>
      <c r="I14" s="221" t="str">
        <f t="shared" si="10"/>
        <v/>
      </c>
      <c r="J14" s="221" t="str">
        <f t="shared" si="10"/>
        <v/>
      </c>
      <c r="K14" s="221" t="str">
        <f t="shared" si="10"/>
        <v/>
      </c>
      <c r="L14" s="221" t="str">
        <f t="shared" si="10"/>
        <v/>
      </c>
      <c r="M14" s="221" t="str">
        <f t="shared" si="10"/>
        <v/>
      </c>
      <c r="N14" s="221" t="str">
        <f t="shared" si="10"/>
        <v/>
      </c>
      <c r="O14" s="221" t="str">
        <f t="shared" si="10"/>
        <v/>
      </c>
      <c r="P14" s="221" t="str">
        <f t="shared" si="10"/>
        <v/>
      </c>
      <c r="Q14" s="221" t="str">
        <f t="shared" si="10"/>
        <v/>
      </c>
      <c r="R14" s="221" t="str">
        <f t="shared" si="10"/>
        <v/>
      </c>
      <c r="S14" s="221" t="str">
        <f t="shared" si="10"/>
        <v/>
      </c>
      <c r="T14" s="221" t="str">
        <f t="shared" si="10"/>
        <v/>
      </c>
      <c r="U14" s="221" t="str">
        <f t="shared" si="10"/>
        <v/>
      </c>
      <c r="V14" s="221" t="str">
        <f t="shared" si="10"/>
        <v/>
      </c>
      <c r="W14" s="221" t="str">
        <f t="shared" si="10"/>
        <v/>
      </c>
      <c r="X14" s="221" t="str">
        <f t="shared" si="10"/>
        <v>C3</v>
      </c>
      <c r="Y14" s="221" t="str">
        <f t="shared" si="10"/>
        <v/>
      </c>
      <c r="Z14" s="221" t="str">
        <f t="shared" si="10"/>
        <v/>
      </c>
      <c r="AA14" s="221" t="str">
        <f t="shared" si="10"/>
        <v/>
      </c>
      <c r="AB14" s="221" t="str">
        <f t="shared" si="10"/>
        <v/>
      </c>
    </row>
    <row r="15" spans="1:28" ht="12" customHeight="1" x14ac:dyDescent="0.2">
      <c r="A15" s="476"/>
      <c r="B15" s="218">
        <v>2</v>
      </c>
      <c r="C15" s="222" t="str">
        <f t="shared" ref="C15:AB15" si="11">IF(COUNTIF(_st2,C$2)&gt;1,"sai",IF(COUNTIF(_st2,C$2)=1,INDEX(tkbs,1,MATCH(C$2,_st2,0)),""))</f>
        <v/>
      </c>
      <c r="D15" s="222" t="str">
        <f t="shared" si="11"/>
        <v/>
      </c>
      <c r="E15" s="222" t="str">
        <f t="shared" si="11"/>
        <v/>
      </c>
      <c r="F15" s="222" t="str">
        <f t="shared" si="11"/>
        <v/>
      </c>
      <c r="G15" s="222" t="str">
        <f t="shared" si="11"/>
        <v/>
      </c>
      <c r="H15" s="222" t="str">
        <f t="shared" si="11"/>
        <v/>
      </c>
      <c r="I15" s="222" t="str">
        <f t="shared" si="11"/>
        <v/>
      </c>
      <c r="J15" s="222" t="str">
        <f t="shared" si="11"/>
        <v/>
      </c>
      <c r="K15" s="222" t="str">
        <f t="shared" si="11"/>
        <v/>
      </c>
      <c r="L15" s="222" t="str">
        <f t="shared" si="11"/>
        <v/>
      </c>
      <c r="M15" s="222" t="str">
        <f t="shared" si="11"/>
        <v/>
      </c>
      <c r="N15" s="222" t="str">
        <f t="shared" si="11"/>
        <v/>
      </c>
      <c r="O15" s="222" t="str">
        <f t="shared" si="11"/>
        <v/>
      </c>
      <c r="P15" s="222" t="str">
        <f t="shared" si="11"/>
        <v/>
      </c>
      <c r="Q15" s="222" t="str">
        <f t="shared" si="11"/>
        <v/>
      </c>
      <c r="R15" s="222" t="str">
        <f t="shared" si="11"/>
        <v/>
      </c>
      <c r="S15" s="222" t="str">
        <f t="shared" si="11"/>
        <v/>
      </c>
      <c r="T15" s="222" t="str">
        <f t="shared" si="11"/>
        <v/>
      </c>
      <c r="U15" s="222" t="str">
        <f t="shared" si="11"/>
        <v/>
      </c>
      <c r="V15" s="222" t="str">
        <f t="shared" si="11"/>
        <v/>
      </c>
      <c r="W15" s="222" t="str">
        <f t="shared" si="11"/>
        <v/>
      </c>
      <c r="X15" s="222" t="str">
        <f t="shared" si="11"/>
        <v>C3</v>
      </c>
      <c r="Y15" s="222" t="str">
        <f t="shared" si="11"/>
        <v/>
      </c>
      <c r="Z15" s="222" t="str">
        <f t="shared" si="11"/>
        <v/>
      </c>
      <c r="AA15" s="222" t="str">
        <f t="shared" si="11"/>
        <v/>
      </c>
      <c r="AB15" s="222" t="str">
        <f t="shared" si="11"/>
        <v/>
      </c>
    </row>
    <row r="16" spans="1:28" ht="12" customHeight="1" x14ac:dyDescent="0.2">
      <c r="A16" s="476"/>
      <c r="B16" s="218">
        <v>3</v>
      </c>
      <c r="C16" s="222" t="str">
        <f t="shared" ref="C16:AB16" si="12">IF(COUNTIF(_st3,C$2)&gt;1,"sai",IF(COUNTIF(_st3,C$2)=1,INDEX(tkbs,1,MATCH(C$2,_st3,0)),""))</f>
        <v/>
      </c>
      <c r="D16" s="222" t="str">
        <f t="shared" si="12"/>
        <v/>
      </c>
      <c r="E16" s="222" t="str">
        <f t="shared" si="12"/>
        <v/>
      </c>
      <c r="F16" s="222" t="str">
        <f t="shared" si="12"/>
        <v/>
      </c>
      <c r="G16" s="222" t="str">
        <f t="shared" si="12"/>
        <v/>
      </c>
      <c r="H16" s="222" t="str">
        <f t="shared" si="12"/>
        <v/>
      </c>
      <c r="I16" s="222" t="str">
        <f t="shared" si="12"/>
        <v/>
      </c>
      <c r="J16" s="222" t="str">
        <f t="shared" si="12"/>
        <v/>
      </c>
      <c r="K16" s="222" t="str">
        <f t="shared" si="12"/>
        <v/>
      </c>
      <c r="L16" s="222" t="str">
        <f t="shared" si="12"/>
        <v/>
      </c>
      <c r="M16" s="222" t="str">
        <f t="shared" si="12"/>
        <v/>
      </c>
      <c r="N16" s="222" t="str">
        <f t="shared" si="12"/>
        <v/>
      </c>
      <c r="O16" s="222" t="str">
        <f t="shared" si="12"/>
        <v/>
      </c>
      <c r="P16" s="222" t="str">
        <f t="shared" si="12"/>
        <v/>
      </c>
      <c r="Q16" s="222" t="str">
        <f t="shared" si="12"/>
        <v/>
      </c>
      <c r="R16" s="222" t="str">
        <f t="shared" si="12"/>
        <v/>
      </c>
      <c r="S16" s="222" t="str">
        <f t="shared" si="12"/>
        <v/>
      </c>
      <c r="T16" s="222" t="str">
        <f t="shared" si="12"/>
        <v/>
      </c>
      <c r="U16" s="222" t="str">
        <f t="shared" si="12"/>
        <v/>
      </c>
      <c r="V16" s="222" t="str">
        <f t="shared" si="12"/>
        <v/>
      </c>
      <c r="W16" s="222" t="str">
        <f t="shared" si="12"/>
        <v/>
      </c>
      <c r="X16" s="222" t="str">
        <f t="shared" si="12"/>
        <v>C15</v>
      </c>
      <c r="Y16" s="222" t="str">
        <f t="shared" si="12"/>
        <v/>
      </c>
      <c r="Z16" s="222" t="str">
        <f t="shared" si="12"/>
        <v/>
      </c>
      <c r="AA16" s="222" t="str">
        <f t="shared" si="12"/>
        <v/>
      </c>
      <c r="AB16" s="222" t="str">
        <f t="shared" si="12"/>
        <v/>
      </c>
    </row>
    <row r="17" spans="1:28" ht="12" customHeight="1" x14ac:dyDescent="0.2">
      <c r="A17" s="476"/>
      <c r="B17" s="218">
        <v>4</v>
      </c>
      <c r="C17" s="222" t="str">
        <f t="shared" ref="C17:AB17" si="13">IF(COUNTIF(_st4,C$2)&gt;1,"sai",IF(COUNTIF(_st4,C$2)=1,INDEX(tkbs,1,MATCH(C$2,_st4,0)),""))</f>
        <v/>
      </c>
      <c r="D17" s="222" t="str">
        <f t="shared" si="13"/>
        <v/>
      </c>
      <c r="E17" s="222" t="str">
        <f t="shared" si="13"/>
        <v/>
      </c>
      <c r="F17" s="222" t="str">
        <f t="shared" si="13"/>
        <v/>
      </c>
      <c r="G17" s="222" t="str">
        <f t="shared" si="13"/>
        <v/>
      </c>
      <c r="H17" s="222" t="str">
        <f t="shared" si="13"/>
        <v/>
      </c>
      <c r="I17" s="222" t="str">
        <f t="shared" si="13"/>
        <v/>
      </c>
      <c r="J17" s="222" t="str">
        <f t="shared" si="13"/>
        <v/>
      </c>
      <c r="K17" s="222" t="str">
        <f t="shared" si="13"/>
        <v/>
      </c>
      <c r="L17" s="222" t="str">
        <f t="shared" si="13"/>
        <v/>
      </c>
      <c r="M17" s="222" t="str">
        <f t="shared" si="13"/>
        <v/>
      </c>
      <c r="N17" s="222" t="str">
        <f t="shared" si="13"/>
        <v/>
      </c>
      <c r="O17" s="222" t="str">
        <f t="shared" si="13"/>
        <v/>
      </c>
      <c r="P17" s="222" t="str">
        <f t="shared" si="13"/>
        <v/>
      </c>
      <c r="Q17" s="222" t="str">
        <f t="shared" si="13"/>
        <v/>
      </c>
      <c r="R17" s="222" t="str">
        <f t="shared" si="13"/>
        <v/>
      </c>
      <c r="S17" s="222" t="str">
        <f t="shared" si="13"/>
        <v/>
      </c>
      <c r="T17" s="222" t="str">
        <f t="shared" si="13"/>
        <v/>
      </c>
      <c r="U17" s="222" t="str">
        <f t="shared" si="13"/>
        <v/>
      </c>
      <c r="V17" s="222" t="str">
        <f t="shared" si="13"/>
        <v/>
      </c>
      <c r="W17" s="222" t="str">
        <f t="shared" si="13"/>
        <v/>
      </c>
      <c r="X17" s="222" t="str">
        <f t="shared" si="13"/>
        <v>C15</v>
      </c>
      <c r="Y17" s="222" t="str">
        <f t="shared" si="13"/>
        <v/>
      </c>
      <c r="Z17" s="222" t="str">
        <f t="shared" si="13"/>
        <v/>
      </c>
      <c r="AA17" s="222" t="str">
        <f t="shared" si="13"/>
        <v/>
      </c>
      <c r="AB17" s="222" t="str">
        <f t="shared" si="13"/>
        <v/>
      </c>
    </row>
    <row r="18" spans="1:28" ht="12" customHeight="1" x14ac:dyDescent="0.2">
      <c r="A18" s="477"/>
      <c r="B18" s="219">
        <v>5</v>
      </c>
      <c r="C18" s="223" t="str">
        <f t="shared" ref="C18:AB18" si="14">IF(COUNTIF(_st5,C$2)&gt;1,"sai",IF(COUNTIF(_st5,C$2)=1,INDEX(tkbs,1,MATCH(C$2,_st5,0)),""))</f>
        <v/>
      </c>
      <c r="D18" s="223" t="str">
        <f t="shared" si="14"/>
        <v/>
      </c>
      <c r="E18" s="223" t="str">
        <f t="shared" si="14"/>
        <v/>
      </c>
      <c r="F18" s="223" t="str">
        <f t="shared" si="14"/>
        <v/>
      </c>
      <c r="G18" s="223" t="str">
        <f t="shared" si="14"/>
        <v/>
      </c>
      <c r="H18" s="223" t="str">
        <f t="shared" si="14"/>
        <v/>
      </c>
      <c r="I18" s="223" t="str">
        <f t="shared" si="14"/>
        <v/>
      </c>
      <c r="J18" s="223" t="str">
        <f t="shared" si="14"/>
        <v/>
      </c>
      <c r="K18" s="223" t="str">
        <f t="shared" si="14"/>
        <v/>
      </c>
      <c r="L18" s="223" t="str">
        <f t="shared" si="14"/>
        <v/>
      </c>
      <c r="M18" s="223" t="str">
        <f t="shared" si="14"/>
        <v/>
      </c>
      <c r="N18" s="223" t="str">
        <f t="shared" si="14"/>
        <v/>
      </c>
      <c r="O18" s="223" t="str">
        <f t="shared" si="14"/>
        <v/>
      </c>
      <c r="P18" s="223" t="str">
        <f t="shared" si="14"/>
        <v/>
      </c>
      <c r="Q18" s="223" t="str">
        <f t="shared" si="14"/>
        <v/>
      </c>
      <c r="R18" s="223" t="str">
        <f t="shared" si="14"/>
        <v/>
      </c>
      <c r="S18" s="223" t="str">
        <f t="shared" si="14"/>
        <v/>
      </c>
      <c r="T18" s="223" t="str">
        <f t="shared" si="14"/>
        <v/>
      </c>
      <c r="U18" s="223" t="str">
        <f t="shared" si="14"/>
        <v/>
      </c>
      <c r="V18" s="223" t="str">
        <f t="shared" si="14"/>
        <v/>
      </c>
      <c r="W18" s="223" t="str">
        <f t="shared" si="14"/>
        <v/>
      </c>
      <c r="X18" s="223" t="str">
        <f t="shared" si="14"/>
        <v>C2</v>
      </c>
      <c r="Y18" s="223" t="str">
        <f t="shared" si="14"/>
        <v/>
      </c>
      <c r="Z18" s="223" t="str">
        <f t="shared" si="14"/>
        <v/>
      </c>
      <c r="AA18" s="223" t="str">
        <f t="shared" si="14"/>
        <v/>
      </c>
      <c r="AB18" s="223" t="str">
        <f t="shared" si="14"/>
        <v/>
      </c>
    </row>
    <row r="19" spans="1:28" ht="12" customHeight="1" x14ac:dyDescent="0.2">
      <c r="A19" s="478" t="s">
        <v>102</v>
      </c>
      <c r="B19" s="215">
        <v>1</v>
      </c>
      <c r="C19" s="221" t="str">
        <f t="shared" ref="C19:AB19" si="15">IF(COUNTIF(_sn1,C$2)&gt;1,"sai",IF(COUNTIF(_sn1,C$2)=1,INDEX(tkbs,1,MATCH(C$2,_sn1,0)),""))</f>
        <v>A7</v>
      </c>
      <c r="D19" s="221" t="str">
        <f t="shared" si="15"/>
        <v/>
      </c>
      <c r="E19" s="221" t="str">
        <f t="shared" si="15"/>
        <v/>
      </c>
      <c r="F19" s="221" t="str">
        <f t="shared" si="15"/>
        <v/>
      </c>
      <c r="G19" s="221" t="str">
        <f t="shared" si="15"/>
        <v/>
      </c>
      <c r="H19" s="221" t="str">
        <f t="shared" si="15"/>
        <v>B9</v>
      </c>
      <c r="I19" s="221" t="str">
        <f t="shared" si="15"/>
        <v/>
      </c>
      <c r="J19" s="221" t="str">
        <f t="shared" si="15"/>
        <v/>
      </c>
      <c r="K19" s="221" t="str">
        <f t="shared" si="15"/>
        <v/>
      </c>
      <c r="L19" s="221" t="str">
        <f t="shared" si="15"/>
        <v/>
      </c>
      <c r="M19" s="221" t="str">
        <f t="shared" si="15"/>
        <v>B1</v>
      </c>
      <c r="N19" s="221" t="str">
        <f t="shared" si="15"/>
        <v/>
      </c>
      <c r="O19" s="221" t="str">
        <f t="shared" si="15"/>
        <v/>
      </c>
      <c r="P19" s="221" t="str">
        <f t="shared" si="15"/>
        <v/>
      </c>
      <c r="Q19" s="221" t="str">
        <f t="shared" si="15"/>
        <v/>
      </c>
      <c r="R19" s="221" t="str">
        <f t="shared" si="15"/>
        <v/>
      </c>
      <c r="S19" s="221" t="str">
        <f t="shared" si="15"/>
        <v/>
      </c>
      <c r="T19" s="221" t="str">
        <f t="shared" si="15"/>
        <v/>
      </c>
      <c r="U19" s="221" t="str">
        <f t="shared" si="15"/>
        <v>C7</v>
      </c>
      <c r="V19" s="221" t="str">
        <f t="shared" si="15"/>
        <v/>
      </c>
      <c r="W19" s="221" t="str">
        <f t="shared" si="15"/>
        <v/>
      </c>
      <c r="X19" s="221" t="str">
        <f t="shared" si="15"/>
        <v>C13</v>
      </c>
      <c r="Y19" s="221" t="str">
        <f t="shared" si="15"/>
        <v/>
      </c>
      <c r="Z19" s="221" t="str">
        <f t="shared" si="15"/>
        <v/>
      </c>
      <c r="AA19" s="221" t="str">
        <f t="shared" si="15"/>
        <v/>
      </c>
      <c r="AB19" s="221" t="str">
        <f t="shared" si="15"/>
        <v/>
      </c>
    </row>
    <row r="20" spans="1:28" ht="12" customHeight="1" x14ac:dyDescent="0.2">
      <c r="A20" s="476"/>
      <c r="B20" s="218">
        <v>2</v>
      </c>
      <c r="C20" s="222" t="str">
        <f t="shared" ref="C20:AB20" si="16">IF(COUNTIF(_sn2,C$2)&gt;1,"sai",IF(COUNTIF(_sn2,C$2)=1,INDEX(tkbs,1,MATCH(C$2,_sn2,0)),""))</f>
        <v>A7</v>
      </c>
      <c r="D20" s="222" t="str">
        <f t="shared" si="16"/>
        <v/>
      </c>
      <c r="E20" s="222" t="str">
        <f t="shared" si="16"/>
        <v/>
      </c>
      <c r="F20" s="222" t="str">
        <f t="shared" si="16"/>
        <v/>
      </c>
      <c r="G20" s="222" t="str">
        <f t="shared" si="16"/>
        <v/>
      </c>
      <c r="H20" s="222" t="str">
        <f t="shared" si="16"/>
        <v>B9</v>
      </c>
      <c r="I20" s="222" t="str">
        <f t="shared" si="16"/>
        <v/>
      </c>
      <c r="J20" s="222" t="str">
        <f t="shared" si="16"/>
        <v/>
      </c>
      <c r="K20" s="222" t="str">
        <f t="shared" si="16"/>
        <v/>
      </c>
      <c r="L20" s="222" t="str">
        <f t="shared" si="16"/>
        <v/>
      </c>
      <c r="M20" s="222" t="str">
        <f t="shared" si="16"/>
        <v>B1</v>
      </c>
      <c r="N20" s="222" t="str">
        <f t="shared" si="16"/>
        <v/>
      </c>
      <c r="O20" s="222" t="str">
        <f t="shared" si="16"/>
        <v/>
      </c>
      <c r="P20" s="222" t="str">
        <f t="shared" si="16"/>
        <v/>
      </c>
      <c r="Q20" s="222" t="str">
        <f t="shared" si="16"/>
        <v/>
      </c>
      <c r="R20" s="222" t="str">
        <f t="shared" si="16"/>
        <v/>
      </c>
      <c r="S20" s="222" t="str">
        <f t="shared" si="16"/>
        <v/>
      </c>
      <c r="T20" s="222" t="str">
        <f t="shared" si="16"/>
        <v/>
      </c>
      <c r="U20" s="222" t="str">
        <f t="shared" si="16"/>
        <v>C2</v>
      </c>
      <c r="V20" s="222" t="str">
        <f t="shared" si="16"/>
        <v/>
      </c>
      <c r="W20" s="222" t="str">
        <f t="shared" si="16"/>
        <v/>
      </c>
      <c r="X20" s="222" t="str">
        <f t="shared" si="16"/>
        <v>C13</v>
      </c>
      <c r="Y20" s="222" t="str">
        <f t="shared" si="16"/>
        <v/>
      </c>
      <c r="Z20" s="222" t="str">
        <f t="shared" si="16"/>
        <v/>
      </c>
      <c r="AA20" s="222" t="str">
        <f t="shared" si="16"/>
        <v/>
      </c>
      <c r="AB20" s="222" t="str">
        <f t="shared" si="16"/>
        <v/>
      </c>
    </row>
    <row r="21" spans="1:28" ht="12" customHeight="1" x14ac:dyDescent="0.2">
      <c r="A21" s="476"/>
      <c r="B21" s="218">
        <v>3</v>
      </c>
      <c r="C21" s="222" t="str">
        <f t="shared" ref="C21:AB21" si="17">IF(COUNTIF(_sn3,C$2)&gt;1,"sai",IF(COUNTIF(_sn3,C$2)=1,INDEX(tkbs,1,MATCH(C$2,_sn3,0)),""))</f>
        <v>A4</v>
      </c>
      <c r="D21" s="222" t="str">
        <f t="shared" si="17"/>
        <v/>
      </c>
      <c r="E21" s="222" t="str">
        <f t="shared" si="17"/>
        <v/>
      </c>
      <c r="F21" s="222" t="str">
        <f t="shared" si="17"/>
        <v/>
      </c>
      <c r="G21" s="222" t="str">
        <f t="shared" si="17"/>
        <v>B10</v>
      </c>
      <c r="H21" s="222" t="str">
        <f t="shared" si="17"/>
        <v/>
      </c>
      <c r="I21" s="222" t="str">
        <f t="shared" si="17"/>
        <v/>
      </c>
      <c r="J21" s="222" t="str">
        <f t="shared" si="17"/>
        <v/>
      </c>
      <c r="K21" s="222" t="str">
        <f t="shared" si="17"/>
        <v/>
      </c>
      <c r="L21" s="222" t="str">
        <f t="shared" si="17"/>
        <v/>
      </c>
      <c r="M21" s="222" t="str">
        <f t="shared" si="17"/>
        <v>B5</v>
      </c>
      <c r="N21" s="222" t="str">
        <f t="shared" si="17"/>
        <v/>
      </c>
      <c r="O21" s="222" t="str">
        <f t="shared" si="17"/>
        <v/>
      </c>
      <c r="P21" s="222" t="str">
        <f t="shared" si="17"/>
        <v/>
      </c>
      <c r="Q21" s="222" t="str">
        <f t="shared" si="17"/>
        <v/>
      </c>
      <c r="R21" s="222" t="str">
        <f t="shared" si="17"/>
        <v/>
      </c>
      <c r="S21" s="222" t="str">
        <f t="shared" si="17"/>
        <v/>
      </c>
      <c r="T21" s="222" t="str">
        <f t="shared" si="17"/>
        <v/>
      </c>
      <c r="U21" s="222" t="str">
        <f t="shared" si="17"/>
        <v/>
      </c>
      <c r="V21" s="222" t="str">
        <f t="shared" si="17"/>
        <v/>
      </c>
      <c r="W21" s="222" t="str">
        <f t="shared" si="17"/>
        <v/>
      </c>
      <c r="X21" s="222" t="str">
        <f t="shared" si="17"/>
        <v>C10</v>
      </c>
      <c r="Y21" s="222" t="str">
        <f t="shared" si="17"/>
        <v/>
      </c>
      <c r="Z21" s="222" t="str">
        <f t="shared" si="17"/>
        <v/>
      </c>
      <c r="AA21" s="222" t="str">
        <f t="shared" si="17"/>
        <v/>
      </c>
      <c r="AB21" s="222" t="str">
        <f t="shared" si="17"/>
        <v/>
      </c>
    </row>
    <row r="22" spans="1:28" ht="12" customHeight="1" x14ac:dyDescent="0.2">
      <c r="A22" s="476"/>
      <c r="B22" s="218">
        <v>4</v>
      </c>
      <c r="C22" s="222" t="str">
        <f t="shared" ref="C22:AB22" si="18">IF(COUNTIF(_sn4,C$2)&gt;1,"sai",IF(COUNTIF(_sn4,C$2)=1,INDEX(tkbs,1,MATCH(C$2,_sn4,0)),""))</f>
        <v>A4</v>
      </c>
      <c r="D22" s="222" t="str">
        <f t="shared" si="18"/>
        <v/>
      </c>
      <c r="E22" s="222" t="str">
        <f t="shared" si="18"/>
        <v/>
      </c>
      <c r="F22" s="222" t="str">
        <f t="shared" si="18"/>
        <v/>
      </c>
      <c r="G22" s="222" t="str">
        <f t="shared" si="18"/>
        <v/>
      </c>
      <c r="H22" s="222" t="str">
        <f t="shared" si="18"/>
        <v/>
      </c>
      <c r="I22" s="222" t="str">
        <f t="shared" si="18"/>
        <v/>
      </c>
      <c r="J22" s="222" t="str">
        <f t="shared" si="18"/>
        <v/>
      </c>
      <c r="K22" s="222" t="str">
        <f t="shared" si="18"/>
        <v/>
      </c>
      <c r="L22" s="222" t="str">
        <f t="shared" si="18"/>
        <v/>
      </c>
      <c r="M22" s="222" t="str">
        <f t="shared" si="18"/>
        <v>B5</v>
      </c>
      <c r="N22" s="222" t="str">
        <f t="shared" si="18"/>
        <v/>
      </c>
      <c r="O22" s="222" t="str">
        <f t="shared" si="18"/>
        <v/>
      </c>
      <c r="P22" s="222" t="str">
        <f t="shared" si="18"/>
        <v/>
      </c>
      <c r="Q22" s="222" t="str">
        <f t="shared" si="18"/>
        <v/>
      </c>
      <c r="R22" s="222" t="str">
        <f t="shared" si="18"/>
        <v/>
      </c>
      <c r="S22" s="222" t="str">
        <f t="shared" si="18"/>
        <v/>
      </c>
      <c r="T22" s="222" t="str">
        <f t="shared" si="18"/>
        <v/>
      </c>
      <c r="U22" s="222" t="str">
        <f t="shared" si="18"/>
        <v/>
      </c>
      <c r="V22" s="222" t="str">
        <f t="shared" si="18"/>
        <v/>
      </c>
      <c r="W22" s="222" t="str">
        <f t="shared" si="18"/>
        <v/>
      </c>
      <c r="X22" s="222" t="str">
        <f t="shared" si="18"/>
        <v>C1</v>
      </c>
      <c r="Y22" s="222" t="str">
        <f t="shared" si="18"/>
        <v/>
      </c>
      <c r="Z22" s="222" t="str">
        <f t="shared" si="18"/>
        <v/>
      </c>
      <c r="AA22" s="222" t="str">
        <f t="shared" si="18"/>
        <v/>
      </c>
      <c r="AB22" s="222" t="str">
        <f t="shared" si="18"/>
        <v/>
      </c>
    </row>
    <row r="23" spans="1:28" ht="12" customHeight="1" x14ac:dyDescent="0.2">
      <c r="A23" s="479"/>
      <c r="B23" s="219">
        <v>5</v>
      </c>
      <c r="C23" s="223" t="str">
        <f t="shared" ref="C23:AB23" si="19">IF(COUNTIF(_sn5,C$2)&gt;1,"sai",IF(COUNTIF(_sn5,C$2)=1,INDEX(tkbs,1,MATCH(C$2,_sn5,0)),""))</f>
        <v/>
      </c>
      <c r="D23" s="223" t="str">
        <f t="shared" si="19"/>
        <v/>
      </c>
      <c r="E23" s="223" t="str">
        <f t="shared" si="19"/>
        <v/>
      </c>
      <c r="F23" s="223" t="str">
        <f t="shared" si="19"/>
        <v/>
      </c>
      <c r="G23" s="223" t="str">
        <f t="shared" si="19"/>
        <v/>
      </c>
      <c r="H23" s="223" t="str">
        <f t="shared" si="19"/>
        <v/>
      </c>
      <c r="I23" s="223" t="str">
        <f t="shared" si="19"/>
        <v/>
      </c>
      <c r="J23" s="223" t="str">
        <f t="shared" si="19"/>
        <v/>
      </c>
      <c r="K23" s="223" t="str">
        <f t="shared" si="19"/>
        <v/>
      </c>
      <c r="L23" s="223" t="str">
        <f t="shared" si="19"/>
        <v>A9</v>
      </c>
      <c r="M23" s="223" t="str">
        <f t="shared" si="19"/>
        <v/>
      </c>
      <c r="N23" s="223" t="str">
        <f t="shared" si="19"/>
        <v/>
      </c>
      <c r="O23" s="223" t="str">
        <f t="shared" si="19"/>
        <v/>
      </c>
      <c r="P23" s="223" t="str">
        <f t="shared" si="19"/>
        <v/>
      </c>
      <c r="Q23" s="223" t="str">
        <f t="shared" si="19"/>
        <v/>
      </c>
      <c r="R23" s="223" t="str">
        <f t="shared" si="19"/>
        <v/>
      </c>
      <c r="S23" s="223" t="str">
        <f t="shared" si="19"/>
        <v/>
      </c>
      <c r="T23" s="223" t="str">
        <f t="shared" si="19"/>
        <v/>
      </c>
      <c r="U23" s="223" t="str">
        <f t="shared" si="19"/>
        <v/>
      </c>
      <c r="V23" s="223" t="str">
        <f t="shared" si="19"/>
        <v/>
      </c>
      <c r="W23" s="223" t="str">
        <f t="shared" si="19"/>
        <v/>
      </c>
      <c r="X23" s="223" t="str">
        <f t="shared" si="19"/>
        <v>C5</v>
      </c>
      <c r="Y23" s="223" t="str">
        <f t="shared" si="19"/>
        <v/>
      </c>
      <c r="Z23" s="223" t="str">
        <f t="shared" si="19"/>
        <v/>
      </c>
      <c r="AA23" s="223" t="str">
        <f t="shared" si="19"/>
        <v/>
      </c>
      <c r="AB23" s="223" t="str">
        <f t="shared" si="19"/>
        <v/>
      </c>
    </row>
    <row r="24" spans="1:28" ht="12" customHeight="1" x14ac:dyDescent="0.2">
      <c r="A24" s="475" t="s">
        <v>103</v>
      </c>
      <c r="B24" s="215">
        <v>1</v>
      </c>
      <c r="C24" s="221" t="str">
        <f t="shared" ref="C24:AB24" si="20">IF(COUNTIF(_ss1,C$2)&gt;1,"sai",IF(COUNTIF(_ss1,C$2)=1,INDEX(tkbs,1,MATCH(C$2,_ss1,0)),""))</f>
        <v/>
      </c>
      <c r="D24" s="221" t="str">
        <f t="shared" si="20"/>
        <v/>
      </c>
      <c r="E24" s="221" t="str">
        <f t="shared" si="20"/>
        <v/>
      </c>
      <c r="F24" s="221" t="str">
        <f t="shared" si="20"/>
        <v/>
      </c>
      <c r="G24" s="221" t="str">
        <f t="shared" si="20"/>
        <v/>
      </c>
      <c r="H24" s="221" t="str">
        <f t="shared" si="20"/>
        <v/>
      </c>
      <c r="I24" s="221" t="str">
        <f t="shared" si="20"/>
        <v>A11</v>
      </c>
      <c r="J24" s="221" t="str">
        <f t="shared" si="20"/>
        <v/>
      </c>
      <c r="K24" s="221" t="str">
        <f t="shared" si="20"/>
        <v/>
      </c>
      <c r="L24" s="221" t="str">
        <f t="shared" si="20"/>
        <v>A4</v>
      </c>
      <c r="M24" s="221" t="str">
        <f t="shared" si="20"/>
        <v/>
      </c>
      <c r="N24" s="221" t="str">
        <f t="shared" si="20"/>
        <v>A5</v>
      </c>
      <c r="O24" s="221" t="str">
        <f t="shared" si="20"/>
        <v>B10</v>
      </c>
      <c r="P24" s="221" t="str">
        <f t="shared" si="20"/>
        <v/>
      </c>
      <c r="Q24" s="221" t="str">
        <f t="shared" si="20"/>
        <v>A13</v>
      </c>
      <c r="R24" s="221" t="str">
        <f t="shared" si="20"/>
        <v/>
      </c>
      <c r="S24" s="221" t="str">
        <f t="shared" si="20"/>
        <v/>
      </c>
      <c r="T24" s="221" t="str">
        <f t="shared" si="20"/>
        <v/>
      </c>
      <c r="U24" s="221" t="str">
        <f t="shared" si="20"/>
        <v>C2</v>
      </c>
      <c r="V24" s="221" t="str">
        <f t="shared" si="20"/>
        <v/>
      </c>
      <c r="W24" s="221" t="str">
        <f t="shared" si="20"/>
        <v/>
      </c>
      <c r="X24" s="221" t="str">
        <f t="shared" si="20"/>
        <v/>
      </c>
      <c r="Y24" s="221" t="str">
        <f t="shared" si="20"/>
        <v/>
      </c>
      <c r="Z24" s="221" t="str">
        <f t="shared" si="20"/>
        <v/>
      </c>
      <c r="AA24" s="221" t="str">
        <f t="shared" si="20"/>
        <v/>
      </c>
      <c r="AB24" s="221" t="str">
        <f t="shared" si="20"/>
        <v/>
      </c>
    </row>
    <row r="25" spans="1:28" ht="12" customHeight="1" x14ac:dyDescent="0.2">
      <c r="A25" s="476"/>
      <c r="B25" s="218">
        <v>2</v>
      </c>
      <c r="C25" s="222" t="str">
        <f t="shared" ref="C25:AB25" si="21">IF(COUNTIF(_ss2,C$2)&gt;1,"sai",IF(COUNTIF(_ss2,C$2)=1,INDEX(tkbs,1,MATCH(C$2,_ss2,0)),""))</f>
        <v>A9</v>
      </c>
      <c r="D25" s="222" t="str">
        <f t="shared" si="21"/>
        <v/>
      </c>
      <c r="E25" s="222" t="str">
        <f t="shared" si="21"/>
        <v/>
      </c>
      <c r="F25" s="222" t="str">
        <f t="shared" si="21"/>
        <v/>
      </c>
      <c r="G25" s="222" t="str">
        <f t="shared" si="21"/>
        <v/>
      </c>
      <c r="H25" s="222" t="str">
        <f t="shared" si="21"/>
        <v/>
      </c>
      <c r="I25" s="222" t="str">
        <f t="shared" si="21"/>
        <v>A11</v>
      </c>
      <c r="J25" s="222" t="str">
        <f t="shared" si="21"/>
        <v/>
      </c>
      <c r="K25" s="222" t="str">
        <f t="shared" si="21"/>
        <v/>
      </c>
      <c r="L25" s="222" t="str">
        <f t="shared" si="21"/>
        <v/>
      </c>
      <c r="M25" s="222" t="str">
        <f t="shared" si="21"/>
        <v>A5</v>
      </c>
      <c r="N25" s="222" t="str">
        <f t="shared" si="21"/>
        <v/>
      </c>
      <c r="O25" s="222" t="str">
        <f t="shared" si="21"/>
        <v>B10</v>
      </c>
      <c r="P25" s="222" t="str">
        <f t="shared" si="21"/>
        <v/>
      </c>
      <c r="Q25" s="222" t="str">
        <f t="shared" si="21"/>
        <v>C14</v>
      </c>
      <c r="R25" s="222" t="str">
        <f t="shared" si="21"/>
        <v/>
      </c>
      <c r="S25" s="222" t="str">
        <f t="shared" si="21"/>
        <v/>
      </c>
      <c r="T25" s="222" t="str">
        <f t="shared" si="21"/>
        <v/>
      </c>
      <c r="U25" s="222" t="str">
        <f t="shared" si="21"/>
        <v>C2</v>
      </c>
      <c r="V25" s="222" t="str">
        <f t="shared" si="21"/>
        <v/>
      </c>
      <c r="W25" s="222" t="str">
        <f t="shared" si="21"/>
        <v/>
      </c>
      <c r="X25" s="222" t="str">
        <f t="shared" si="21"/>
        <v/>
      </c>
      <c r="Y25" s="222" t="str">
        <f t="shared" si="21"/>
        <v/>
      </c>
      <c r="Z25" s="222" t="str">
        <f t="shared" si="21"/>
        <v/>
      </c>
      <c r="AA25" s="222" t="str">
        <f t="shared" si="21"/>
        <v/>
      </c>
      <c r="AB25" s="222" t="str">
        <f t="shared" si="21"/>
        <v/>
      </c>
    </row>
    <row r="26" spans="1:28" ht="12" customHeight="1" x14ac:dyDescent="0.2">
      <c r="A26" s="476"/>
      <c r="B26" s="218">
        <v>3</v>
      </c>
      <c r="C26" s="222" t="str">
        <f t="shared" ref="C26:AB26" si="22">IF(COUNTIF(_ss3,C$2)&gt;1,"sai",IF(COUNTIF(_ss3,C$2)=1,INDEX(tkbs,1,MATCH(C$2,_ss3,0)),""))</f>
        <v>A7</v>
      </c>
      <c r="D26" s="222" t="str">
        <f t="shared" si="22"/>
        <v/>
      </c>
      <c r="E26" s="222" t="str">
        <f t="shared" si="22"/>
        <v/>
      </c>
      <c r="F26" s="222" t="str">
        <f t="shared" si="22"/>
        <v/>
      </c>
      <c r="G26" s="222" t="str">
        <f t="shared" si="22"/>
        <v/>
      </c>
      <c r="H26" s="222" t="str">
        <f t="shared" si="22"/>
        <v/>
      </c>
      <c r="I26" s="222" t="str">
        <f t="shared" si="22"/>
        <v>A8</v>
      </c>
      <c r="J26" s="222" t="str">
        <f t="shared" si="22"/>
        <v/>
      </c>
      <c r="K26" s="222" t="str">
        <f t="shared" si="22"/>
        <v/>
      </c>
      <c r="L26" s="222" t="str">
        <f t="shared" si="22"/>
        <v/>
      </c>
      <c r="M26" s="222" t="str">
        <f t="shared" si="22"/>
        <v>A10</v>
      </c>
      <c r="N26" s="222" t="str">
        <f t="shared" si="22"/>
        <v/>
      </c>
      <c r="O26" s="222" t="str">
        <f t="shared" si="22"/>
        <v>B2</v>
      </c>
      <c r="P26" s="222" t="str">
        <f t="shared" si="22"/>
        <v/>
      </c>
      <c r="Q26" s="222" t="str">
        <f t="shared" si="22"/>
        <v>A3</v>
      </c>
      <c r="R26" s="222" t="str">
        <f t="shared" si="22"/>
        <v/>
      </c>
      <c r="S26" s="222" t="str">
        <f t="shared" si="22"/>
        <v/>
      </c>
      <c r="T26" s="222" t="str">
        <f t="shared" si="22"/>
        <v/>
      </c>
      <c r="U26" s="222" t="str">
        <f t="shared" si="22"/>
        <v>A14</v>
      </c>
      <c r="V26" s="222" t="str">
        <f t="shared" si="22"/>
        <v/>
      </c>
      <c r="W26" s="222" t="str">
        <f t="shared" si="22"/>
        <v/>
      </c>
      <c r="X26" s="222" t="str">
        <f t="shared" si="22"/>
        <v/>
      </c>
      <c r="Y26" s="222" t="str">
        <f t="shared" si="22"/>
        <v/>
      </c>
      <c r="Z26" s="222" t="str">
        <f t="shared" si="22"/>
        <v/>
      </c>
      <c r="AA26" s="222" t="str">
        <f t="shared" si="22"/>
        <v/>
      </c>
      <c r="AB26" s="222" t="str">
        <f t="shared" si="22"/>
        <v/>
      </c>
    </row>
    <row r="27" spans="1:28" ht="12" customHeight="1" x14ac:dyDescent="0.2">
      <c r="A27" s="476"/>
      <c r="B27" s="218">
        <v>4</v>
      </c>
      <c r="C27" s="222" t="str">
        <f t="shared" ref="C27:AB27" si="23">IF(COUNTIF(_ss4,C$2)&gt;1,"sai",IF(COUNTIF(_ss4,C$2)=1,INDEX(tkbs,1,MATCH(C$2,_ss4,0)),""))</f>
        <v/>
      </c>
      <c r="D27" s="222" t="str">
        <f t="shared" si="23"/>
        <v/>
      </c>
      <c r="E27" s="222" t="str">
        <f t="shared" si="23"/>
        <v/>
      </c>
      <c r="F27" s="222" t="str">
        <f t="shared" si="23"/>
        <v/>
      </c>
      <c r="G27" s="222" t="str">
        <f t="shared" si="23"/>
        <v/>
      </c>
      <c r="H27" s="222" t="str">
        <f t="shared" si="23"/>
        <v/>
      </c>
      <c r="I27" s="222" t="str">
        <f t="shared" si="23"/>
        <v>B7</v>
      </c>
      <c r="J27" s="222" t="str">
        <f t="shared" si="23"/>
        <v/>
      </c>
      <c r="K27" s="222" t="str">
        <f t="shared" si="23"/>
        <v/>
      </c>
      <c r="L27" s="222" t="str">
        <f t="shared" si="23"/>
        <v/>
      </c>
      <c r="M27" s="222" t="str">
        <f t="shared" si="23"/>
        <v/>
      </c>
      <c r="N27" s="222" t="str">
        <f t="shared" si="23"/>
        <v/>
      </c>
      <c r="O27" s="222" t="str">
        <f t="shared" si="23"/>
        <v>B2</v>
      </c>
      <c r="P27" s="222" t="str">
        <f t="shared" si="23"/>
        <v/>
      </c>
      <c r="Q27" s="222" t="str">
        <f t="shared" si="23"/>
        <v>A12</v>
      </c>
      <c r="R27" s="222" t="str">
        <f t="shared" si="23"/>
        <v/>
      </c>
      <c r="S27" s="222" t="str">
        <f t="shared" si="23"/>
        <v/>
      </c>
      <c r="T27" s="222" t="str">
        <f t="shared" si="23"/>
        <v/>
      </c>
      <c r="U27" s="222" t="str">
        <f t="shared" si="23"/>
        <v/>
      </c>
      <c r="V27" s="222" t="str">
        <f t="shared" si="23"/>
        <v>A6</v>
      </c>
      <c r="W27" s="222" t="str">
        <f t="shared" si="23"/>
        <v/>
      </c>
      <c r="X27" s="222" t="str">
        <f t="shared" si="23"/>
        <v/>
      </c>
      <c r="Y27" s="222" t="str">
        <f t="shared" si="23"/>
        <v/>
      </c>
      <c r="Z27" s="222" t="str">
        <f t="shared" si="23"/>
        <v/>
      </c>
      <c r="AA27" s="222" t="str">
        <f t="shared" si="23"/>
        <v/>
      </c>
      <c r="AB27" s="222" t="str">
        <f t="shared" si="23"/>
        <v/>
      </c>
    </row>
    <row r="28" spans="1:28" ht="12" customHeight="1" x14ac:dyDescent="0.2">
      <c r="A28" s="477"/>
      <c r="B28" s="219">
        <v>5</v>
      </c>
      <c r="C28" s="223" t="str">
        <f t="shared" ref="C28:AB28" si="24">IF(COUNTIF(_ss5,C$2)&gt;1,"sai",IF(COUNTIF(_ss5,C$2)=1,INDEX(tkbs,1,MATCH(C$2,_ss5,0)),""))</f>
        <v/>
      </c>
      <c r="D28" s="223" t="str">
        <f t="shared" si="24"/>
        <v/>
      </c>
      <c r="E28" s="223" t="str">
        <f t="shared" si="24"/>
        <v/>
      </c>
      <c r="F28" s="223" t="str">
        <f t="shared" si="24"/>
        <v/>
      </c>
      <c r="G28" s="223" t="str">
        <f t="shared" si="24"/>
        <v/>
      </c>
      <c r="H28" s="223" t="str">
        <f t="shared" si="24"/>
        <v/>
      </c>
      <c r="I28" s="223" t="str">
        <f t="shared" si="24"/>
        <v/>
      </c>
      <c r="J28" s="223" t="str">
        <f t="shared" si="24"/>
        <v/>
      </c>
      <c r="K28" s="223" t="str">
        <f t="shared" si="24"/>
        <v/>
      </c>
      <c r="L28" s="223" t="str">
        <f t="shared" si="24"/>
        <v/>
      </c>
      <c r="M28" s="223" t="str">
        <f t="shared" si="24"/>
        <v>A2</v>
      </c>
      <c r="N28" s="223" t="str">
        <f t="shared" si="24"/>
        <v/>
      </c>
      <c r="O28" s="223" t="str">
        <f t="shared" si="24"/>
        <v>C4</v>
      </c>
      <c r="P28" s="223" t="str">
        <f t="shared" si="24"/>
        <v/>
      </c>
      <c r="Q28" s="223" t="str">
        <f t="shared" si="24"/>
        <v>A12</v>
      </c>
      <c r="R28" s="223" t="str">
        <f t="shared" si="24"/>
        <v/>
      </c>
      <c r="S28" s="223" t="str">
        <f t="shared" si="24"/>
        <v/>
      </c>
      <c r="T28" s="223" t="str">
        <f t="shared" si="24"/>
        <v/>
      </c>
      <c r="U28" s="223" t="str">
        <f t="shared" si="24"/>
        <v>A6</v>
      </c>
      <c r="V28" s="223" t="str">
        <f t="shared" si="24"/>
        <v/>
      </c>
      <c r="W28" s="223" t="str">
        <f t="shared" si="24"/>
        <v/>
      </c>
      <c r="X28" s="223" t="str">
        <f t="shared" si="24"/>
        <v/>
      </c>
      <c r="Y28" s="223" t="str">
        <f t="shared" si="24"/>
        <v/>
      </c>
      <c r="Z28" s="223" t="str">
        <f t="shared" si="24"/>
        <v/>
      </c>
      <c r="AA28" s="223" t="str">
        <f t="shared" si="24"/>
        <v/>
      </c>
      <c r="AB28" s="223" t="str">
        <f t="shared" si="24"/>
        <v/>
      </c>
    </row>
    <row r="29" spans="1:28" ht="12" customHeight="1" x14ac:dyDescent="0.2">
      <c r="A29" s="478" t="s">
        <v>104</v>
      </c>
      <c r="B29" s="215">
        <v>1</v>
      </c>
      <c r="C29" s="221" t="str">
        <f t="shared" ref="C29:AB29" si="25">IF(COUNTIF(_sy1,C$2)&gt;1,"sai",IF(COUNTIF(_sy1,C$2)=1,INDEX(tkbs,1,MATCH(C$2,_sy1,0)),""))</f>
        <v/>
      </c>
      <c r="D29" s="221" t="str">
        <f t="shared" si="25"/>
        <v/>
      </c>
      <c r="E29" s="221" t="str">
        <f t="shared" si="25"/>
        <v/>
      </c>
      <c r="F29" s="221" t="str">
        <f t="shared" si="25"/>
        <v/>
      </c>
      <c r="G29" s="221" t="str">
        <f t="shared" si="25"/>
        <v/>
      </c>
      <c r="H29" s="221" t="str">
        <f t="shared" si="25"/>
        <v/>
      </c>
      <c r="I29" s="221" t="str">
        <f t="shared" si="25"/>
        <v/>
      </c>
      <c r="J29" s="221" t="str">
        <f t="shared" si="25"/>
        <v/>
      </c>
      <c r="K29" s="221" t="str">
        <f t="shared" si="25"/>
        <v/>
      </c>
      <c r="L29" s="221" t="str">
        <f t="shared" si="25"/>
        <v/>
      </c>
      <c r="M29" s="221" t="str">
        <f t="shared" si="25"/>
        <v/>
      </c>
      <c r="N29" s="221" t="str">
        <f t="shared" si="25"/>
        <v/>
      </c>
      <c r="O29" s="221" t="str">
        <f t="shared" si="25"/>
        <v/>
      </c>
      <c r="P29" s="221" t="str">
        <f t="shared" si="25"/>
        <v/>
      </c>
      <c r="Q29" s="221" t="str">
        <f t="shared" si="25"/>
        <v/>
      </c>
      <c r="R29" s="221" t="str">
        <f t="shared" si="25"/>
        <v/>
      </c>
      <c r="S29" s="221" t="str">
        <f t="shared" si="25"/>
        <v/>
      </c>
      <c r="T29" s="221" t="str">
        <f t="shared" si="25"/>
        <v/>
      </c>
      <c r="U29" s="221" t="str">
        <f t="shared" si="25"/>
        <v/>
      </c>
      <c r="V29" s="221" t="str">
        <f t="shared" si="25"/>
        <v/>
      </c>
      <c r="W29" s="221" t="str">
        <f t="shared" si="25"/>
        <v/>
      </c>
      <c r="X29" s="221" t="str">
        <f t="shared" si="25"/>
        <v/>
      </c>
      <c r="Y29" s="221" t="str">
        <f t="shared" si="25"/>
        <v/>
      </c>
      <c r="Z29" s="221" t="str">
        <f t="shared" si="25"/>
        <v/>
      </c>
      <c r="AA29" s="221" t="str">
        <f t="shared" si="25"/>
        <v/>
      </c>
      <c r="AB29" s="221" t="str">
        <f t="shared" si="25"/>
        <v/>
      </c>
    </row>
    <row r="30" spans="1:28" ht="12" customHeight="1" x14ac:dyDescent="0.2">
      <c r="A30" s="476"/>
      <c r="B30" s="218">
        <v>2</v>
      </c>
      <c r="C30" s="222" t="str">
        <f t="shared" ref="C30:AB30" si="26">IF(COUNTIF(_sy2,C$2)&gt;1,"sai",IF(COUNTIF(_sy2,C$2)=1,INDEX(tkbs,1,MATCH(C$2,_sy2,0)),""))</f>
        <v/>
      </c>
      <c r="D30" s="222" t="str">
        <f t="shared" si="26"/>
        <v/>
      </c>
      <c r="E30" s="222" t="str">
        <f t="shared" si="26"/>
        <v/>
      </c>
      <c r="F30" s="222" t="str">
        <f t="shared" si="26"/>
        <v/>
      </c>
      <c r="G30" s="222" t="str">
        <f t="shared" si="26"/>
        <v/>
      </c>
      <c r="H30" s="222" t="str">
        <f t="shared" si="26"/>
        <v/>
      </c>
      <c r="I30" s="222" t="str">
        <f t="shared" si="26"/>
        <v/>
      </c>
      <c r="J30" s="222" t="str">
        <f t="shared" si="26"/>
        <v/>
      </c>
      <c r="K30" s="222" t="str">
        <f t="shared" si="26"/>
        <v/>
      </c>
      <c r="L30" s="222" t="str">
        <f t="shared" si="26"/>
        <v/>
      </c>
      <c r="M30" s="222" t="str">
        <f t="shared" si="26"/>
        <v/>
      </c>
      <c r="N30" s="222" t="str">
        <f t="shared" si="26"/>
        <v/>
      </c>
      <c r="O30" s="222" t="str">
        <f t="shared" si="26"/>
        <v/>
      </c>
      <c r="P30" s="222" t="str">
        <f t="shared" si="26"/>
        <v/>
      </c>
      <c r="Q30" s="222" t="str">
        <f t="shared" si="26"/>
        <v/>
      </c>
      <c r="R30" s="222" t="str">
        <f t="shared" si="26"/>
        <v/>
      </c>
      <c r="S30" s="222" t="str">
        <f t="shared" si="26"/>
        <v/>
      </c>
      <c r="T30" s="222" t="str">
        <f t="shared" si="26"/>
        <v/>
      </c>
      <c r="U30" s="222" t="str">
        <f t="shared" si="26"/>
        <v/>
      </c>
      <c r="V30" s="222" t="str">
        <f t="shared" si="26"/>
        <v/>
      </c>
      <c r="W30" s="222" t="str">
        <f t="shared" si="26"/>
        <v/>
      </c>
      <c r="X30" s="222" t="str">
        <f t="shared" si="26"/>
        <v/>
      </c>
      <c r="Y30" s="222" t="str">
        <f t="shared" si="26"/>
        <v/>
      </c>
      <c r="Z30" s="222" t="str">
        <f t="shared" si="26"/>
        <v/>
      </c>
      <c r="AA30" s="222" t="str">
        <f t="shared" si="26"/>
        <v/>
      </c>
      <c r="AB30" s="222" t="str">
        <f t="shared" si="26"/>
        <v/>
      </c>
    </row>
    <row r="31" spans="1:28" ht="12" customHeight="1" x14ac:dyDescent="0.2">
      <c r="A31" s="476"/>
      <c r="B31" s="218">
        <v>3</v>
      </c>
      <c r="C31" s="222" t="str">
        <f t="shared" ref="C31:AB31" si="27">IF(COUNTIF(_sy3,C$2)&gt;1,"sai",IF(COUNTIF(_sy3,C$2)=1,INDEX(tkbs,1,MATCH(C$2,_sy3,0)),""))</f>
        <v/>
      </c>
      <c r="D31" s="222" t="str">
        <f t="shared" si="27"/>
        <v/>
      </c>
      <c r="E31" s="222" t="str">
        <f t="shared" si="27"/>
        <v/>
      </c>
      <c r="F31" s="222" t="str">
        <f t="shared" si="27"/>
        <v/>
      </c>
      <c r="G31" s="222" t="str">
        <f t="shared" si="27"/>
        <v/>
      </c>
      <c r="H31" s="222" t="str">
        <f t="shared" si="27"/>
        <v/>
      </c>
      <c r="I31" s="222" t="str">
        <f t="shared" si="27"/>
        <v/>
      </c>
      <c r="J31" s="222" t="str">
        <f t="shared" si="27"/>
        <v/>
      </c>
      <c r="K31" s="222" t="str">
        <f t="shared" si="27"/>
        <v/>
      </c>
      <c r="L31" s="222" t="str">
        <f t="shared" si="27"/>
        <v/>
      </c>
      <c r="M31" s="222" t="str">
        <f t="shared" si="27"/>
        <v/>
      </c>
      <c r="N31" s="222" t="str">
        <f t="shared" si="27"/>
        <v/>
      </c>
      <c r="O31" s="222" t="str">
        <f t="shared" si="27"/>
        <v/>
      </c>
      <c r="P31" s="222" t="str">
        <f t="shared" si="27"/>
        <v/>
      </c>
      <c r="Q31" s="222" t="str">
        <f t="shared" si="27"/>
        <v/>
      </c>
      <c r="R31" s="222" t="str">
        <f t="shared" si="27"/>
        <v/>
      </c>
      <c r="S31" s="222" t="str">
        <f t="shared" si="27"/>
        <v/>
      </c>
      <c r="T31" s="222" t="str">
        <f t="shared" si="27"/>
        <v/>
      </c>
      <c r="U31" s="222" t="str">
        <f t="shared" si="27"/>
        <v/>
      </c>
      <c r="V31" s="222" t="str">
        <f t="shared" si="27"/>
        <v/>
      </c>
      <c r="W31" s="222" t="str">
        <f t="shared" si="27"/>
        <v/>
      </c>
      <c r="X31" s="222" t="str">
        <f t="shared" si="27"/>
        <v/>
      </c>
      <c r="Y31" s="222" t="str">
        <f t="shared" si="27"/>
        <v/>
      </c>
      <c r="Z31" s="222" t="str">
        <f t="shared" si="27"/>
        <v/>
      </c>
      <c r="AA31" s="222" t="str">
        <f t="shared" si="27"/>
        <v/>
      </c>
      <c r="AB31" s="222" t="str">
        <f t="shared" si="27"/>
        <v/>
      </c>
    </row>
    <row r="32" spans="1:28" ht="12" customHeight="1" x14ac:dyDescent="0.2">
      <c r="A32" s="476"/>
      <c r="B32" s="218">
        <v>4</v>
      </c>
      <c r="C32" s="222" t="str">
        <f t="shared" ref="C32:AB32" si="28">IF(COUNTIF(_sy4,C$2)&gt;1,"sai",IF(COUNTIF(_sy4,C$2)=1,INDEX(tkbs,1,MATCH(C$2,_sy4,0)),""))</f>
        <v/>
      </c>
      <c r="D32" s="222" t="str">
        <f t="shared" si="28"/>
        <v/>
      </c>
      <c r="E32" s="222" t="str">
        <f t="shared" si="28"/>
        <v/>
      </c>
      <c r="F32" s="222" t="str">
        <f t="shared" si="28"/>
        <v/>
      </c>
      <c r="G32" s="222" t="str">
        <f t="shared" si="28"/>
        <v/>
      </c>
      <c r="H32" s="222" t="str">
        <f t="shared" si="28"/>
        <v/>
      </c>
      <c r="I32" s="222" t="str">
        <f t="shared" si="28"/>
        <v/>
      </c>
      <c r="J32" s="222" t="str">
        <f t="shared" si="28"/>
        <v/>
      </c>
      <c r="K32" s="222" t="str">
        <f t="shared" si="28"/>
        <v/>
      </c>
      <c r="L32" s="222" t="str">
        <f t="shared" si="28"/>
        <v/>
      </c>
      <c r="M32" s="222" t="str">
        <f t="shared" si="28"/>
        <v/>
      </c>
      <c r="N32" s="222" t="str">
        <f t="shared" si="28"/>
        <v/>
      </c>
      <c r="O32" s="222" t="str">
        <f t="shared" si="28"/>
        <v/>
      </c>
      <c r="P32" s="222" t="str">
        <f t="shared" si="28"/>
        <v/>
      </c>
      <c r="Q32" s="222" t="str">
        <f t="shared" si="28"/>
        <v/>
      </c>
      <c r="R32" s="222" t="str">
        <f t="shared" si="28"/>
        <v/>
      </c>
      <c r="S32" s="222" t="str">
        <f t="shared" si="28"/>
        <v/>
      </c>
      <c r="T32" s="222" t="str">
        <f t="shared" si="28"/>
        <v/>
      </c>
      <c r="U32" s="222" t="str">
        <f t="shared" si="28"/>
        <v/>
      </c>
      <c r="V32" s="222" t="str">
        <f t="shared" si="28"/>
        <v/>
      </c>
      <c r="W32" s="222" t="str">
        <f t="shared" si="28"/>
        <v/>
      </c>
      <c r="X32" s="222" t="str">
        <f t="shared" si="28"/>
        <v/>
      </c>
      <c r="Y32" s="222" t="str">
        <f t="shared" si="28"/>
        <v/>
      </c>
      <c r="Z32" s="222" t="str">
        <f t="shared" si="28"/>
        <v/>
      </c>
      <c r="AA32" s="222" t="str">
        <f t="shared" si="28"/>
        <v/>
      </c>
      <c r="AB32" s="222" t="str">
        <f t="shared" si="28"/>
        <v/>
      </c>
    </row>
    <row r="33" spans="1:28" ht="12" customHeight="1" x14ac:dyDescent="0.2">
      <c r="A33" s="479"/>
      <c r="B33" s="219">
        <v>5</v>
      </c>
      <c r="C33" s="223" t="str">
        <f t="shared" ref="C33:AB33" si="29">IF(COUNTIF(_sy5,C$2)&gt;1,"sai",IF(COUNTIF(_sy5,C$2)=1,INDEX(tkbs,1,MATCH(C$2,_sy5,0)),""))</f>
        <v/>
      </c>
      <c r="D33" s="223" t="str">
        <f t="shared" si="29"/>
        <v/>
      </c>
      <c r="E33" s="223" t="str">
        <f t="shared" si="29"/>
        <v/>
      </c>
      <c r="F33" s="223" t="str">
        <f t="shared" si="29"/>
        <v/>
      </c>
      <c r="G33" s="223" t="str">
        <f t="shared" si="29"/>
        <v/>
      </c>
      <c r="H33" s="223" t="str">
        <f t="shared" si="29"/>
        <v/>
      </c>
      <c r="I33" s="223" t="str">
        <f t="shared" si="29"/>
        <v/>
      </c>
      <c r="J33" s="223" t="str">
        <f t="shared" si="29"/>
        <v/>
      </c>
      <c r="K33" s="223" t="str">
        <f t="shared" si="29"/>
        <v/>
      </c>
      <c r="L33" s="223" t="str">
        <f t="shared" si="29"/>
        <v/>
      </c>
      <c r="M33" s="223" t="str">
        <f t="shared" si="29"/>
        <v/>
      </c>
      <c r="N33" s="223" t="str">
        <f t="shared" si="29"/>
        <v/>
      </c>
      <c r="O33" s="223" t="str">
        <f t="shared" si="29"/>
        <v/>
      </c>
      <c r="P33" s="223" t="str">
        <f t="shared" si="29"/>
        <v/>
      </c>
      <c r="Q33" s="223" t="str">
        <f t="shared" si="29"/>
        <v/>
      </c>
      <c r="R33" s="223" t="str">
        <f t="shared" si="29"/>
        <v/>
      </c>
      <c r="S33" s="223" t="str">
        <f t="shared" si="29"/>
        <v/>
      </c>
      <c r="T33" s="223" t="str">
        <f t="shared" si="29"/>
        <v/>
      </c>
      <c r="U33" s="223" t="str">
        <f t="shared" si="29"/>
        <v/>
      </c>
      <c r="V33" s="223" t="str">
        <f t="shared" si="29"/>
        <v/>
      </c>
      <c r="W33" s="223" t="str">
        <f t="shared" si="29"/>
        <v/>
      </c>
      <c r="X33" s="223" t="str">
        <f t="shared" si="29"/>
        <v/>
      </c>
      <c r="Y33" s="223" t="str">
        <f t="shared" si="29"/>
        <v/>
      </c>
      <c r="Z33" s="223" t="str">
        <f t="shared" si="29"/>
        <v/>
      </c>
      <c r="AA33" s="223" t="str">
        <f t="shared" si="29"/>
        <v/>
      </c>
      <c r="AB33" s="223" t="str">
        <f t="shared" si="29"/>
        <v/>
      </c>
    </row>
    <row r="34" spans="1:28" ht="7.5" customHeight="1" x14ac:dyDescent="0.2">
      <c r="A34" s="224"/>
      <c r="B34" s="225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</row>
    <row r="35" spans="1:28" ht="12" customHeight="1" x14ac:dyDescent="0.2">
      <c r="A35" s="478" t="s">
        <v>99</v>
      </c>
      <c r="B35" s="215">
        <v>1</v>
      </c>
      <c r="C35" s="221" t="str">
        <f t="shared" ref="C35:AB35" si="30">IF(COUNTIF(_th1,C$2)&gt;1,"sai",IF(COUNTIF(_th1,C$2)=1,INDEX(tkbc,1,MATCH(C$2,_th1,0)),""))</f>
        <v/>
      </c>
      <c r="D35" s="221" t="str">
        <f t="shared" si="30"/>
        <v/>
      </c>
      <c r="E35" s="221" t="str">
        <f t="shared" si="30"/>
        <v>B8</v>
      </c>
      <c r="F35" s="221" t="str">
        <f t="shared" si="30"/>
        <v/>
      </c>
      <c r="G35" s="221" t="str">
        <f t="shared" si="30"/>
        <v/>
      </c>
      <c r="H35" s="221" t="str">
        <f t="shared" si="30"/>
        <v/>
      </c>
      <c r="I35" s="221" t="str">
        <f t="shared" si="30"/>
        <v/>
      </c>
      <c r="J35" s="221" t="str">
        <f t="shared" si="30"/>
        <v/>
      </c>
      <c r="K35" s="221" t="str">
        <f t="shared" si="30"/>
        <v/>
      </c>
      <c r="L35" s="221" t="str">
        <f t="shared" si="30"/>
        <v/>
      </c>
      <c r="M35" s="221" t="str">
        <f t="shared" si="30"/>
        <v/>
      </c>
      <c r="N35" s="221" t="str">
        <f t="shared" si="30"/>
        <v/>
      </c>
      <c r="O35" s="221" t="str">
        <f t="shared" si="30"/>
        <v/>
      </c>
      <c r="P35" s="221" t="str">
        <f t="shared" si="30"/>
        <v/>
      </c>
      <c r="Q35" s="221" t="str">
        <f t="shared" si="30"/>
        <v/>
      </c>
      <c r="R35" s="221" t="str">
        <f t="shared" si="30"/>
        <v/>
      </c>
      <c r="S35" s="221" t="str">
        <f t="shared" si="30"/>
        <v/>
      </c>
      <c r="T35" s="221" t="str">
        <f t="shared" si="30"/>
        <v/>
      </c>
      <c r="U35" s="221" t="str">
        <f t="shared" si="30"/>
        <v/>
      </c>
      <c r="V35" s="221" t="str">
        <f t="shared" si="30"/>
        <v/>
      </c>
      <c r="W35" s="221" t="str">
        <f t="shared" si="30"/>
        <v/>
      </c>
      <c r="X35" s="221" t="str">
        <f t="shared" si="30"/>
        <v/>
      </c>
      <c r="Y35" s="221" t="str">
        <f t="shared" si="30"/>
        <v/>
      </c>
      <c r="Z35" s="221" t="str">
        <f t="shared" si="30"/>
        <v/>
      </c>
      <c r="AA35" s="221" t="str">
        <f t="shared" si="30"/>
        <v/>
      </c>
      <c r="AB35" s="221" t="str">
        <f t="shared" si="30"/>
        <v/>
      </c>
    </row>
    <row r="36" spans="1:28" ht="12" customHeight="1" x14ac:dyDescent="0.2">
      <c r="A36" s="476"/>
      <c r="B36" s="218">
        <v>2</v>
      </c>
      <c r="C36" s="216" t="str">
        <f t="shared" ref="C36:AB36" si="31">IF(COUNTIF(_th2,C$2)&gt;1,"sai",IF(COUNTIF(_th2,C$2)=1,INDEX(tkbc,1,MATCH(C$2,_th2,0)),""))</f>
        <v/>
      </c>
      <c r="D36" s="216" t="str">
        <f t="shared" si="31"/>
        <v/>
      </c>
      <c r="E36" s="216" t="str">
        <f t="shared" si="31"/>
        <v>B8</v>
      </c>
      <c r="F36" s="216" t="str">
        <f t="shared" si="31"/>
        <v/>
      </c>
      <c r="G36" s="216" t="str">
        <f t="shared" si="31"/>
        <v/>
      </c>
      <c r="H36" s="216" t="str">
        <f t="shared" si="31"/>
        <v/>
      </c>
      <c r="I36" s="216" t="str">
        <f t="shared" si="31"/>
        <v>B3</v>
      </c>
      <c r="J36" s="216" t="str">
        <f t="shared" si="31"/>
        <v/>
      </c>
      <c r="K36" s="216" t="str">
        <f t="shared" si="31"/>
        <v/>
      </c>
      <c r="L36" s="216" t="str">
        <f t="shared" si="31"/>
        <v/>
      </c>
      <c r="M36" s="216" t="str">
        <f t="shared" si="31"/>
        <v/>
      </c>
      <c r="N36" s="216" t="str">
        <f t="shared" si="31"/>
        <v/>
      </c>
      <c r="O36" s="216" t="str">
        <f t="shared" si="31"/>
        <v/>
      </c>
      <c r="P36" s="216" t="str">
        <f t="shared" si="31"/>
        <v/>
      </c>
      <c r="Q36" s="216" t="str">
        <f t="shared" si="31"/>
        <v/>
      </c>
      <c r="R36" s="216" t="str">
        <f t="shared" si="31"/>
        <v/>
      </c>
      <c r="S36" s="216" t="str">
        <f t="shared" si="31"/>
        <v/>
      </c>
      <c r="T36" s="216" t="str">
        <f t="shared" si="31"/>
        <v/>
      </c>
      <c r="U36" s="216" t="str">
        <f t="shared" si="31"/>
        <v/>
      </c>
      <c r="V36" s="216" t="str">
        <f t="shared" si="31"/>
        <v/>
      </c>
      <c r="W36" s="216" t="str">
        <f t="shared" si="31"/>
        <v/>
      </c>
      <c r="X36" s="216" t="str">
        <f t="shared" si="31"/>
        <v/>
      </c>
      <c r="Y36" s="216" t="str">
        <f t="shared" si="31"/>
        <v/>
      </c>
      <c r="Z36" s="216" t="str">
        <f t="shared" si="31"/>
        <v/>
      </c>
      <c r="AA36" s="216" t="str">
        <f t="shared" si="31"/>
        <v/>
      </c>
      <c r="AB36" s="216" t="str">
        <f t="shared" si="31"/>
        <v/>
      </c>
    </row>
    <row r="37" spans="1:28" ht="12" customHeight="1" x14ac:dyDescent="0.2">
      <c r="A37" s="476"/>
      <c r="B37" s="218">
        <v>3</v>
      </c>
      <c r="C37" s="216" t="str">
        <f t="shared" ref="C37:AB37" si="32">IF(COUNTIF(_th3,C$2)&gt;1,"sai",IF(COUNTIF(_th3,C$2)=1,INDEX(tkbc,1,MATCH(C$2,_th3,0)),""))</f>
        <v/>
      </c>
      <c r="D37" s="216" t="str">
        <f t="shared" si="32"/>
        <v/>
      </c>
      <c r="E37" s="216" t="str">
        <f t="shared" si="32"/>
        <v/>
      </c>
      <c r="F37" s="216" t="str">
        <f t="shared" si="32"/>
        <v/>
      </c>
      <c r="G37" s="216" t="str">
        <f t="shared" si="32"/>
        <v/>
      </c>
      <c r="H37" s="216" t="str">
        <f t="shared" si="32"/>
        <v/>
      </c>
      <c r="I37" s="216" t="str">
        <f t="shared" si="32"/>
        <v>B7</v>
      </c>
      <c r="J37" s="216" t="str">
        <f t="shared" si="32"/>
        <v/>
      </c>
      <c r="K37" s="216" t="str">
        <f t="shared" si="32"/>
        <v/>
      </c>
      <c r="L37" s="216" t="str">
        <f t="shared" si="32"/>
        <v/>
      </c>
      <c r="M37" s="216" t="str">
        <f t="shared" si="32"/>
        <v/>
      </c>
      <c r="N37" s="216" t="str">
        <f t="shared" si="32"/>
        <v/>
      </c>
      <c r="O37" s="216" t="str">
        <f t="shared" si="32"/>
        <v/>
      </c>
      <c r="P37" s="216" t="str">
        <f t="shared" si="32"/>
        <v/>
      </c>
      <c r="Q37" s="216" t="str">
        <f t="shared" si="32"/>
        <v/>
      </c>
      <c r="R37" s="216" t="str">
        <f t="shared" si="32"/>
        <v/>
      </c>
      <c r="S37" s="216" t="str">
        <f t="shared" si="32"/>
        <v/>
      </c>
      <c r="T37" s="216" t="str">
        <f t="shared" si="32"/>
        <v/>
      </c>
      <c r="U37" s="216" t="str">
        <f t="shared" si="32"/>
        <v/>
      </c>
      <c r="V37" s="216" t="str">
        <f t="shared" si="32"/>
        <v/>
      </c>
      <c r="W37" s="216" t="str">
        <f t="shared" si="32"/>
        <v/>
      </c>
      <c r="X37" s="216" t="str">
        <f t="shared" si="32"/>
        <v/>
      </c>
      <c r="Y37" s="216" t="str">
        <f t="shared" si="32"/>
        <v/>
      </c>
      <c r="Z37" s="216" t="str">
        <f t="shared" si="32"/>
        <v/>
      </c>
      <c r="AA37" s="216" t="str">
        <f t="shared" si="32"/>
        <v/>
      </c>
      <c r="AB37" s="216" t="str">
        <f t="shared" si="32"/>
        <v/>
      </c>
    </row>
    <row r="38" spans="1:28" ht="12" customHeight="1" x14ac:dyDescent="0.2">
      <c r="A38" s="476"/>
      <c r="B38" s="218">
        <v>4</v>
      </c>
      <c r="C38" s="216" t="str">
        <f t="shared" ref="C38:AB38" si="33">IF(COUNTIF(_th4,C$2)&gt;1,"sai",IF(COUNTIF(_th4,C$2)=1,INDEX(tkbc,1,MATCH(C$2,_th4,0)),""))</f>
        <v/>
      </c>
      <c r="D38" s="216" t="str">
        <f t="shared" si="33"/>
        <v/>
      </c>
      <c r="E38" s="216" t="str">
        <f t="shared" si="33"/>
        <v>C3</v>
      </c>
      <c r="F38" s="216" t="str">
        <f t="shared" si="33"/>
        <v/>
      </c>
      <c r="G38" s="216" t="str">
        <f t="shared" si="33"/>
        <v/>
      </c>
      <c r="H38" s="216" t="str">
        <f t="shared" si="33"/>
        <v/>
      </c>
      <c r="I38" s="216" t="str">
        <f t="shared" si="33"/>
        <v>B7</v>
      </c>
      <c r="J38" s="216" t="str">
        <f t="shared" si="33"/>
        <v/>
      </c>
      <c r="K38" s="216" t="str">
        <f t="shared" si="33"/>
        <v/>
      </c>
      <c r="L38" s="216" t="str">
        <f t="shared" si="33"/>
        <v/>
      </c>
      <c r="M38" s="216" t="str">
        <f t="shared" si="33"/>
        <v/>
      </c>
      <c r="N38" s="216" t="str">
        <f t="shared" si="33"/>
        <v/>
      </c>
      <c r="O38" s="216" t="str">
        <f t="shared" si="33"/>
        <v/>
      </c>
      <c r="P38" s="216" t="str">
        <f t="shared" si="33"/>
        <v/>
      </c>
      <c r="Q38" s="216" t="str">
        <f t="shared" si="33"/>
        <v/>
      </c>
      <c r="R38" s="216" t="str">
        <f t="shared" si="33"/>
        <v/>
      </c>
      <c r="S38" s="216" t="str">
        <f t="shared" si="33"/>
        <v/>
      </c>
      <c r="T38" s="216" t="str">
        <f t="shared" si="33"/>
        <v/>
      </c>
      <c r="U38" s="216" t="str">
        <f t="shared" si="33"/>
        <v/>
      </c>
      <c r="V38" s="216" t="str">
        <f t="shared" si="33"/>
        <v/>
      </c>
      <c r="W38" s="216" t="str">
        <f t="shared" si="33"/>
        <v/>
      </c>
      <c r="X38" s="216" t="str">
        <f t="shared" si="33"/>
        <v/>
      </c>
      <c r="Y38" s="216" t="str">
        <f t="shared" si="33"/>
        <v/>
      </c>
      <c r="Z38" s="216" t="str">
        <f t="shared" si="33"/>
        <v/>
      </c>
      <c r="AA38" s="216" t="str">
        <f t="shared" si="33"/>
        <v/>
      </c>
      <c r="AB38" s="216" t="str">
        <f t="shared" si="33"/>
        <v/>
      </c>
    </row>
    <row r="39" spans="1:28" ht="12" customHeight="1" x14ac:dyDescent="0.2">
      <c r="A39" s="477"/>
      <c r="B39" s="227">
        <v>5</v>
      </c>
      <c r="C39" s="220" t="str">
        <f t="shared" ref="C39:AB39" si="34">IF(COUNTIF(_th5,C$2)&gt;1,"sai",IF(COUNTIF(_th5,C$2)=1,INDEX(tkbc,1,MATCH(C$2,_th5,0)),""))</f>
        <v/>
      </c>
      <c r="D39" s="220" t="str">
        <f t="shared" si="34"/>
        <v/>
      </c>
      <c r="E39" s="220" t="str">
        <f t="shared" si="34"/>
        <v>C3</v>
      </c>
      <c r="F39" s="220" t="str">
        <f t="shared" si="34"/>
        <v/>
      </c>
      <c r="G39" s="220" t="str">
        <f t="shared" si="34"/>
        <v/>
      </c>
      <c r="H39" s="220" t="str">
        <f t="shared" si="34"/>
        <v/>
      </c>
      <c r="I39" s="220" t="str">
        <f t="shared" si="34"/>
        <v>B7</v>
      </c>
      <c r="J39" s="220" t="str">
        <f t="shared" si="34"/>
        <v/>
      </c>
      <c r="K39" s="220" t="str">
        <f t="shared" si="34"/>
        <v/>
      </c>
      <c r="L39" s="220" t="str">
        <f t="shared" si="34"/>
        <v/>
      </c>
      <c r="M39" s="220" t="str">
        <f t="shared" si="34"/>
        <v/>
      </c>
      <c r="N39" s="220" t="str">
        <f t="shared" si="34"/>
        <v/>
      </c>
      <c r="O39" s="220" t="str">
        <f t="shared" si="34"/>
        <v/>
      </c>
      <c r="P39" s="220" t="str">
        <f t="shared" si="34"/>
        <v/>
      </c>
      <c r="Q39" s="220" t="str">
        <f t="shared" si="34"/>
        <v/>
      </c>
      <c r="R39" s="220" t="str">
        <f t="shared" si="34"/>
        <v/>
      </c>
      <c r="S39" s="220" t="str">
        <f t="shared" si="34"/>
        <v/>
      </c>
      <c r="T39" s="220" t="str">
        <f t="shared" si="34"/>
        <v/>
      </c>
      <c r="U39" s="220" t="str">
        <f t="shared" si="34"/>
        <v/>
      </c>
      <c r="V39" s="220" t="str">
        <f t="shared" si="34"/>
        <v/>
      </c>
      <c r="W39" s="220" t="str">
        <f t="shared" si="34"/>
        <v/>
      </c>
      <c r="X39" s="220" t="str">
        <f t="shared" si="34"/>
        <v/>
      </c>
      <c r="Y39" s="220" t="str">
        <f t="shared" si="34"/>
        <v/>
      </c>
      <c r="Z39" s="220" t="str">
        <f t="shared" si="34"/>
        <v/>
      </c>
      <c r="AA39" s="220" t="str">
        <f t="shared" si="34"/>
        <v/>
      </c>
      <c r="AB39" s="220" t="str">
        <f t="shared" si="34"/>
        <v/>
      </c>
    </row>
    <row r="40" spans="1:28" ht="12" customHeight="1" x14ac:dyDescent="0.2">
      <c r="A40" s="478" t="s">
        <v>100</v>
      </c>
      <c r="B40" s="215">
        <v>1</v>
      </c>
      <c r="C40" s="221" t="str">
        <f t="shared" ref="C40:AB40" si="35">IF(COUNTIF(_ta1,C$2)&gt;1,"sai",IF(COUNTIF(_ta1,C$2)=1,INDEX(tkbc,1,MATCH(C$2,_ta1,0)),""))</f>
        <v/>
      </c>
      <c r="D40" s="221" t="str">
        <f t="shared" si="35"/>
        <v/>
      </c>
      <c r="E40" s="221" t="str">
        <f t="shared" si="35"/>
        <v>B11</v>
      </c>
      <c r="F40" s="221" t="str">
        <f t="shared" si="35"/>
        <v/>
      </c>
      <c r="G40" s="221" t="str">
        <f t="shared" si="35"/>
        <v/>
      </c>
      <c r="H40" s="221" t="str">
        <f t="shared" si="35"/>
        <v>B9</v>
      </c>
      <c r="I40" s="221" t="str">
        <f t="shared" si="35"/>
        <v>B7</v>
      </c>
      <c r="J40" s="221" t="str">
        <f t="shared" si="35"/>
        <v/>
      </c>
      <c r="K40" s="221" t="str">
        <f t="shared" si="35"/>
        <v/>
      </c>
      <c r="L40" s="221" t="str">
        <f t="shared" si="35"/>
        <v/>
      </c>
      <c r="M40" s="221" t="str">
        <f t="shared" si="35"/>
        <v/>
      </c>
      <c r="N40" s="221" t="str">
        <f t="shared" si="35"/>
        <v/>
      </c>
      <c r="O40" s="221" t="str">
        <f t="shared" si="35"/>
        <v>B13</v>
      </c>
      <c r="P40" s="221" t="str">
        <f t="shared" si="35"/>
        <v/>
      </c>
      <c r="Q40" s="221" t="str">
        <f t="shared" si="35"/>
        <v/>
      </c>
      <c r="R40" s="221" t="str">
        <f t="shared" si="35"/>
        <v/>
      </c>
      <c r="S40" s="221" t="str">
        <f t="shared" si="35"/>
        <v/>
      </c>
      <c r="T40" s="221" t="str">
        <f t="shared" si="35"/>
        <v/>
      </c>
      <c r="U40" s="221" t="str">
        <f t="shared" si="35"/>
        <v/>
      </c>
      <c r="V40" s="221" t="str">
        <f t="shared" si="35"/>
        <v/>
      </c>
      <c r="W40" s="221" t="str">
        <f t="shared" si="35"/>
        <v/>
      </c>
      <c r="X40" s="221" t="str">
        <f t="shared" si="35"/>
        <v>C10</v>
      </c>
      <c r="Y40" s="221" t="str">
        <f t="shared" si="35"/>
        <v/>
      </c>
      <c r="Z40" s="221" t="str">
        <f t="shared" si="35"/>
        <v/>
      </c>
      <c r="AA40" s="221" t="str">
        <f t="shared" si="35"/>
        <v/>
      </c>
      <c r="AB40" s="221" t="str">
        <f t="shared" si="35"/>
        <v/>
      </c>
    </row>
    <row r="41" spans="1:28" ht="12" customHeight="1" x14ac:dyDescent="0.2">
      <c r="A41" s="476"/>
      <c r="B41" s="218">
        <v>2</v>
      </c>
      <c r="C41" s="216" t="str">
        <f t="shared" ref="C41:AB41" si="36">IF(COUNTIF(_ta2,C$2)&gt;1,"sai",IF(COUNTIF(_ta2,C$2)=1,INDEX(tkbc,1,MATCH(C$2,_ta2,0)),""))</f>
        <v>C10</v>
      </c>
      <c r="D41" s="216" t="str">
        <f t="shared" si="36"/>
        <v/>
      </c>
      <c r="E41" s="216" t="str">
        <f t="shared" si="36"/>
        <v>B11</v>
      </c>
      <c r="F41" s="216" t="str">
        <f t="shared" si="36"/>
        <v/>
      </c>
      <c r="G41" s="216" t="str">
        <f t="shared" si="36"/>
        <v/>
      </c>
      <c r="H41" s="216" t="str">
        <f t="shared" si="36"/>
        <v>B6</v>
      </c>
      <c r="I41" s="216" t="str">
        <f t="shared" si="36"/>
        <v>A8</v>
      </c>
      <c r="J41" s="216" t="str">
        <f t="shared" si="36"/>
        <v/>
      </c>
      <c r="K41" s="216" t="str">
        <f t="shared" si="36"/>
        <v/>
      </c>
      <c r="L41" s="216" t="str">
        <f t="shared" si="36"/>
        <v/>
      </c>
      <c r="M41" s="216" t="str">
        <f t="shared" si="36"/>
        <v>B12</v>
      </c>
      <c r="N41" s="216" t="str">
        <f t="shared" si="36"/>
        <v/>
      </c>
      <c r="O41" s="216" t="str">
        <f t="shared" si="36"/>
        <v>B4</v>
      </c>
      <c r="P41" s="216" t="str">
        <f t="shared" si="36"/>
        <v/>
      </c>
      <c r="Q41" s="216" t="str">
        <f t="shared" si="36"/>
        <v/>
      </c>
      <c r="R41" s="216" t="str">
        <f t="shared" si="36"/>
        <v>A3</v>
      </c>
      <c r="S41" s="216" t="str">
        <f t="shared" si="36"/>
        <v/>
      </c>
      <c r="T41" s="216" t="str">
        <f t="shared" si="36"/>
        <v/>
      </c>
      <c r="U41" s="216" t="str">
        <f t="shared" si="36"/>
        <v/>
      </c>
      <c r="V41" s="216" t="str">
        <f t="shared" si="36"/>
        <v/>
      </c>
      <c r="W41" s="216" t="str">
        <f t="shared" si="36"/>
        <v/>
      </c>
      <c r="X41" s="216" t="str">
        <f t="shared" si="36"/>
        <v>C12</v>
      </c>
      <c r="Y41" s="216" t="str">
        <f t="shared" si="36"/>
        <v/>
      </c>
      <c r="Z41" s="216" t="str">
        <f t="shared" si="36"/>
        <v/>
      </c>
      <c r="AA41" s="216" t="str">
        <f t="shared" si="36"/>
        <v/>
      </c>
      <c r="AB41" s="216" t="str">
        <f t="shared" si="36"/>
        <v/>
      </c>
    </row>
    <row r="42" spans="1:28" ht="12" customHeight="1" x14ac:dyDescent="0.2">
      <c r="A42" s="476"/>
      <c r="B42" s="218">
        <v>3</v>
      </c>
      <c r="C42" s="216" t="str">
        <f t="shared" ref="C42:AB42" si="37">IF(COUNTIF(_ta3,C$2)&gt;1,"sai",IF(COUNTIF(_ta3,C$2)=1,INDEX(tkbc,1,MATCH(C$2,_ta3,0)),""))</f>
        <v>C10</v>
      </c>
      <c r="D42" s="216" t="str">
        <f t="shared" si="37"/>
        <v/>
      </c>
      <c r="E42" s="216" t="str">
        <f t="shared" si="37"/>
        <v/>
      </c>
      <c r="F42" s="216" t="str">
        <f t="shared" si="37"/>
        <v/>
      </c>
      <c r="G42" s="216" t="str">
        <f t="shared" si="37"/>
        <v/>
      </c>
      <c r="H42" s="216" t="str">
        <f t="shared" si="37"/>
        <v>B1</v>
      </c>
      <c r="I42" s="216" t="str">
        <f t="shared" si="37"/>
        <v/>
      </c>
      <c r="J42" s="216" t="str">
        <f t="shared" si="37"/>
        <v>A8</v>
      </c>
      <c r="K42" s="216" t="str">
        <f t="shared" si="37"/>
        <v/>
      </c>
      <c r="L42" s="216" t="str">
        <f t="shared" si="37"/>
        <v/>
      </c>
      <c r="M42" s="216" t="str">
        <f t="shared" si="37"/>
        <v>B12</v>
      </c>
      <c r="N42" s="216" t="str">
        <f t="shared" si="37"/>
        <v/>
      </c>
      <c r="O42" s="216" t="str">
        <f t="shared" si="37"/>
        <v>B4</v>
      </c>
      <c r="P42" s="216" t="str">
        <f t="shared" si="37"/>
        <v/>
      </c>
      <c r="Q42" s="216" t="str">
        <f t="shared" si="37"/>
        <v/>
      </c>
      <c r="R42" s="216" t="str">
        <f t="shared" si="37"/>
        <v>A12</v>
      </c>
      <c r="S42" s="216" t="str">
        <f t="shared" si="37"/>
        <v/>
      </c>
      <c r="T42" s="216" t="str">
        <f t="shared" si="37"/>
        <v/>
      </c>
      <c r="U42" s="216" t="str">
        <f t="shared" si="37"/>
        <v/>
      </c>
      <c r="V42" s="216" t="str">
        <f t="shared" si="37"/>
        <v/>
      </c>
      <c r="W42" s="216" t="str">
        <f t="shared" si="37"/>
        <v/>
      </c>
      <c r="X42" s="216" t="str">
        <f t="shared" si="37"/>
        <v>C12</v>
      </c>
      <c r="Y42" s="216" t="str">
        <f t="shared" si="37"/>
        <v/>
      </c>
      <c r="Z42" s="216" t="str">
        <f t="shared" si="37"/>
        <v/>
      </c>
      <c r="AA42" s="216" t="str">
        <f t="shared" si="37"/>
        <v/>
      </c>
      <c r="AB42" s="216" t="str">
        <f t="shared" si="37"/>
        <v/>
      </c>
    </row>
    <row r="43" spans="1:28" ht="12" customHeight="1" x14ac:dyDescent="0.2">
      <c r="A43" s="476"/>
      <c r="B43" s="218">
        <v>4</v>
      </c>
      <c r="C43" s="216" t="str">
        <f t="shared" ref="C43:AB43" si="38">IF(COUNTIF(_ta4,C$2)&gt;1,"sai",IF(COUNTIF(_ta4,C$2)=1,INDEX(tkbc,1,MATCH(C$2,_ta4,0)),""))</f>
        <v/>
      </c>
      <c r="D43" s="216" t="str">
        <f t="shared" si="38"/>
        <v>B5</v>
      </c>
      <c r="E43" s="216" t="str">
        <f t="shared" si="38"/>
        <v/>
      </c>
      <c r="F43" s="216" t="str">
        <f t="shared" si="38"/>
        <v/>
      </c>
      <c r="G43" s="216" t="str">
        <f t="shared" si="38"/>
        <v/>
      </c>
      <c r="H43" s="216" t="str">
        <f t="shared" si="38"/>
        <v/>
      </c>
      <c r="I43" s="216" t="str">
        <f t="shared" si="38"/>
        <v>B3</v>
      </c>
      <c r="J43" s="216" t="str">
        <f t="shared" si="38"/>
        <v/>
      </c>
      <c r="K43" s="216" t="str">
        <f t="shared" si="38"/>
        <v/>
      </c>
      <c r="L43" s="216" t="str">
        <f t="shared" si="38"/>
        <v/>
      </c>
      <c r="M43" s="216" t="str">
        <f t="shared" si="38"/>
        <v>A2</v>
      </c>
      <c r="N43" s="216" t="str">
        <f t="shared" si="38"/>
        <v/>
      </c>
      <c r="O43" s="216" t="str">
        <f t="shared" si="38"/>
        <v>B2</v>
      </c>
      <c r="P43" s="216" t="str">
        <f t="shared" si="38"/>
        <v/>
      </c>
      <c r="Q43" s="216" t="str">
        <f t="shared" si="38"/>
        <v/>
      </c>
      <c r="R43" s="216" t="str">
        <f t="shared" si="38"/>
        <v>A13</v>
      </c>
      <c r="S43" s="216" t="str">
        <f t="shared" si="38"/>
        <v/>
      </c>
      <c r="T43" s="216" t="str">
        <f t="shared" si="38"/>
        <v/>
      </c>
      <c r="U43" s="216" t="str">
        <f t="shared" si="38"/>
        <v/>
      </c>
      <c r="V43" s="216" t="str">
        <f t="shared" si="38"/>
        <v/>
      </c>
      <c r="W43" s="216" t="str">
        <f t="shared" si="38"/>
        <v/>
      </c>
      <c r="X43" s="216" t="str">
        <f t="shared" si="38"/>
        <v>C14</v>
      </c>
      <c r="Y43" s="216" t="str">
        <f t="shared" si="38"/>
        <v/>
      </c>
      <c r="Z43" s="216" t="str">
        <f t="shared" si="38"/>
        <v/>
      </c>
      <c r="AA43" s="216" t="str">
        <f t="shared" si="38"/>
        <v/>
      </c>
      <c r="AB43" s="216" t="str">
        <f t="shared" si="38"/>
        <v/>
      </c>
    </row>
    <row r="44" spans="1:28" ht="12" customHeight="1" x14ac:dyDescent="0.2">
      <c r="A44" s="479"/>
      <c r="B44" s="227">
        <v>5</v>
      </c>
      <c r="C44" s="220" t="str">
        <f t="shared" ref="C44:AB44" si="39">IF(COUNTIF(_ta5,C$2)&gt;1,"sai",IF(COUNTIF(_ta5,C$2)=1,INDEX(tkbc,1,MATCH(C$2,_ta5,0)),""))</f>
        <v/>
      </c>
      <c r="D44" s="220" t="str">
        <f t="shared" si="39"/>
        <v>B5</v>
      </c>
      <c r="E44" s="220" t="str">
        <f t="shared" si="39"/>
        <v/>
      </c>
      <c r="F44" s="220" t="str">
        <f t="shared" si="39"/>
        <v/>
      </c>
      <c r="G44" s="220" t="str">
        <f t="shared" si="39"/>
        <v/>
      </c>
      <c r="H44" s="220" t="str">
        <f t="shared" si="39"/>
        <v>B7</v>
      </c>
      <c r="I44" s="220" t="str">
        <f t="shared" si="39"/>
        <v/>
      </c>
      <c r="J44" s="220" t="str">
        <f t="shared" si="39"/>
        <v>A11</v>
      </c>
      <c r="K44" s="220" t="str">
        <f t="shared" si="39"/>
        <v/>
      </c>
      <c r="L44" s="220" t="str">
        <f t="shared" si="39"/>
        <v/>
      </c>
      <c r="M44" s="220" t="str">
        <f t="shared" si="39"/>
        <v/>
      </c>
      <c r="N44" s="220" t="str">
        <f t="shared" si="39"/>
        <v>A2</v>
      </c>
      <c r="O44" s="220" t="str">
        <f t="shared" si="39"/>
        <v>C1</v>
      </c>
      <c r="P44" s="220" t="str">
        <f t="shared" si="39"/>
        <v/>
      </c>
      <c r="Q44" s="220" t="str">
        <f t="shared" si="39"/>
        <v>C9</v>
      </c>
      <c r="R44" s="220" t="str">
        <f t="shared" si="39"/>
        <v/>
      </c>
      <c r="S44" s="220" t="str">
        <f t="shared" si="39"/>
        <v/>
      </c>
      <c r="T44" s="220" t="str">
        <f t="shared" si="39"/>
        <v/>
      </c>
      <c r="U44" s="220" t="str">
        <f t="shared" si="39"/>
        <v/>
      </c>
      <c r="V44" s="220" t="str">
        <f t="shared" si="39"/>
        <v/>
      </c>
      <c r="W44" s="220" t="str">
        <f t="shared" si="39"/>
        <v/>
      </c>
      <c r="X44" s="220" t="str">
        <f t="shared" si="39"/>
        <v>C14</v>
      </c>
      <c r="Y44" s="220" t="str">
        <f t="shared" si="39"/>
        <v/>
      </c>
      <c r="Z44" s="220" t="str">
        <f t="shared" si="39"/>
        <v/>
      </c>
      <c r="AA44" s="220" t="str">
        <f t="shared" si="39"/>
        <v/>
      </c>
      <c r="AB44" s="220" t="str">
        <f t="shared" si="39"/>
        <v/>
      </c>
    </row>
    <row r="45" spans="1:28" ht="12" customHeight="1" x14ac:dyDescent="0.2">
      <c r="A45" s="475" t="s">
        <v>101</v>
      </c>
      <c r="B45" s="215">
        <v>1</v>
      </c>
      <c r="C45" s="221" t="str">
        <f t="shared" ref="C45:AB45" si="40">IF(COUNTIF(_tt1,C$2)&gt;1,"sai",IF(COUNTIF(_tt1,C$2)=1,INDEX(tkbc,1,MATCH(C$2,_tt1,0)),""))</f>
        <v/>
      </c>
      <c r="D45" s="221" t="str">
        <f t="shared" si="40"/>
        <v/>
      </c>
      <c r="E45" s="221" t="str">
        <f t="shared" si="40"/>
        <v/>
      </c>
      <c r="F45" s="221" t="str">
        <f t="shared" si="40"/>
        <v/>
      </c>
      <c r="G45" s="221" t="str">
        <f t="shared" si="40"/>
        <v/>
      </c>
      <c r="H45" s="221" t="str">
        <f t="shared" si="40"/>
        <v>B7</v>
      </c>
      <c r="I45" s="221" t="str">
        <f t="shared" si="40"/>
        <v/>
      </c>
      <c r="J45" s="221" t="str">
        <f t="shared" si="40"/>
        <v/>
      </c>
      <c r="K45" s="221" t="str">
        <f t="shared" si="40"/>
        <v/>
      </c>
      <c r="L45" s="221" t="str">
        <f t="shared" si="40"/>
        <v/>
      </c>
      <c r="M45" s="221" t="str">
        <f t="shared" si="40"/>
        <v/>
      </c>
      <c r="N45" s="221" t="str">
        <f t="shared" si="40"/>
        <v/>
      </c>
      <c r="O45" s="221" t="str">
        <f t="shared" si="40"/>
        <v>C15</v>
      </c>
      <c r="P45" s="221" t="str">
        <f t="shared" si="40"/>
        <v/>
      </c>
      <c r="Q45" s="221" t="str">
        <f t="shared" si="40"/>
        <v/>
      </c>
      <c r="R45" s="221" t="str">
        <f t="shared" si="40"/>
        <v/>
      </c>
      <c r="S45" s="221" t="str">
        <f t="shared" si="40"/>
        <v/>
      </c>
      <c r="T45" s="221" t="str">
        <f t="shared" si="40"/>
        <v/>
      </c>
      <c r="U45" s="221" t="str">
        <f t="shared" si="40"/>
        <v/>
      </c>
      <c r="V45" s="221" t="str">
        <f t="shared" si="40"/>
        <v/>
      </c>
      <c r="W45" s="221" t="str">
        <f t="shared" si="40"/>
        <v/>
      </c>
      <c r="X45" s="221" t="str">
        <f t="shared" si="40"/>
        <v/>
      </c>
      <c r="Y45" s="221" t="str">
        <f t="shared" si="40"/>
        <v/>
      </c>
      <c r="Z45" s="221" t="str">
        <f t="shared" si="40"/>
        <v/>
      </c>
      <c r="AA45" s="221" t="str">
        <f t="shared" si="40"/>
        <v/>
      </c>
      <c r="AB45" s="221" t="str">
        <f t="shared" si="40"/>
        <v/>
      </c>
    </row>
    <row r="46" spans="1:28" ht="12" customHeight="1" x14ac:dyDescent="0.2">
      <c r="A46" s="476"/>
      <c r="B46" s="218">
        <v>2</v>
      </c>
      <c r="C46" s="216" t="str">
        <f t="shared" ref="C46:AB46" si="41">IF(COUNTIF(_tt2,C$2)&gt;1,"sai",IF(COUNTIF(_tt2,C$2)=1,INDEX(tkbc,1,MATCH(C$2,_tt2,0)),""))</f>
        <v/>
      </c>
      <c r="D46" s="216" t="str">
        <f t="shared" si="41"/>
        <v/>
      </c>
      <c r="E46" s="216" t="str">
        <f t="shared" si="41"/>
        <v/>
      </c>
      <c r="F46" s="216" t="str">
        <f t="shared" si="41"/>
        <v/>
      </c>
      <c r="G46" s="216" t="str">
        <f t="shared" si="41"/>
        <v/>
      </c>
      <c r="H46" s="216" t="str">
        <f t="shared" si="41"/>
        <v>B1</v>
      </c>
      <c r="I46" s="216" t="str">
        <f t="shared" si="41"/>
        <v/>
      </c>
      <c r="J46" s="216" t="str">
        <f t="shared" si="41"/>
        <v/>
      </c>
      <c r="K46" s="216" t="str">
        <f t="shared" si="41"/>
        <v/>
      </c>
      <c r="L46" s="216" t="str">
        <f t="shared" si="41"/>
        <v/>
      </c>
      <c r="M46" s="216" t="str">
        <f t="shared" si="41"/>
        <v/>
      </c>
      <c r="N46" s="216" t="str">
        <f t="shared" si="41"/>
        <v/>
      </c>
      <c r="O46" s="216" t="str">
        <f t="shared" si="41"/>
        <v/>
      </c>
      <c r="P46" s="216" t="str">
        <f t="shared" si="41"/>
        <v/>
      </c>
      <c r="Q46" s="216" t="str">
        <f t="shared" si="41"/>
        <v/>
      </c>
      <c r="R46" s="216" t="str">
        <f t="shared" si="41"/>
        <v/>
      </c>
      <c r="S46" s="216" t="str">
        <f t="shared" si="41"/>
        <v/>
      </c>
      <c r="T46" s="216" t="str">
        <f t="shared" si="41"/>
        <v/>
      </c>
      <c r="U46" s="216" t="str">
        <f t="shared" si="41"/>
        <v/>
      </c>
      <c r="V46" s="216" t="str">
        <f t="shared" si="41"/>
        <v/>
      </c>
      <c r="W46" s="216" t="str">
        <f t="shared" si="41"/>
        <v/>
      </c>
      <c r="X46" s="216" t="str">
        <f t="shared" si="41"/>
        <v/>
      </c>
      <c r="Y46" s="216" t="str">
        <f t="shared" si="41"/>
        <v/>
      </c>
      <c r="Z46" s="216" t="str">
        <f t="shared" si="41"/>
        <v/>
      </c>
      <c r="AA46" s="216" t="str">
        <f t="shared" si="41"/>
        <v/>
      </c>
      <c r="AB46" s="216" t="str">
        <f t="shared" si="41"/>
        <v/>
      </c>
    </row>
    <row r="47" spans="1:28" ht="12" customHeight="1" x14ac:dyDescent="0.2">
      <c r="A47" s="476"/>
      <c r="B47" s="218">
        <v>3</v>
      </c>
      <c r="C47" s="216" t="str">
        <f t="shared" ref="C47:AB47" si="42">IF(COUNTIF(_tt3,C$2)&gt;1,"sai",IF(COUNTIF(_tt3,C$2)=1,INDEX(tkbc,1,MATCH(C$2,_tt3,0)),""))</f>
        <v/>
      </c>
      <c r="D47" s="216" t="str">
        <f t="shared" si="42"/>
        <v/>
      </c>
      <c r="E47" s="216" t="str">
        <f t="shared" si="42"/>
        <v/>
      </c>
      <c r="F47" s="216" t="str">
        <f t="shared" si="42"/>
        <v/>
      </c>
      <c r="G47" s="216" t="str">
        <f t="shared" si="42"/>
        <v/>
      </c>
      <c r="H47" s="216" t="str">
        <f t="shared" si="42"/>
        <v>B1</v>
      </c>
      <c r="I47" s="216" t="str">
        <f t="shared" si="42"/>
        <v/>
      </c>
      <c r="J47" s="216" t="str">
        <f t="shared" si="42"/>
        <v/>
      </c>
      <c r="K47" s="216" t="str">
        <f t="shared" si="42"/>
        <v/>
      </c>
      <c r="L47" s="216" t="str">
        <f t="shared" si="42"/>
        <v/>
      </c>
      <c r="M47" s="216" t="str">
        <f t="shared" si="42"/>
        <v/>
      </c>
      <c r="N47" s="216" t="str">
        <f t="shared" si="42"/>
        <v/>
      </c>
      <c r="O47" s="216" t="str">
        <f t="shared" si="42"/>
        <v>B10</v>
      </c>
      <c r="P47" s="216" t="str">
        <f t="shared" si="42"/>
        <v/>
      </c>
      <c r="Q47" s="216" t="str">
        <f t="shared" si="42"/>
        <v/>
      </c>
      <c r="R47" s="216" t="str">
        <f t="shared" si="42"/>
        <v/>
      </c>
      <c r="S47" s="216" t="str">
        <f t="shared" si="42"/>
        <v/>
      </c>
      <c r="T47" s="216" t="str">
        <f t="shared" si="42"/>
        <v/>
      </c>
      <c r="U47" s="216" t="str">
        <f t="shared" si="42"/>
        <v/>
      </c>
      <c r="V47" s="216" t="str">
        <f t="shared" si="42"/>
        <v/>
      </c>
      <c r="W47" s="216" t="str">
        <f t="shared" si="42"/>
        <v/>
      </c>
      <c r="X47" s="216" t="str">
        <f t="shared" si="42"/>
        <v/>
      </c>
      <c r="Y47" s="216" t="str">
        <f t="shared" si="42"/>
        <v/>
      </c>
      <c r="Z47" s="216" t="str">
        <f t="shared" si="42"/>
        <v/>
      </c>
      <c r="AA47" s="216" t="str">
        <f t="shared" si="42"/>
        <v/>
      </c>
      <c r="AB47" s="216" t="str">
        <f t="shared" si="42"/>
        <v/>
      </c>
    </row>
    <row r="48" spans="1:28" ht="12" customHeight="1" x14ac:dyDescent="0.2">
      <c r="A48" s="476"/>
      <c r="B48" s="218">
        <v>4</v>
      </c>
      <c r="C48" s="216" t="str">
        <f t="shared" ref="C48:AB48" si="43">IF(COUNTIF(_tt4,C$2)&gt;1,"sai",IF(COUNTIF(_tt4,C$2)=1,INDEX(tkbc,1,MATCH(C$2,_tt4,0)),""))</f>
        <v/>
      </c>
      <c r="D48" s="216" t="str">
        <f t="shared" si="43"/>
        <v/>
      </c>
      <c r="E48" s="216" t="str">
        <f t="shared" si="43"/>
        <v/>
      </c>
      <c r="F48" s="216" t="str">
        <f t="shared" si="43"/>
        <v/>
      </c>
      <c r="G48" s="216" t="str">
        <f t="shared" si="43"/>
        <v/>
      </c>
      <c r="H48" s="216" t="str">
        <f t="shared" si="43"/>
        <v>B2</v>
      </c>
      <c r="I48" s="216" t="str">
        <f t="shared" si="43"/>
        <v/>
      </c>
      <c r="J48" s="216" t="str">
        <f t="shared" si="43"/>
        <v/>
      </c>
      <c r="K48" s="216" t="str">
        <f t="shared" si="43"/>
        <v/>
      </c>
      <c r="L48" s="216" t="str">
        <f t="shared" si="43"/>
        <v/>
      </c>
      <c r="M48" s="216" t="str">
        <f t="shared" si="43"/>
        <v/>
      </c>
      <c r="N48" s="216" t="str">
        <f t="shared" si="43"/>
        <v/>
      </c>
      <c r="O48" s="216" t="str">
        <f t="shared" si="43"/>
        <v>B4</v>
      </c>
      <c r="P48" s="216" t="str">
        <f t="shared" si="43"/>
        <v/>
      </c>
      <c r="Q48" s="216" t="str">
        <f t="shared" si="43"/>
        <v/>
      </c>
      <c r="R48" s="216" t="str">
        <f t="shared" si="43"/>
        <v/>
      </c>
      <c r="S48" s="216" t="str">
        <f t="shared" si="43"/>
        <v/>
      </c>
      <c r="T48" s="216" t="str">
        <f t="shared" si="43"/>
        <v/>
      </c>
      <c r="U48" s="216" t="str">
        <f t="shared" si="43"/>
        <v/>
      </c>
      <c r="V48" s="216" t="str">
        <f t="shared" si="43"/>
        <v/>
      </c>
      <c r="W48" s="216" t="str">
        <f t="shared" si="43"/>
        <v/>
      </c>
      <c r="X48" s="216" t="str">
        <f t="shared" si="43"/>
        <v/>
      </c>
      <c r="Y48" s="216" t="str">
        <f t="shared" si="43"/>
        <v/>
      </c>
      <c r="Z48" s="216" t="str">
        <f t="shared" si="43"/>
        <v/>
      </c>
      <c r="AA48" s="216" t="str">
        <f t="shared" si="43"/>
        <v/>
      </c>
      <c r="AB48" s="216" t="str">
        <f t="shared" si="43"/>
        <v/>
      </c>
    </row>
    <row r="49" spans="1:28" ht="12" customHeight="1" x14ac:dyDescent="0.2">
      <c r="A49" s="477"/>
      <c r="B49" s="227">
        <v>5</v>
      </c>
      <c r="C49" s="220" t="str">
        <f t="shared" ref="C49:AB49" si="44">IF(COUNTIF(_tt5,C$2)&gt;1,"sai",IF(COUNTIF(_tt5,C$2)=1,INDEX(tkbc,1,MATCH(C$2,_tt5,0)),""))</f>
        <v/>
      </c>
      <c r="D49" s="220" t="str">
        <f t="shared" si="44"/>
        <v/>
      </c>
      <c r="E49" s="220" t="str">
        <f t="shared" si="44"/>
        <v/>
      </c>
      <c r="F49" s="220" t="str">
        <f t="shared" si="44"/>
        <v/>
      </c>
      <c r="G49" s="220" t="str">
        <f t="shared" si="44"/>
        <v/>
      </c>
      <c r="H49" s="220" t="str">
        <f t="shared" si="44"/>
        <v>B2</v>
      </c>
      <c r="I49" s="220" t="str">
        <f t="shared" si="44"/>
        <v/>
      </c>
      <c r="J49" s="220" t="str">
        <f t="shared" si="44"/>
        <v/>
      </c>
      <c r="K49" s="220" t="str">
        <f t="shared" si="44"/>
        <v/>
      </c>
      <c r="L49" s="220" t="str">
        <f t="shared" si="44"/>
        <v/>
      </c>
      <c r="M49" s="220" t="str">
        <f t="shared" si="44"/>
        <v/>
      </c>
      <c r="N49" s="220" t="str">
        <f t="shared" si="44"/>
        <v/>
      </c>
      <c r="O49" s="220" t="str">
        <f t="shared" si="44"/>
        <v>B4</v>
      </c>
      <c r="P49" s="220" t="str">
        <f t="shared" si="44"/>
        <v/>
      </c>
      <c r="Q49" s="220" t="str">
        <f t="shared" si="44"/>
        <v/>
      </c>
      <c r="R49" s="220" t="str">
        <f t="shared" si="44"/>
        <v/>
      </c>
      <c r="S49" s="220" t="str">
        <f t="shared" si="44"/>
        <v/>
      </c>
      <c r="T49" s="220" t="str">
        <f t="shared" si="44"/>
        <v/>
      </c>
      <c r="U49" s="220" t="str">
        <f t="shared" si="44"/>
        <v/>
      </c>
      <c r="V49" s="220" t="str">
        <f t="shared" si="44"/>
        <v/>
      </c>
      <c r="W49" s="220" t="str">
        <f t="shared" si="44"/>
        <v/>
      </c>
      <c r="X49" s="220" t="str">
        <f t="shared" si="44"/>
        <v/>
      </c>
      <c r="Y49" s="220" t="str">
        <f t="shared" si="44"/>
        <v/>
      </c>
      <c r="Z49" s="220" t="str">
        <f t="shared" si="44"/>
        <v/>
      </c>
      <c r="AA49" s="220" t="str">
        <f t="shared" si="44"/>
        <v/>
      </c>
      <c r="AB49" s="220" t="str">
        <f t="shared" si="44"/>
        <v/>
      </c>
    </row>
    <row r="50" spans="1:28" ht="12" customHeight="1" x14ac:dyDescent="0.2">
      <c r="A50" s="478" t="s">
        <v>102</v>
      </c>
      <c r="B50" s="215">
        <v>1</v>
      </c>
      <c r="C50" s="221" t="str">
        <f t="shared" ref="C50:AB50" si="45">IF(COUNTIF(_tn1,C$2)&gt;1,"sai",IF(COUNTIF(_tn1,C$2)=1,INDEX(tkbc,1,MATCH(C$2,_tn1,0)),""))</f>
        <v/>
      </c>
      <c r="D50" s="221" t="str">
        <f t="shared" si="45"/>
        <v/>
      </c>
      <c r="E50" s="221" t="str">
        <f t="shared" si="45"/>
        <v/>
      </c>
      <c r="F50" s="221" t="str">
        <f t="shared" si="45"/>
        <v/>
      </c>
      <c r="G50" s="221" t="str">
        <f t="shared" si="45"/>
        <v/>
      </c>
      <c r="H50" s="221" t="str">
        <f t="shared" si="45"/>
        <v/>
      </c>
      <c r="I50" s="221" t="str">
        <f t="shared" si="45"/>
        <v/>
      </c>
      <c r="J50" s="221" t="str">
        <f t="shared" si="45"/>
        <v/>
      </c>
      <c r="K50" s="221" t="str">
        <f t="shared" si="45"/>
        <v/>
      </c>
      <c r="L50" s="221" t="str">
        <f t="shared" si="45"/>
        <v/>
      </c>
      <c r="M50" s="221" t="str">
        <f t="shared" si="45"/>
        <v/>
      </c>
      <c r="N50" s="221" t="str">
        <f t="shared" si="45"/>
        <v/>
      </c>
      <c r="O50" s="221" t="str">
        <f t="shared" si="45"/>
        <v/>
      </c>
      <c r="P50" s="221" t="str">
        <f t="shared" si="45"/>
        <v/>
      </c>
      <c r="Q50" s="221" t="str">
        <f t="shared" si="45"/>
        <v/>
      </c>
      <c r="R50" s="221" t="str">
        <f t="shared" si="45"/>
        <v/>
      </c>
      <c r="S50" s="221" t="str">
        <f t="shared" si="45"/>
        <v/>
      </c>
      <c r="T50" s="221" t="str">
        <f t="shared" si="45"/>
        <v/>
      </c>
      <c r="U50" s="221" t="str">
        <f t="shared" si="45"/>
        <v/>
      </c>
      <c r="V50" s="221" t="str">
        <f t="shared" si="45"/>
        <v/>
      </c>
      <c r="W50" s="221" t="str">
        <f t="shared" si="45"/>
        <v/>
      </c>
      <c r="X50" s="221" t="str">
        <f t="shared" si="45"/>
        <v/>
      </c>
      <c r="Y50" s="221" t="str">
        <f t="shared" si="45"/>
        <v/>
      </c>
      <c r="Z50" s="221" t="str">
        <f t="shared" si="45"/>
        <v/>
      </c>
      <c r="AA50" s="221" t="str">
        <f t="shared" si="45"/>
        <v/>
      </c>
      <c r="AB50" s="221" t="str">
        <f t="shared" si="45"/>
        <v/>
      </c>
    </row>
    <row r="51" spans="1:28" ht="12" customHeight="1" x14ac:dyDescent="0.2">
      <c r="A51" s="476"/>
      <c r="B51" s="218">
        <v>2</v>
      </c>
      <c r="C51" s="216" t="str">
        <f t="shared" ref="C51:AB51" si="46">IF(COUNTIF(_tn2,C$2)&gt;1,"sai",IF(COUNTIF(_tn2,C$2)=1,INDEX(tkbc,1,MATCH(C$2,_tn2,0)),""))</f>
        <v/>
      </c>
      <c r="D51" s="216" t="str">
        <f t="shared" si="46"/>
        <v/>
      </c>
      <c r="E51" s="216" t="str">
        <f t="shared" si="46"/>
        <v>B11</v>
      </c>
      <c r="F51" s="216" t="str">
        <f t="shared" si="46"/>
        <v/>
      </c>
      <c r="G51" s="216" t="str">
        <f t="shared" si="46"/>
        <v/>
      </c>
      <c r="H51" s="216" t="str">
        <f t="shared" si="46"/>
        <v/>
      </c>
      <c r="I51" s="216" t="str">
        <f t="shared" si="46"/>
        <v>A8</v>
      </c>
      <c r="J51" s="216" t="str">
        <f t="shared" si="46"/>
        <v/>
      </c>
      <c r="K51" s="216" t="str">
        <f t="shared" si="46"/>
        <v/>
      </c>
      <c r="L51" s="216" t="str">
        <f t="shared" si="46"/>
        <v/>
      </c>
      <c r="M51" s="216" t="str">
        <f t="shared" si="46"/>
        <v>A5</v>
      </c>
      <c r="N51" s="216" t="str">
        <f t="shared" si="46"/>
        <v/>
      </c>
      <c r="O51" s="216" t="str">
        <f t="shared" si="46"/>
        <v>C1</v>
      </c>
      <c r="P51" s="216" t="str">
        <f t="shared" si="46"/>
        <v/>
      </c>
      <c r="Q51" s="216" t="str">
        <f t="shared" si="46"/>
        <v>C5</v>
      </c>
      <c r="R51" s="216" t="str">
        <f t="shared" si="46"/>
        <v/>
      </c>
      <c r="S51" s="216" t="str">
        <f t="shared" si="46"/>
        <v/>
      </c>
      <c r="T51" s="216" t="str">
        <f t="shared" si="46"/>
        <v/>
      </c>
      <c r="U51" s="216" t="str">
        <f t="shared" si="46"/>
        <v>A6</v>
      </c>
      <c r="V51" s="216" t="str">
        <f t="shared" si="46"/>
        <v/>
      </c>
      <c r="W51" s="216" t="str">
        <f t="shared" si="46"/>
        <v/>
      </c>
      <c r="X51" s="216" t="str">
        <f t="shared" si="46"/>
        <v/>
      </c>
      <c r="Y51" s="216" t="str">
        <f t="shared" si="46"/>
        <v/>
      </c>
      <c r="Z51" s="216" t="str">
        <f t="shared" si="46"/>
        <v/>
      </c>
      <c r="AA51" s="216" t="str">
        <f t="shared" si="46"/>
        <v/>
      </c>
      <c r="AB51" s="216" t="str">
        <f t="shared" si="46"/>
        <v/>
      </c>
    </row>
    <row r="52" spans="1:28" ht="12" customHeight="1" x14ac:dyDescent="0.2">
      <c r="A52" s="476"/>
      <c r="B52" s="218">
        <v>3</v>
      </c>
      <c r="C52" s="216" t="str">
        <f t="shared" ref="C52:AB52" si="47">IF(COUNTIF(_tn3,C$2)&gt;1,"sai",IF(COUNTIF(_tn3,C$2)=1,INDEX(tkbc,1,MATCH(C$2,_tn3,0)),""))</f>
        <v/>
      </c>
      <c r="D52" s="216" t="str">
        <f t="shared" si="47"/>
        <v/>
      </c>
      <c r="E52" s="216" t="str">
        <f t="shared" si="47"/>
        <v>B8</v>
      </c>
      <c r="F52" s="216" t="str">
        <f t="shared" si="47"/>
        <v/>
      </c>
      <c r="G52" s="216" t="str">
        <f t="shared" si="47"/>
        <v/>
      </c>
      <c r="H52" s="216" t="str">
        <f t="shared" si="47"/>
        <v/>
      </c>
      <c r="I52" s="216" t="str">
        <f t="shared" si="47"/>
        <v>A8</v>
      </c>
      <c r="J52" s="216" t="str">
        <f t="shared" si="47"/>
        <v/>
      </c>
      <c r="K52" s="216" t="str">
        <f t="shared" si="47"/>
        <v/>
      </c>
      <c r="L52" s="216" t="str">
        <f t="shared" si="47"/>
        <v/>
      </c>
      <c r="M52" s="216" t="str">
        <f t="shared" si="47"/>
        <v>A5</v>
      </c>
      <c r="N52" s="216" t="str">
        <f t="shared" si="47"/>
        <v/>
      </c>
      <c r="O52" s="216" t="str">
        <f t="shared" si="47"/>
        <v>C4</v>
      </c>
      <c r="P52" s="216" t="str">
        <f t="shared" si="47"/>
        <v/>
      </c>
      <c r="Q52" s="216" t="str">
        <f t="shared" si="47"/>
        <v>C5</v>
      </c>
      <c r="R52" s="216" t="str">
        <f t="shared" si="47"/>
        <v/>
      </c>
      <c r="S52" s="216" t="str">
        <f t="shared" si="47"/>
        <v/>
      </c>
      <c r="T52" s="216" t="str">
        <f t="shared" si="47"/>
        <v/>
      </c>
      <c r="U52" s="216" t="str">
        <f t="shared" si="47"/>
        <v>C7</v>
      </c>
      <c r="V52" s="216" t="str">
        <f t="shared" si="47"/>
        <v/>
      </c>
      <c r="W52" s="216" t="str">
        <f t="shared" si="47"/>
        <v/>
      </c>
      <c r="X52" s="216" t="str">
        <f t="shared" si="47"/>
        <v/>
      </c>
      <c r="Y52" s="216" t="str">
        <f t="shared" si="47"/>
        <v/>
      </c>
      <c r="Z52" s="216" t="str">
        <f t="shared" si="47"/>
        <v/>
      </c>
      <c r="AA52" s="216" t="str">
        <f t="shared" si="47"/>
        <v/>
      </c>
      <c r="AB52" s="216" t="str">
        <f t="shared" si="47"/>
        <v/>
      </c>
    </row>
    <row r="53" spans="1:28" ht="12" customHeight="1" x14ac:dyDescent="0.2">
      <c r="A53" s="476"/>
      <c r="B53" s="218">
        <v>4</v>
      </c>
      <c r="C53" s="216" t="str">
        <f t="shared" ref="C53:AB53" si="48">IF(COUNTIF(_tn4,C$2)&gt;1,"sai",IF(COUNTIF(_tn4,C$2)=1,INDEX(tkbc,1,MATCH(C$2,_tn4,0)),""))</f>
        <v/>
      </c>
      <c r="D53" s="216" t="str">
        <f t="shared" si="48"/>
        <v/>
      </c>
      <c r="E53" s="216" t="str">
        <f t="shared" si="48"/>
        <v>B8</v>
      </c>
      <c r="F53" s="216" t="str">
        <f t="shared" si="48"/>
        <v/>
      </c>
      <c r="G53" s="216" t="str">
        <f t="shared" si="48"/>
        <v/>
      </c>
      <c r="H53" s="216" t="str">
        <f t="shared" si="48"/>
        <v>B6</v>
      </c>
      <c r="I53" s="216" t="str">
        <f t="shared" si="48"/>
        <v>B9</v>
      </c>
      <c r="J53" s="216" t="str">
        <f t="shared" si="48"/>
        <v/>
      </c>
      <c r="K53" s="216" t="str">
        <f t="shared" si="48"/>
        <v/>
      </c>
      <c r="L53" s="216" t="str">
        <f t="shared" si="48"/>
        <v/>
      </c>
      <c r="M53" s="216" t="str">
        <f t="shared" si="48"/>
        <v>B12</v>
      </c>
      <c r="N53" s="216" t="str">
        <f t="shared" si="48"/>
        <v/>
      </c>
      <c r="O53" s="216" t="str">
        <f t="shared" si="48"/>
        <v>C4</v>
      </c>
      <c r="P53" s="216" t="str">
        <f t="shared" si="48"/>
        <v/>
      </c>
      <c r="Q53" s="216" t="str">
        <f t="shared" si="48"/>
        <v/>
      </c>
      <c r="R53" s="216" t="str">
        <f t="shared" si="48"/>
        <v/>
      </c>
      <c r="S53" s="216" t="str">
        <f t="shared" si="48"/>
        <v/>
      </c>
      <c r="T53" s="216" t="str">
        <f t="shared" si="48"/>
        <v/>
      </c>
      <c r="U53" s="216" t="str">
        <f t="shared" si="48"/>
        <v>A1</v>
      </c>
      <c r="V53" s="216" t="str">
        <f t="shared" si="48"/>
        <v/>
      </c>
      <c r="W53" s="216" t="str">
        <f t="shared" si="48"/>
        <v/>
      </c>
      <c r="X53" s="216" t="str">
        <f t="shared" si="48"/>
        <v/>
      </c>
      <c r="Y53" s="216" t="str">
        <f t="shared" si="48"/>
        <v/>
      </c>
      <c r="Z53" s="216" t="str">
        <f t="shared" si="48"/>
        <v/>
      </c>
      <c r="AA53" s="216" t="str">
        <f t="shared" si="48"/>
        <v/>
      </c>
      <c r="AB53" s="216" t="str">
        <f t="shared" si="48"/>
        <v/>
      </c>
    </row>
    <row r="54" spans="1:28" ht="12" customHeight="1" x14ac:dyDescent="0.2">
      <c r="A54" s="479"/>
      <c r="B54" s="227">
        <v>5</v>
      </c>
      <c r="C54" s="220" t="str">
        <f t="shared" ref="C54:AB54" si="49">IF(COUNTIF(_tn5,C$2)&gt;1,"sai",IF(COUNTIF(_tn5,C$2)=1,INDEX(tkbc,1,MATCH(C$2,_tn5,0)),""))</f>
        <v/>
      </c>
      <c r="D54" s="220" t="str">
        <f t="shared" si="49"/>
        <v/>
      </c>
      <c r="E54" s="220" t="str">
        <f t="shared" si="49"/>
        <v>C3</v>
      </c>
      <c r="F54" s="220" t="str">
        <f t="shared" si="49"/>
        <v/>
      </c>
      <c r="G54" s="220" t="str">
        <f t="shared" si="49"/>
        <v/>
      </c>
      <c r="H54" s="220" t="str">
        <f t="shared" si="49"/>
        <v>B6</v>
      </c>
      <c r="I54" s="220" t="str">
        <f t="shared" si="49"/>
        <v>B9</v>
      </c>
      <c r="J54" s="220" t="str">
        <f t="shared" si="49"/>
        <v/>
      </c>
      <c r="K54" s="220" t="str">
        <f t="shared" si="49"/>
        <v/>
      </c>
      <c r="L54" s="220" t="str">
        <f t="shared" si="49"/>
        <v/>
      </c>
      <c r="M54" s="220" t="str">
        <f t="shared" si="49"/>
        <v>B12</v>
      </c>
      <c r="N54" s="220" t="str">
        <f t="shared" si="49"/>
        <v/>
      </c>
      <c r="O54" s="220" t="str">
        <f t="shared" si="49"/>
        <v>B10</v>
      </c>
      <c r="P54" s="220" t="str">
        <f t="shared" si="49"/>
        <v/>
      </c>
      <c r="Q54" s="220" t="str">
        <f t="shared" si="49"/>
        <v/>
      </c>
      <c r="R54" s="220" t="str">
        <f t="shared" si="49"/>
        <v/>
      </c>
      <c r="S54" s="220" t="str">
        <f t="shared" si="49"/>
        <v/>
      </c>
      <c r="T54" s="220" t="str">
        <f t="shared" si="49"/>
        <v/>
      </c>
      <c r="U54" s="220" t="str">
        <f t="shared" si="49"/>
        <v/>
      </c>
      <c r="V54" s="220" t="str">
        <f t="shared" si="49"/>
        <v>A1</v>
      </c>
      <c r="W54" s="220" t="str">
        <f t="shared" si="49"/>
        <v/>
      </c>
      <c r="X54" s="220" t="str">
        <f t="shared" si="49"/>
        <v/>
      </c>
      <c r="Y54" s="220" t="str">
        <f t="shared" si="49"/>
        <v/>
      </c>
      <c r="Z54" s="220" t="str">
        <f t="shared" si="49"/>
        <v/>
      </c>
      <c r="AA54" s="220" t="str">
        <f t="shared" si="49"/>
        <v/>
      </c>
      <c r="AB54" s="220" t="str">
        <f t="shared" si="49"/>
        <v/>
      </c>
    </row>
    <row r="55" spans="1:28" ht="12" customHeight="1" x14ac:dyDescent="0.2">
      <c r="A55" s="475" t="s">
        <v>103</v>
      </c>
      <c r="B55" s="215">
        <v>1</v>
      </c>
      <c r="C55" s="221" t="str">
        <f t="shared" ref="C55:AB55" si="50">IF(COUNTIF(_ts1,C$2)&gt;1,"sai",IF(COUNTIF(_ts1,C$2)=1,INDEX(tkbc,1,MATCH(C$2,_ts1,0)),""))</f>
        <v>C10</v>
      </c>
      <c r="D55" s="221" t="str">
        <f t="shared" si="50"/>
        <v/>
      </c>
      <c r="E55" s="221" t="str">
        <f t="shared" si="50"/>
        <v/>
      </c>
      <c r="F55" s="221" t="str">
        <f t="shared" si="50"/>
        <v>B3</v>
      </c>
      <c r="G55" s="221" t="str">
        <f t="shared" si="50"/>
        <v/>
      </c>
      <c r="H55" s="221" t="str">
        <f t="shared" si="50"/>
        <v>B7</v>
      </c>
      <c r="I55" s="221" t="str">
        <f t="shared" si="50"/>
        <v/>
      </c>
      <c r="J55" s="221" t="str">
        <f t="shared" si="50"/>
        <v/>
      </c>
      <c r="K55" s="221" t="str">
        <f t="shared" si="50"/>
        <v/>
      </c>
      <c r="L55" s="221" t="str">
        <f t="shared" si="50"/>
        <v/>
      </c>
      <c r="M55" s="221" t="str">
        <f t="shared" si="50"/>
        <v/>
      </c>
      <c r="N55" s="221" t="str">
        <f t="shared" si="50"/>
        <v/>
      </c>
      <c r="O55" s="221" t="str">
        <f t="shared" si="50"/>
        <v/>
      </c>
      <c r="P55" s="221" t="str">
        <f t="shared" si="50"/>
        <v/>
      </c>
      <c r="Q55" s="221" t="str">
        <f t="shared" si="50"/>
        <v>C9</v>
      </c>
      <c r="R55" s="221" t="str">
        <f t="shared" si="50"/>
        <v/>
      </c>
      <c r="S55" s="221" t="str">
        <f t="shared" si="50"/>
        <v/>
      </c>
      <c r="T55" s="221" t="str">
        <f t="shared" si="50"/>
        <v/>
      </c>
      <c r="U55" s="221" t="str">
        <f t="shared" si="50"/>
        <v/>
      </c>
      <c r="V55" s="221" t="str">
        <f t="shared" si="50"/>
        <v/>
      </c>
      <c r="W55" s="221" t="str">
        <f t="shared" si="50"/>
        <v/>
      </c>
      <c r="X55" s="221" t="str">
        <f t="shared" si="50"/>
        <v/>
      </c>
      <c r="Y55" s="221" t="str">
        <f t="shared" si="50"/>
        <v/>
      </c>
      <c r="Z55" s="221" t="str">
        <f t="shared" si="50"/>
        <v/>
      </c>
      <c r="AA55" s="221" t="str">
        <f t="shared" si="50"/>
        <v/>
      </c>
      <c r="AB55" s="221" t="str">
        <f t="shared" si="50"/>
        <v/>
      </c>
    </row>
    <row r="56" spans="1:28" ht="12" customHeight="1" x14ac:dyDescent="0.2">
      <c r="A56" s="476"/>
      <c r="B56" s="218">
        <v>2</v>
      </c>
      <c r="C56" s="216" t="str">
        <f t="shared" ref="C56:AB56" si="51">IF(COUNTIF(_ts2,C$2)&gt;1,"sai",IF(COUNTIF(_ts2,C$2)=1,INDEX(tkbc,1,MATCH(C$2,_ts2,0)),""))</f>
        <v/>
      </c>
      <c r="D56" s="216" t="str">
        <f t="shared" si="51"/>
        <v>B5</v>
      </c>
      <c r="E56" s="216" t="str">
        <f t="shared" si="51"/>
        <v>C6</v>
      </c>
      <c r="F56" s="216" t="str">
        <f t="shared" si="51"/>
        <v/>
      </c>
      <c r="G56" s="216" t="str">
        <f t="shared" si="51"/>
        <v>B10</v>
      </c>
      <c r="H56" s="216" t="str">
        <f t="shared" si="51"/>
        <v/>
      </c>
      <c r="I56" s="216" t="str">
        <f t="shared" si="51"/>
        <v/>
      </c>
      <c r="J56" s="216" t="str">
        <f t="shared" si="51"/>
        <v/>
      </c>
      <c r="K56" s="216" t="str">
        <f t="shared" si="51"/>
        <v/>
      </c>
      <c r="L56" s="216" t="str">
        <f t="shared" si="51"/>
        <v/>
      </c>
      <c r="M56" s="216" t="str">
        <f t="shared" si="51"/>
        <v/>
      </c>
      <c r="N56" s="216" t="str">
        <f t="shared" si="51"/>
        <v/>
      </c>
      <c r="O56" s="216" t="str">
        <f t="shared" si="51"/>
        <v/>
      </c>
      <c r="P56" s="216" t="str">
        <f t="shared" si="51"/>
        <v/>
      </c>
      <c r="Q56" s="216" t="str">
        <f t="shared" si="51"/>
        <v>C9</v>
      </c>
      <c r="R56" s="216" t="str">
        <f t="shared" si="51"/>
        <v/>
      </c>
      <c r="S56" s="216" t="str">
        <f t="shared" si="51"/>
        <v/>
      </c>
      <c r="T56" s="216" t="str">
        <f t="shared" si="51"/>
        <v/>
      </c>
      <c r="U56" s="216" t="str">
        <f t="shared" si="51"/>
        <v/>
      </c>
      <c r="V56" s="216" t="str">
        <f t="shared" si="51"/>
        <v/>
      </c>
      <c r="W56" s="216" t="str">
        <f t="shared" si="51"/>
        <v/>
      </c>
      <c r="X56" s="216" t="str">
        <f t="shared" si="51"/>
        <v/>
      </c>
      <c r="Y56" s="216" t="str">
        <f t="shared" si="51"/>
        <v/>
      </c>
      <c r="Z56" s="216" t="str">
        <f t="shared" si="51"/>
        <v/>
      </c>
      <c r="AA56" s="216" t="str">
        <f t="shared" si="51"/>
        <v/>
      </c>
      <c r="AB56" s="216" t="str">
        <f t="shared" si="51"/>
        <v/>
      </c>
    </row>
    <row r="57" spans="1:28" ht="12" customHeight="1" x14ac:dyDescent="0.2">
      <c r="A57" s="476"/>
      <c r="B57" s="218">
        <v>3</v>
      </c>
      <c r="C57" s="216" t="str">
        <f t="shared" ref="C57:AB57" si="52">IF(COUNTIF(_ts3,C$2)&gt;1,"sai",IF(COUNTIF(_ts3,C$2)=1,INDEX(tkbc,1,MATCH(C$2,_ts3,0)),""))</f>
        <v/>
      </c>
      <c r="D57" s="216" t="str">
        <f t="shared" si="52"/>
        <v/>
      </c>
      <c r="E57" s="216" t="str">
        <f t="shared" si="52"/>
        <v>B11</v>
      </c>
      <c r="F57" s="216" t="str">
        <f t="shared" si="52"/>
        <v/>
      </c>
      <c r="G57" s="216" t="str">
        <f t="shared" si="52"/>
        <v/>
      </c>
      <c r="H57" s="216" t="str">
        <f t="shared" si="52"/>
        <v>B2</v>
      </c>
      <c r="I57" s="216" t="str">
        <f t="shared" si="52"/>
        <v>B7</v>
      </c>
      <c r="J57" s="216" t="str">
        <f t="shared" si="52"/>
        <v/>
      </c>
      <c r="K57" s="216" t="str">
        <f t="shared" si="52"/>
        <v/>
      </c>
      <c r="L57" s="216" t="str">
        <f t="shared" si="52"/>
        <v/>
      </c>
      <c r="M57" s="216" t="str">
        <f t="shared" si="52"/>
        <v/>
      </c>
      <c r="N57" s="216" t="str">
        <f t="shared" si="52"/>
        <v/>
      </c>
      <c r="O57" s="216" t="str">
        <f t="shared" si="52"/>
        <v>C15</v>
      </c>
      <c r="P57" s="216" t="str">
        <f t="shared" si="52"/>
        <v/>
      </c>
      <c r="Q57" s="216" t="str">
        <f t="shared" si="52"/>
        <v>C14</v>
      </c>
      <c r="R57" s="216" t="str">
        <f t="shared" si="52"/>
        <v/>
      </c>
      <c r="S57" s="216" t="str">
        <f t="shared" si="52"/>
        <v/>
      </c>
      <c r="T57" s="216" t="str">
        <f t="shared" si="52"/>
        <v/>
      </c>
      <c r="U57" s="216" t="str">
        <f t="shared" si="52"/>
        <v/>
      </c>
      <c r="V57" s="216" t="str">
        <f t="shared" si="52"/>
        <v/>
      </c>
      <c r="W57" s="216" t="str">
        <f t="shared" si="52"/>
        <v/>
      </c>
      <c r="X57" s="216" t="str">
        <f t="shared" si="52"/>
        <v/>
      </c>
      <c r="Y57" s="216" t="str">
        <f t="shared" si="52"/>
        <v/>
      </c>
      <c r="Z57" s="216" t="str">
        <f t="shared" si="52"/>
        <v/>
      </c>
      <c r="AA57" s="216" t="str">
        <f t="shared" si="52"/>
        <v/>
      </c>
      <c r="AB57" s="216" t="str">
        <f t="shared" si="52"/>
        <v/>
      </c>
    </row>
    <row r="58" spans="1:28" ht="12" customHeight="1" x14ac:dyDescent="0.2">
      <c r="A58" s="476"/>
      <c r="B58" s="218">
        <v>4</v>
      </c>
      <c r="C58" s="216" t="str">
        <f t="shared" ref="C58:AB58" si="53">IF(COUNTIF(_ts4,C$2)&gt;1,"sai",IF(COUNTIF(_ts4,C$2)=1,INDEX(tkbc,1,MATCH(C$2,_ts4,0)),""))</f>
        <v/>
      </c>
      <c r="D58" s="216" t="str">
        <f t="shared" si="53"/>
        <v/>
      </c>
      <c r="E58" s="216" t="str">
        <f t="shared" si="53"/>
        <v/>
      </c>
      <c r="F58" s="216" t="str">
        <f t="shared" si="53"/>
        <v>B8</v>
      </c>
      <c r="G58" s="216" t="str">
        <f t="shared" si="53"/>
        <v>B12</v>
      </c>
      <c r="H58" s="216" t="str">
        <f t="shared" si="53"/>
        <v/>
      </c>
      <c r="I58" s="216" t="str">
        <f t="shared" si="53"/>
        <v>B3</v>
      </c>
      <c r="J58" s="216" t="str">
        <f t="shared" si="53"/>
        <v/>
      </c>
      <c r="K58" s="216" t="str">
        <f t="shared" si="53"/>
        <v/>
      </c>
      <c r="L58" s="216" t="str">
        <f t="shared" si="53"/>
        <v/>
      </c>
      <c r="M58" s="216" t="str">
        <f t="shared" si="53"/>
        <v/>
      </c>
      <c r="N58" s="216" t="str">
        <f t="shared" si="53"/>
        <v/>
      </c>
      <c r="O58" s="216" t="str">
        <f t="shared" si="53"/>
        <v>B2</v>
      </c>
      <c r="P58" s="216" t="str">
        <f t="shared" si="53"/>
        <v/>
      </c>
      <c r="Q58" s="216" t="str">
        <f t="shared" si="53"/>
        <v/>
      </c>
      <c r="R58" s="216" t="str">
        <f t="shared" si="53"/>
        <v/>
      </c>
      <c r="S58" s="216" t="str">
        <f t="shared" si="53"/>
        <v/>
      </c>
      <c r="T58" s="216" t="str">
        <f t="shared" si="53"/>
        <v/>
      </c>
      <c r="U58" s="216" t="str">
        <f t="shared" si="53"/>
        <v/>
      </c>
      <c r="V58" s="216" t="str">
        <f t="shared" si="53"/>
        <v/>
      </c>
      <c r="W58" s="216" t="str">
        <f t="shared" si="53"/>
        <v/>
      </c>
      <c r="X58" s="216" t="str">
        <f t="shared" si="53"/>
        <v/>
      </c>
      <c r="Y58" s="216" t="str">
        <f t="shared" si="53"/>
        <v/>
      </c>
      <c r="Z58" s="216" t="str">
        <f t="shared" si="53"/>
        <v/>
      </c>
      <c r="AA58" s="216" t="str">
        <f t="shared" si="53"/>
        <v/>
      </c>
      <c r="AB58" s="216" t="str">
        <f t="shared" si="53"/>
        <v/>
      </c>
    </row>
    <row r="59" spans="1:28" ht="12" customHeight="1" x14ac:dyDescent="0.2">
      <c r="A59" s="477"/>
      <c r="B59" s="227">
        <v>5</v>
      </c>
      <c r="C59" s="220" t="str">
        <f t="shared" ref="C59:AB59" si="54">IF(COUNTIF(_ts5,C$2)&gt;1,"sai",IF(COUNTIF(_ts5,C$2)=1,INDEX(tkbc,1,MATCH(C$2,_ts5,0)),""))</f>
        <v/>
      </c>
      <c r="D59" s="220" t="str">
        <f t="shared" si="54"/>
        <v/>
      </c>
      <c r="E59" s="220" t="str">
        <f t="shared" si="54"/>
        <v/>
      </c>
      <c r="F59" s="220" t="str">
        <f t="shared" si="54"/>
        <v>B4</v>
      </c>
      <c r="G59" s="220" t="str">
        <f t="shared" si="54"/>
        <v>B12</v>
      </c>
      <c r="H59" s="220" t="str">
        <f t="shared" si="54"/>
        <v/>
      </c>
      <c r="I59" s="220" t="str">
        <f t="shared" si="54"/>
        <v>B3</v>
      </c>
      <c r="J59" s="220" t="str">
        <f t="shared" si="54"/>
        <v/>
      </c>
      <c r="K59" s="220" t="str">
        <f t="shared" si="54"/>
        <v/>
      </c>
      <c r="L59" s="220" t="str">
        <f t="shared" si="54"/>
        <v/>
      </c>
      <c r="M59" s="220" t="str">
        <f t="shared" si="54"/>
        <v/>
      </c>
      <c r="N59" s="220" t="str">
        <f t="shared" si="54"/>
        <v/>
      </c>
      <c r="O59" s="220" t="str">
        <f t="shared" si="54"/>
        <v>B13</v>
      </c>
      <c r="P59" s="220" t="str">
        <f t="shared" si="54"/>
        <v/>
      </c>
      <c r="Q59" s="220" t="str">
        <f t="shared" si="54"/>
        <v/>
      </c>
      <c r="R59" s="220" t="str">
        <f t="shared" si="54"/>
        <v/>
      </c>
      <c r="S59" s="220" t="str">
        <f t="shared" si="54"/>
        <v/>
      </c>
      <c r="T59" s="220" t="str">
        <f t="shared" si="54"/>
        <v/>
      </c>
      <c r="U59" s="220" t="str">
        <f t="shared" si="54"/>
        <v/>
      </c>
      <c r="V59" s="220" t="str">
        <f t="shared" si="54"/>
        <v/>
      </c>
      <c r="W59" s="220" t="str">
        <f t="shared" si="54"/>
        <v/>
      </c>
      <c r="X59" s="220" t="str">
        <f t="shared" si="54"/>
        <v/>
      </c>
      <c r="Y59" s="220" t="str">
        <f t="shared" si="54"/>
        <v/>
      </c>
      <c r="Z59" s="220" t="str">
        <f t="shared" si="54"/>
        <v/>
      </c>
      <c r="AA59" s="220" t="str">
        <f t="shared" si="54"/>
        <v/>
      </c>
      <c r="AB59" s="220" t="str">
        <f t="shared" si="54"/>
        <v/>
      </c>
    </row>
    <row r="60" spans="1:28" ht="12" customHeight="1" x14ac:dyDescent="0.2">
      <c r="A60" s="478" t="s">
        <v>104</v>
      </c>
      <c r="B60" s="215">
        <v>1</v>
      </c>
      <c r="C60" s="221" t="str">
        <f t="shared" ref="C60:AB60" si="55">IF(COUNTIF(_tb1,C$2)&gt;1,"sai",IF(COUNTIF(_tb1,C$2)=1,INDEX(tkbc,1,MATCH(C$2,_tb1,0)),""))</f>
        <v/>
      </c>
      <c r="D60" s="221" t="str">
        <f t="shared" si="55"/>
        <v/>
      </c>
      <c r="E60" s="221" t="str">
        <f t="shared" si="55"/>
        <v/>
      </c>
      <c r="F60" s="221" t="str">
        <f t="shared" si="55"/>
        <v/>
      </c>
      <c r="G60" s="221" t="str">
        <f t="shared" si="55"/>
        <v/>
      </c>
      <c r="H60" s="221" t="str">
        <f t="shared" si="55"/>
        <v/>
      </c>
      <c r="I60" s="221" t="str">
        <f t="shared" si="55"/>
        <v/>
      </c>
      <c r="J60" s="221" t="str">
        <f t="shared" si="55"/>
        <v/>
      </c>
      <c r="K60" s="221" t="str">
        <f t="shared" si="55"/>
        <v/>
      </c>
      <c r="L60" s="221" t="str">
        <f t="shared" si="55"/>
        <v/>
      </c>
      <c r="M60" s="221" t="str">
        <f t="shared" si="55"/>
        <v/>
      </c>
      <c r="N60" s="221" t="str">
        <f t="shared" si="55"/>
        <v/>
      </c>
      <c r="O60" s="221" t="str">
        <f t="shared" si="55"/>
        <v/>
      </c>
      <c r="P60" s="221" t="str">
        <f t="shared" si="55"/>
        <v/>
      </c>
      <c r="Q60" s="221" t="str">
        <f t="shared" si="55"/>
        <v/>
      </c>
      <c r="R60" s="221" t="str">
        <f t="shared" si="55"/>
        <v/>
      </c>
      <c r="S60" s="221" t="str">
        <f t="shared" si="55"/>
        <v/>
      </c>
      <c r="T60" s="221" t="str">
        <f t="shared" si="55"/>
        <v/>
      </c>
      <c r="U60" s="221" t="str">
        <f t="shared" si="55"/>
        <v/>
      </c>
      <c r="V60" s="221" t="str">
        <f t="shared" si="55"/>
        <v/>
      </c>
      <c r="W60" s="221" t="str">
        <f t="shared" si="55"/>
        <v/>
      </c>
      <c r="X60" s="221" t="str">
        <f t="shared" si="55"/>
        <v/>
      </c>
      <c r="Y60" s="221" t="str">
        <f t="shared" si="55"/>
        <v/>
      </c>
      <c r="Z60" s="221" t="str">
        <f t="shared" si="55"/>
        <v/>
      </c>
      <c r="AA60" s="221" t="str">
        <f t="shared" si="55"/>
        <v/>
      </c>
      <c r="AB60" s="221" t="str">
        <f t="shared" si="55"/>
        <v/>
      </c>
    </row>
    <row r="61" spans="1:28" ht="12" customHeight="1" x14ac:dyDescent="0.2">
      <c r="A61" s="476"/>
      <c r="B61" s="218">
        <v>2</v>
      </c>
      <c r="C61" s="216" t="str">
        <f t="shared" ref="C61:AB61" si="56">IF(COUNTIF(_tb2,C$2)&gt;1,"sai",IF(COUNTIF(_tb2,C$2)=1,INDEX(tkbc,1,MATCH(C$2,_tb2,0)),""))</f>
        <v/>
      </c>
      <c r="D61" s="216" t="str">
        <f t="shared" si="56"/>
        <v/>
      </c>
      <c r="E61" s="216" t="str">
        <f t="shared" si="56"/>
        <v/>
      </c>
      <c r="F61" s="216" t="str">
        <f t="shared" si="56"/>
        <v/>
      </c>
      <c r="G61" s="216" t="str">
        <f t="shared" si="56"/>
        <v/>
      </c>
      <c r="H61" s="216" t="str">
        <f t="shared" si="56"/>
        <v/>
      </c>
      <c r="I61" s="216" t="str">
        <f t="shared" si="56"/>
        <v/>
      </c>
      <c r="J61" s="216" t="str">
        <f t="shared" si="56"/>
        <v/>
      </c>
      <c r="K61" s="216" t="str">
        <f t="shared" si="56"/>
        <v/>
      </c>
      <c r="L61" s="216" t="str">
        <f t="shared" si="56"/>
        <v/>
      </c>
      <c r="M61" s="216" t="str">
        <f t="shared" si="56"/>
        <v/>
      </c>
      <c r="N61" s="216" t="str">
        <f t="shared" si="56"/>
        <v/>
      </c>
      <c r="O61" s="216" t="str">
        <f t="shared" si="56"/>
        <v/>
      </c>
      <c r="P61" s="216" t="str">
        <f t="shared" si="56"/>
        <v/>
      </c>
      <c r="Q61" s="216" t="str">
        <f t="shared" si="56"/>
        <v/>
      </c>
      <c r="R61" s="216" t="str">
        <f t="shared" si="56"/>
        <v/>
      </c>
      <c r="S61" s="216" t="str">
        <f t="shared" si="56"/>
        <v/>
      </c>
      <c r="T61" s="216" t="str">
        <f t="shared" si="56"/>
        <v/>
      </c>
      <c r="U61" s="216" t="str">
        <f t="shared" si="56"/>
        <v/>
      </c>
      <c r="V61" s="216" t="str">
        <f t="shared" si="56"/>
        <v/>
      </c>
      <c r="W61" s="216" t="str">
        <f t="shared" si="56"/>
        <v/>
      </c>
      <c r="X61" s="216" t="str">
        <f t="shared" si="56"/>
        <v/>
      </c>
      <c r="Y61" s="216" t="str">
        <f t="shared" si="56"/>
        <v/>
      </c>
      <c r="Z61" s="216" t="str">
        <f t="shared" si="56"/>
        <v/>
      </c>
      <c r="AA61" s="216" t="str">
        <f t="shared" si="56"/>
        <v/>
      </c>
      <c r="AB61" s="216" t="str">
        <f t="shared" si="56"/>
        <v/>
      </c>
    </row>
    <row r="62" spans="1:28" ht="12" customHeight="1" x14ac:dyDescent="0.2">
      <c r="A62" s="476"/>
      <c r="B62" s="218">
        <v>3</v>
      </c>
      <c r="C62" s="216" t="str">
        <f t="shared" ref="C62:AB62" si="57">IF(COUNTIF(_tb3,C$2)&gt;1,"sai",IF(COUNTIF(_tb3,C$2)=1,INDEX(tkbc,1,MATCH(C$2,_tb3,0)),""))</f>
        <v/>
      </c>
      <c r="D62" s="216" t="str">
        <f t="shared" si="57"/>
        <v/>
      </c>
      <c r="E62" s="216" t="str">
        <f t="shared" si="57"/>
        <v/>
      </c>
      <c r="F62" s="216" t="str">
        <f t="shared" si="57"/>
        <v/>
      </c>
      <c r="G62" s="216" t="str">
        <f t="shared" si="57"/>
        <v/>
      </c>
      <c r="H62" s="216" t="str">
        <f t="shared" si="57"/>
        <v/>
      </c>
      <c r="I62" s="216" t="str">
        <f t="shared" si="57"/>
        <v/>
      </c>
      <c r="J62" s="216" t="str">
        <f t="shared" si="57"/>
        <v/>
      </c>
      <c r="K62" s="216" t="str">
        <f t="shared" si="57"/>
        <v/>
      </c>
      <c r="L62" s="216" t="str">
        <f t="shared" si="57"/>
        <v/>
      </c>
      <c r="M62" s="216" t="str">
        <f t="shared" si="57"/>
        <v/>
      </c>
      <c r="N62" s="216" t="str">
        <f t="shared" si="57"/>
        <v/>
      </c>
      <c r="O62" s="216" t="str">
        <f t="shared" si="57"/>
        <v/>
      </c>
      <c r="P62" s="216" t="str">
        <f t="shared" si="57"/>
        <v/>
      </c>
      <c r="Q62" s="216" t="str">
        <f t="shared" si="57"/>
        <v/>
      </c>
      <c r="R62" s="216" t="str">
        <f t="shared" si="57"/>
        <v/>
      </c>
      <c r="S62" s="216" t="str">
        <f t="shared" si="57"/>
        <v/>
      </c>
      <c r="T62" s="216" t="str">
        <f t="shared" si="57"/>
        <v/>
      </c>
      <c r="U62" s="216" t="str">
        <f t="shared" si="57"/>
        <v/>
      </c>
      <c r="V62" s="216" t="str">
        <f t="shared" si="57"/>
        <v/>
      </c>
      <c r="W62" s="216" t="str">
        <f t="shared" si="57"/>
        <v/>
      </c>
      <c r="X62" s="216" t="str">
        <f t="shared" si="57"/>
        <v/>
      </c>
      <c r="Y62" s="216" t="str">
        <f t="shared" si="57"/>
        <v/>
      </c>
      <c r="Z62" s="216" t="str">
        <f t="shared" si="57"/>
        <v/>
      </c>
      <c r="AA62" s="216" t="str">
        <f t="shared" si="57"/>
        <v/>
      </c>
      <c r="AB62" s="216" t="str">
        <f t="shared" si="57"/>
        <v/>
      </c>
    </row>
    <row r="63" spans="1:28" ht="12.75" customHeight="1" x14ac:dyDescent="0.2">
      <c r="A63" s="476"/>
      <c r="B63" s="218">
        <v>4</v>
      </c>
      <c r="C63" s="216" t="str">
        <f t="shared" ref="C63:AB63" si="58">IF(COUNTIF(_tb4,C$2)&gt;1,"sai",IF(COUNTIF(_tb4,C$2)=1,INDEX(tkbc,1,MATCH(C$2,_tb4,0)),""))</f>
        <v/>
      </c>
      <c r="D63" s="216" t="str">
        <f t="shared" si="58"/>
        <v/>
      </c>
      <c r="E63" s="216" t="str">
        <f t="shared" si="58"/>
        <v/>
      </c>
      <c r="F63" s="216" t="str">
        <f t="shared" si="58"/>
        <v/>
      </c>
      <c r="G63" s="216" t="str">
        <f t="shared" si="58"/>
        <v/>
      </c>
      <c r="H63" s="216" t="str">
        <f t="shared" si="58"/>
        <v/>
      </c>
      <c r="I63" s="216" t="str">
        <f t="shared" si="58"/>
        <v/>
      </c>
      <c r="J63" s="216" t="str">
        <f t="shared" si="58"/>
        <v/>
      </c>
      <c r="K63" s="216" t="str">
        <f t="shared" si="58"/>
        <v/>
      </c>
      <c r="L63" s="216" t="str">
        <f t="shared" si="58"/>
        <v/>
      </c>
      <c r="M63" s="216" t="str">
        <f t="shared" si="58"/>
        <v/>
      </c>
      <c r="N63" s="216" t="str">
        <f t="shared" si="58"/>
        <v/>
      </c>
      <c r="O63" s="216" t="str">
        <f t="shared" si="58"/>
        <v/>
      </c>
      <c r="P63" s="216" t="str">
        <f t="shared" si="58"/>
        <v/>
      </c>
      <c r="Q63" s="216" t="str">
        <f t="shared" si="58"/>
        <v/>
      </c>
      <c r="R63" s="216" t="str">
        <f t="shared" si="58"/>
        <v/>
      </c>
      <c r="S63" s="216" t="str">
        <f t="shared" si="58"/>
        <v/>
      </c>
      <c r="T63" s="216" t="str">
        <f t="shared" si="58"/>
        <v/>
      </c>
      <c r="U63" s="216" t="str">
        <f t="shared" si="58"/>
        <v/>
      </c>
      <c r="V63" s="216" t="str">
        <f t="shared" si="58"/>
        <v/>
      </c>
      <c r="W63" s="216" t="str">
        <f t="shared" si="58"/>
        <v/>
      </c>
      <c r="X63" s="216" t="str">
        <f t="shared" si="58"/>
        <v/>
      </c>
      <c r="Y63" s="216" t="str">
        <f t="shared" si="58"/>
        <v/>
      </c>
      <c r="Z63" s="216" t="str">
        <f t="shared" si="58"/>
        <v/>
      </c>
      <c r="AA63" s="216" t="str">
        <f t="shared" si="58"/>
        <v/>
      </c>
      <c r="AB63" s="216" t="str">
        <f t="shared" si="58"/>
        <v/>
      </c>
    </row>
    <row r="64" spans="1:28" ht="12" customHeight="1" x14ac:dyDescent="0.2">
      <c r="A64" s="479"/>
      <c r="B64" s="227">
        <v>5</v>
      </c>
      <c r="C64" s="220" t="str">
        <f t="shared" ref="C64:AB64" si="59">IF(COUNTIF(_tb5,C$2)&gt;1,"sai",IF(COUNTIF(_tb5,C$2)=1,INDEX(tkbc,1,MATCH(C$2,_tb5,0)),""))</f>
        <v/>
      </c>
      <c r="D64" s="220" t="str">
        <f t="shared" si="59"/>
        <v/>
      </c>
      <c r="E64" s="220" t="str">
        <f t="shared" si="59"/>
        <v/>
      </c>
      <c r="F64" s="220" t="str">
        <f t="shared" si="59"/>
        <v/>
      </c>
      <c r="G64" s="220" t="str">
        <f t="shared" si="59"/>
        <v/>
      </c>
      <c r="H64" s="220" t="str">
        <f t="shared" si="59"/>
        <v/>
      </c>
      <c r="I64" s="220" t="str">
        <f t="shared" si="59"/>
        <v/>
      </c>
      <c r="J64" s="220" t="str">
        <f t="shared" si="59"/>
        <v/>
      </c>
      <c r="K64" s="220" t="str">
        <f t="shared" si="59"/>
        <v/>
      </c>
      <c r="L64" s="220" t="str">
        <f t="shared" si="59"/>
        <v/>
      </c>
      <c r="M64" s="220" t="str">
        <f t="shared" si="59"/>
        <v/>
      </c>
      <c r="N64" s="220" t="str">
        <f t="shared" si="59"/>
        <v/>
      </c>
      <c r="O64" s="220" t="str">
        <f t="shared" si="59"/>
        <v/>
      </c>
      <c r="P64" s="220" t="str">
        <f t="shared" si="59"/>
        <v/>
      </c>
      <c r="Q64" s="220" t="str">
        <f t="shared" si="59"/>
        <v/>
      </c>
      <c r="R64" s="220" t="str">
        <f t="shared" si="59"/>
        <v/>
      </c>
      <c r="S64" s="220" t="str">
        <f t="shared" si="59"/>
        <v/>
      </c>
      <c r="T64" s="220" t="str">
        <f t="shared" si="59"/>
        <v/>
      </c>
      <c r="U64" s="220" t="str">
        <f t="shared" si="59"/>
        <v/>
      </c>
      <c r="V64" s="220" t="str">
        <f t="shared" si="59"/>
        <v/>
      </c>
      <c r="W64" s="220" t="str">
        <f t="shared" si="59"/>
        <v/>
      </c>
      <c r="X64" s="220" t="str">
        <f t="shared" si="59"/>
        <v/>
      </c>
      <c r="Y64" s="220" t="str">
        <f t="shared" si="59"/>
        <v/>
      </c>
      <c r="Z64" s="220" t="str">
        <f t="shared" si="59"/>
        <v/>
      </c>
      <c r="AA64" s="220" t="str">
        <f t="shared" si="59"/>
        <v/>
      </c>
      <c r="AB64" s="220" t="str">
        <f t="shared" si="59"/>
        <v/>
      </c>
    </row>
    <row r="65" spans="3:28" x14ac:dyDescent="0.2"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</row>
    <row r="66" spans="3:28" x14ac:dyDescent="0.2">
      <c r="C66" s="217"/>
      <c r="D66" s="217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</row>
    <row r="67" spans="3:28" x14ac:dyDescent="0.2"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</row>
    <row r="68" spans="3:28" x14ac:dyDescent="0.2">
      <c r="C68" s="217"/>
      <c r="D68" s="217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</row>
    <row r="69" spans="3:28" x14ac:dyDescent="0.2">
      <c r="C69" s="217"/>
      <c r="D69" s="217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</row>
    <row r="70" spans="3:28" x14ac:dyDescent="0.2">
      <c r="C70" s="217"/>
      <c r="D70" s="217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</row>
    <row r="71" spans="3:28" x14ac:dyDescent="0.2">
      <c r="C71" s="217"/>
      <c r="D71" s="217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</row>
    <row r="72" spans="3:28" x14ac:dyDescent="0.2">
      <c r="C72" s="217"/>
      <c r="D72" s="217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217"/>
      <c r="AB72" s="217"/>
    </row>
    <row r="73" spans="3:28" x14ac:dyDescent="0.2">
      <c r="C73" s="217"/>
      <c r="D73" s="217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7"/>
    </row>
    <row r="74" spans="3:28" x14ac:dyDescent="0.2">
      <c r="C74" s="217"/>
      <c r="D74" s="217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  <c r="AA74" s="217"/>
      <c r="AB74" s="217"/>
    </row>
    <row r="75" spans="3:28" x14ac:dyDescent="0.2">
      <c r="C75" s="217"/>
      <c r="D75" s="217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</row>
    <row r="76" spans="3:28" x14ac:dyDescent="0.2">
      <c r="C76" s="217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</row>
    <row r="77" spans="3:28" x14ac:dyDescent="0.2">
      <c r="C77" s="217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</row>
    <row r="78" spans="3:28" x14ac:dyDescent="0.2"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</row>
    <row r="79" spans="3:28" x14ac:dyDescent="0.2"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</row>
    <row r="80" spans="3:28" x14ac:dyDescent="0.2">
      <c r="C80" s="217"/>
      <c r="D80" s="217"/>
      <c r="E80" s="217"/>
      <c r="F80" s="217"/>
      <c r="G80" s="217"/>
      <c r="H80" s="217"/>
      <c r="I80" s="217"/>
      <c r="J80" s="217"/>
      <c r="K80" s="217"/>
      <c r="L80" s="217"/>
      <c r="M80" s="217"/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  <c r="AA80" s="217"/>
      <c r="AB80" s="217"/>
    </row>
    <row r="81" spans="3:28" x14ac:dyDescent="0.2">
      <c r="C81" s="217"/>
      <c r="D81" s="217"/>
      <c r="E81" s="217"/>
      <c r="F81" s="217"/>
      <c r="G81" s="217"/>
      <c r="H81" s="217"/>
      <c r="I81" s="217"/>
      <c r="J81" s="217"/>
      <c r="K81" s="217"/>
      <c r="L81" s="217"/>
      <c r="M81" s="217"/>
      <c r="N81" s="217"/>
      <c r="O81" s="217"/>
      <c r="P81" s="217"/>
      <c r="Q81" s="217"/>
      <c r="R81" s="217"/>
      <c r="S81" s="217"/>
      <c r="T81" s="217"/>
      <c r="U81" s="217"/>
      <c r="V81" s="217"/>
      <c r="W81" s="217"/>
      <c r="X81" s="217"/>
      <c r="Y81" s="217"/>
      <c r="Z81" s="217"/>
      <c r="AA81" s="217"/>
      <c r="AB81" s="217"/>
    </row>
    <row r="82" spans="3:28" x14ac:dyDescent="0.2">
      <c r="C82" s="217"/>
      <c r="D82" s="217"/>
      <c r="E82" s="217"/>
      <c r="F82" s="217"/>
      <c r="G82" s="217"/>
      <c r="H82" s="217"/>
      <c r="I82" s="217"/>
      <c r="J82" s="217"/>
      <c r="K82" s="217"/>
      <c r="L82" s="217"/>
      <c r="M82" s="217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217"/>
      <c r="Z82" s="217"/>
      <c r="AA82" s="217"/>
      <c r="AB82" s="217"/>
    </row>
    <row r="83" spans="3:28" x14ac:dyDescent="0.2">
      <c r="C83" s="217"/>
      <c r="D83" s="217"/>
      <c r="E83" s="217"/>
      <c r="F83" s="217"/>
      <c r="G83" s="217"/>
      <c r="H83" s="217"/>
      <c r="I83" s="217"/>
      <c r="J83" s="217"/>
      <c r="K83" s="217"/>
      <c r="L83" s="217"/>
      <c r="M83" s="217"/>
      <c r="N83" s="217"/>
      <c r="O83" s="217"/>
      <c r="P83" s="217"/>
      <c r="Q83" s="217"/>
      <c r="R83" s="217"/>
      <c r="S83" s="217"/>
      <c r="T83" s="217"/>
      <c r="U83" s="217"/>
      <c r="V83" s="217"/>
      <c r="W83" s="217"/>
      <c r="X83" s="217"/>
      <c r="Y83" s="217"/>
      <c r="Z83" s="217"/>
      <c r="AA83" s="217"/>
      <c r="AB83" s="217"/>
    </row>
    <row r="84" spans="3:28" x14ac:dyDescent="0.2">
      <c r="C84" s="217"/>
      <c r="D84" s="217"/>
      <c r="E84" s="217"/>
      <c r="F84" s="217"/>
      <c r="G84" s="217"/>
      <c r="H84" s="217"/>
      <c r="I84" s="217"/>
      <c r="J84" s="217"/>
      <c r="K84" s="217"/>
      <c r="L84" s="217"/>
      <c r="M84" s="217"/>
      <c r="N84" s="217"/>
      <c r="O84" s="217"/>
      <c r="P84" s="217"/>
      <c r="Q84" s="217"/>
      <c r="R84" s="217"/>
      <c r="S84" s="217"/>
      <c r="T84" s="217"/>
      <c r="U84" s="217"/>
      <c r="V84" s="217"/>
      <c r="W84" s="217"/>
      <c r="X84" s="217"/>
      <c r="Y84" s="217"/>
      <c r="Z84" s="217"/>
      <c r="AA84" s="217"/>
      <c r="AB84" s="217"/>
    </row>
    <row r="85" spans="3:28" x14ac:dyDescent="0.2">
      <c r="C85" s="217"/>
      <c r="D85" s="217"/>
      <c r="E85" s="217"/>
      <c r="F85" s="217"/>
      <c r="G85" s="217"/>
      <c r="H85" s="217"/>
      <c r="I85" s="217"/>
      <c r="J85" s="217"/>
      <c r="K85" s="217"/>
      <c r="L85" s="217"/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</row>
    <row r="86" spans="3:28" x14ac:dyDescent="0.2">
      <c r="C86" s="217"/>
      <c r="D86" s="217"/>
      <c r="E86" s="217"/>
      <c r="F86" s="217"/>
      <c r="G86" s="217"/>
      <c r="H86" s="217"/>
      <c r="I86" s="217"/>
      <c r="J86" s="217"/>
      <c r="K86" s="217"/>
      <c r="L86" s="217"/>
      <c r="M86" s="217"/>
      <c r="N86" s="217"/>
      <c r="O86" s="217"/>
      <c r="P86" s="217"/>
      <c r="Q86" s="217"/>
      <c r="R86" s="217"/>
      <c r="S86" s="217"/>
      <c r="T86" s="217"/>
      <c r="U86" s="217"/>
      <c r="V86" s="217"/>
      <c r="W86" s="217"/>
      <c r="X86" s="217"/>
      <c r="Y86" s="217"/>
      <c r="Z86" s="217"/>
      <c r="AA86" s="217"/>
      <c r="AB86" s="217"/>
    </row>
    <row r="87" spans="3:28" x14ac:dyDescent="0.2">
      <c r="C87" s="217"/>
      <c r="D87" s="217"/>
      <c r="E87" s="217"/>
      <c r="F87" s="217"/>
      <c r="G87" s="217"/>
      <c r="H87" s="217"/>
      <c r="I87" s="217"/>
      <c r="J87" s="217"/>
      <c r="K87" s="217"/>
      <c r="L87" s="217"/>
      <c r="M87" s="217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  <c r="AA87" s="217"/>
      <c r="AB87" s="217"/>
    </row>
    <row r="88" spans="3:28" x14ac:dyDescent="0.2">
      <c r="C88" s="217"/>
      <c r="D88" s="217"/>
      <c r="E88" s="217"/>
      <c r="F88" s="217"/>
      <c r="G88" s="217"/>
      <c r="H88" s="217"/>
      <c r="I88" s="217"/>
      <c r="J88" s="217"/>
      <c r="K88" s="217"/>
      <c r="L88" s="217"/>
      <c r="M88" s="217"/>
      <c r="N88" s="217"/>
      <c r="O88" s="217"/>
      <c r="P88" s="217"/>
      <c r="Q88" s="217"/>
      <c r="R88" s="217"/>
      <c r="S88" s="217"/>
      <c r="T88" s="217"/>
      <c r="U88" s="217"/>
      <c r="V88" s="217"/>
      <c r="W88" s="217"/>
      <c r="X88" s="217"/>
      <c r="Y88" s="217"/>
      <c r="Z88" s="217"/>
      <c r="AA88" s="217"/>
      <c r="AB88" s="217"/>
    </row>
    <row r="89" spans="3:28" x14ac:dyDescent="0.2">
      <c r="C89" s="217"/>
      <c r="D89" s="217"/>
      <c r="E89" s="217"/>
      <c r="F89" s="217"/>
      <c r="G89" s="217"/>
      <c r="H89" s="217"/>
      <c r="I89" s="217"/>
      <c r="J89" s="217"/>
      <c r="K89" s="217"/>
      <c r="L89" s="217"/>
      <c r="M89" s="217"/>
      <c r="N89" s="217"/>
      <c r="O89" s="217"/>
      <c r="P89" s="217"/>
      <c r="Q89" s="217"/>
      <c r="R89" s="217"/>
      <c r="S89" s="217"/>
      <c r="T89" s="217"/>
      <c r="U89" s="217"/>
      <c r="V89" s="217"/>
      <c r="W89" s="217"/>
      <c r="X89" s="217"/>
      <c r="Y89" s="217"/>
      <c r="Z89" s="217"/>
      <c r="AA89" s="217"/>
      <c r="AB89" s="217"/>
    </row>
    <row r="90" spans="3:28" x14ac:dyDescent="0.2">
      <c r="C90" s="217"/>
      <c r="D90" s="217"/>
      <c r="E90" s="217"/>
      <c r="F90" s="217"/>
      <c r="G90" s="217"/>
      <c r="H90" s="217"/>
      <c r="I90" s="217"/>
      <c r="J90" s="217"/>
      <c r="K90" s="217"/>
      <c r="L90" s="217"/>
      <c r="M90" s="217"/>
      <c r="N90" s="217"/>
      <c r="O90" s="217"/>
      <c r="P90" s="217"/>
      <c r="Q90" s="217"/>
      <c r="R90" s="217"/>
      <c r="S90" s="217"/>
      <c r="T90" s="217"/>
      <c r="U90" s="217"/>
      <c r="V90" s="217"/>
      <c r="W90" s="217"/>
      <c r="X90" s="217"/>
      <c r="Y90" s="217"/>
      <c r="Z90" s="217"/>
      <c r="AA90" s="217"/>
      <c r="AB90" s="217"/>
    </row>
    <row r="91" spans="3:28" x14ac:dyDescent="0.2">
      <c r="C91" s="217"/>
      <c r="D91" s="217"/>
      <c r="E91" s="217"/>
      <c r="F91" s="217"/>
      <c r="G91" s="217"/>
      <c r="H91" s="217"/>
      <c r="I91" s="217"/>
      <c r="J91" s="217"/>
      <c r="K91" s="217"/>
      <c r="L91" s="217"/>
      <c r="M91" s="217"/>
      <c r="N91" s="217"/>
      <c r="O91" s="217"/>
      <c r="P91" s="217"/>
      <c r="Q91" s="217"/>
      <c r="R91" s="217"/>
      <c r="S91" s="217"/>
      <c r="T91" s="217"/>
      <c r="U91" s="217"/>
      <c r="V91" s="217"/>
      <c r="W91" s="217"/>
      <c r="X91" s="217"/>
      <c r="Y91" s="217"/>
      <c r="Z91" s="217"/>
      <c r="AA91" s="217"/>
      <c r="AB91" s="217"/>
    </row>
    <row r="92" spans="3:28" x14ac:dyDescent="0.2">
      <c r="C92" s="217"/>
      <c r="D92" s="217"/>
      <c r="E92" s="217"/>
      <c r="F92" s="217"/>
      <c r="G92" s="217"/>
      <c r="H92" s="217"/>
      <c r="I92" s="217"/>
      <c r="J92" s="217"/>
      <c r="K92" s="217"/>
      <c r="L92" s="217"/>
      <c r="M92" s="217"/>
      <c r="N92" s="217"/>
      <c r="O92" s="217"/>
      <c r="P92" s="217"/>
      <c r="Q92" s="217"/>
      <c r="R92" s="217"/>
      <c r="S92" s="217"/>
      <c r="T92" s="217"/>
      <c r="U92" s="217"/>
      <c r="V92" s="217"/>
      <c r="W92" s="217"/>
      <c r="X92" s="217"/>
      <c r="Y92" s="217"/>
      <c r="Z92" s="217"/>
      <c r="AA92" s="217"/>
      <c r="AB92" s="217"/>
    </row>
    <row r="93" spans="3:28" x14ac:dyDescent="0.2">
      <c r="C93" s="217"/>
      <c r="D93" s="217"/>
      <c r="E93" s="217"/>
      <c r="F93" s="217"/>
      <c r="G93" s="217"/>
      <c r="H93" s="217"/>
      <c r="I93" s="217"/>
      <c r="J93" s="217"/>
      <c r="K93" s="217"/>
      <c r="L93" s="217"/>
      <c r="M93" s="217"/>
      <c r="N93" s="217"/>
      <c r="O93" s="217"/>
      <c r="P93" s="217"/>
      <c r="Q93" s="217"/>
      <c r="R93" s="217"/>
      <c r="S93" s="217"/>
      <c r="T93" s="217"/>
      <c r="U93" s="217"/>
      <c r="V93" s="217"/>
      <c r="W93" s="217"/>
      <c r="X93" s="217"/>
      <c r="Y93" s="217"/>
      <c r="Z93" s="217"/>
      <c r="AA93" s="217"/>
      <c r="AB93" s="217"/>
    </row>
    <row r="94" spans="3:28" x14ac:dyDescent="0.2">
      <c r="C94" s="217"/>
      <c r="D94" s="217"/>
      <c r="E94" s="217"/>
      <c r="F94" s="217"/>
      <c r="G94" s="217"/>
      <c r="H94" s="217"/>
      <c r="I94" s="217"/>
      <c r="J94" s="217"/>
      <c r="K94" s="217"/>
      <c r="L94" s="217"/>
      <c r="M94" s="217"/>
      <c r="N94" s="217"/>
      <c r="O94" s="217"/>
      <c r="P94" s="217"/>
      <c r="Q94" s="217"/>
      <c r="R94" s="217"/>
      <c r="S94" s="217"/>
      <c r="T94" s="217"/>
      <c r="U94" s="217"/>
      <c r="V94" s="217"/>
      <c r="W94" s="217"/>
      <c r="X94" s="217"/>
      <c r="Y94" s="217"/>
      <c r="Z94" s="217"/>
      <c r="AA94" s="217"/>
      <c r="AB94" s="217"/>
    </row>
    <row r="95" spans="3:28" x14ac:dyDescent="0.2">
      <c r="C95" s="217"/>
      <c r="D95" s="217"/>
      <c r="E95" s="217"/>
      <c r="F95" s="217"/>
      <c r="G95" s="217"/>
      <c r="H95" s="217"/>
      <c r="I95" s="217"/>
      <c r="J95" s="217"/>
      <c r="K95" s="217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</row>
    <row r="96" spans="3:28" x14ac:dyDescent="0.2">
      <c r="C96" s="217"/>
      <c r="D96" s="217"/>
      <c r="E96" s="217"/>
      <c r="F96" s="217"/>
      <c r="G96" s="217"/>
      <c r="H96" s="217"/>
      <c r="I96" s="217"/>
      <c r="J96" s="217"/>
      <c r="K96" s="217"/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  <c r="Z96" s="217"/>
      <c r="AA96" s="217"/>
      <c r="AB96" s="217"/>
    </row>
    <row r="97" spans="3:28" x14ac:dyDescent="0.2">
      <c r="C97" s="217"/>
      <c r="D97" s="217"/>
      <c r="E97" s="217"/>
      <c r="F97" s="217"/>
      <c r="G97" s="217"/>
      <c r="H97" s="217"/>
      <c r="I97" s="217"/>
      <c r="J97" s="217"/>
      <c r="K97" s="217"/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17"/>
      <c r="W97" s="217"/>
      <c r="X97" s="217"/>
      <c r="Y97" s="217"/>
      <c r="Z97" s="217"/>
      <c r="AA97" s="217"/>
      <c r="AB97" s="217"/>
    </row>
    <row r="98" spans="3:28" x14ac:dyDescent="0.2">
      <c r="C98" s="217"/>
      <c r="D98" s="217"/>
      <c r="E98" s="217"/>
      <c r="F98" s="217"/>
      <c r="G98" s="217"/>
      <c r="H98" s="217"/>
      <c r="I98" s="217"/>
      <c r="J98" s="217"/>
      <c r="K98" s="217"/>
      <c r="L98" s="217"/>
      <c r="M98" s="217"/>
      <c r="N98" s="217"/>
      <c r="O98" s="217"/>
      <c r="P98" s="217"/>
      <c r="Q98" s="217"/>
      <c r="R98" s="217"/>
      <c r="S98" s="217"/>
      <c r="T98" s="217"/>
      <c r="U98" s="217"/>
      <c r="V98" s="217"/>
      <c r="W98" s="217"/>
      <c r="X98" s="217"/>
      <c r="Y98" s="217"/>
      <c r="Z98" s="217"/>
      <c r="AA98" s="217"/>
      <c r="AB98" s="217"/>
    </row>
    <row r="99" spans="3:28" x14ac:dyDescent="0.2">
      <c r="C99" s="217"/>
      <c r="D99" s="217"/>
      <c r="E99" s="217"/>
      <c r="F99" s="217"/>
      <c r="G99" s="217"/>
      <c r="H99" s="217"/>
      <c r="I99" s="217"/>
      <c r="J99" s="217"/>
      <c r="K99" s="217"/>
      <c r="L99" s="217"/>
      <c r="M99" s="217"/>
      <c r="N99" s="217"/>
      <c r="O99" s="217"/>
      <c r="P99" s="217"/>
      <c r="Q99" s="217"/>
      <c r="R99" s="217"/>
      <c r="S99" s="217"/>
      <c r="T99" s="217"/>
      <c r="U99" s="217"/>
      <c r="V99" s="217"/>
      <c r="W99" s="217"/>
      <c r="X99" s="217"/>
      <c r="Y99" s="217"/>
      <c r="Z99" s="217"/>
      <c r="AA99" s="217"/>
      <c r="AB99" s="217"/>
    </row>
    <row r="100" spans="3:28" x14ac:dyDescent="0.2">
      <c r="C100" s="217"/>
      <c r="D100" s="217"/>
      <c r="E100" s="217"/>
      <c r="F100" s="217"/>
      <c r="G100" s="217"/>
      <c r="H100" s="217"/>
      <c r="I100" s="217"/>
      <c r="J100" s="217"/>
      <c r="K100" s="217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</row>
    <row r="101" spans="3:28" x14ac:dyDescent="0.2">
      <c r="C101" s="217"/>
      <c r="D101" s="217"/>
      <c r="E101" s="217"/>
      <c r="F101" s="217"/>
      <c r="G101" s="217"/>
      <c r="H101" s="217"/>
      <c r="I101" s="217"/>
      <c r="J101" s="217"/>
      <c r="K101" s="217"/>
      <c r="L101" s="217"/>
      <c r="M101" s="217"/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</row>
    <row r="102" spans="3:28" x14ac:dyDescent="0.2">
      <c r="C102" s="217"/>
      <c r="D102" s="217"/>
      <c r="E102" s="217"/>
      <c r="F102" s="217"/>
      <c r="G102" s="217"/>
      <c r="H102" s="217"/>
      <c r="I102" s="217"/>
      <c r="J102" s="217"/>
      <c r="K102" s="217"/>
      <c r="L102" s="217"/>
      <c r="M102" s="217"/>
      <c r="N102" s="217"/>
      <c r="O102" s="217"/>
      <c r="P102" s="217"/>
      <c r="Q102" s="217"/>
      <c r="R102" s="217"/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</row>
    <row r="103" spans="3:28" x14ac:dyDescent="0.2">
      <c r="C103" s="217"/>
      <c r="D103" s="217"/>
      <c r="E103" s="217"/>
      <c r="F103" s="217"/>
      <c r="G103" s="217"/>
      <c r="H103" s="217"/>
      <c r="I103" s="217"/>
      <c r="J103" s="217"/>
      <c r="K103" s="217"/>
      <c r="L103" s="217"/>
      <c r="M103" s="217"/>
      <c r="N103" s="217"/>
      <c r="O103" s="217"/>
      <c r="P103" s="217"/>
      <c r="Q103" s="217"/>
      <c r="R103" s="217"/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</row>
    <row r="104" spans="3:28" x14ac:dyDescent="0.2">
      <c r="C104" s="217"/>
      <c r="D104" s="217"/>
      <c r="E104" s="217"/>
      <c r="F104" s="217"/>
      <c r="G104" s="217"/>
      <c r="H104" s="217"/>
      <c r="I104" s="217"/>
      <c r="J104" s="217"/>
      <c r="K104" s="217"/>
      <c r="L104" s="217"/>
      <c r="M104" s="217"/>
      <c r="N104" s="217"/>
      <c r="O104" s="217"/>
      <c r="P104" s="217"/>
      <c r="Q104" s="217"/>
      <c r="R104" s="217"/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</row>
    <row r="105" spans="3:28" x14ac:dyDescent="0.2">
      <c r="C105" s="217"/>
      <c r="D105" s="217"/>
      <c r="E105" s="217"/>
      <c r="F105" s="217"/>
      <c r="G105" s="217"/>
      <c r="H105" s="217"/>
      <c r="I105" s="217"/>
      <c r="J105" s="217"/>
      <c r="K105" s="217"/>
      <c r="L105" s="217"/>
      <c r="M105" s="217"/>
      <c r="N105" s="217"/>
      <c r="O105" s="217"/>
      <c r="P105" s="217"/>
      <c r="Q105" s="217"/>
      <c r="R105" s="217"/>
      <c r="S105" s="217"/>
      <c r="T105" s="217"/>
      <c r="U105" s="217"/>
      <c r="V105" s="217"/>
      <c r="W105" s="217"/>
      <c r="X105" s="217"/>
      <c r="Y105" s="217"/>
      <c r="Z105" s="217"/>
      <c r="AA105" s="217"/>
      <c r="AB105" s="217"/>
    </row>
    <row r="106" spans="3:28" x14ac:dyDescent="0.2">
      <c r="C106" s="217"/>
      <c r="D106" s="217"/>
      <c r="E106" s="217"/>
      <c r="F106" s="217"/>
      <c r="G106" s="217"/>
      <c r="H106" s="217"/>
      <c r="I106" s="217"/>
      <c r="J106" s="217"/>
      <c r="K106" s="217"/>
      <c r="L106" s="217"/>
      <c r="M106" s="217"/>
      <c r="N106" s="217"/>
      <c r="O106" s="217"/>
      <c r="P106" s="217"/>
      <c r="Q106" s="217"/>
      <c r="R106" s="217"/>
      <c r="S106" s="217"/>
      <c r="T106" s="217"/>
      <c r="U106" s="217"/>
      <c r="V106" s="217"/>
      <c r="W106" s="217"/>
      <c r="X106" s="217"/>
      <c r="Y106" s="217"/>
      <c r="Z106" s="217"/>
      <c r="AA106" s="217"/>
      <c r="AB106" s="217"/>
    </row>
    <row r="107" spans="3:28" x14ac:dyDescent="0.2">
      <c r="C107" s="217"/>
      <c r="D107" s="217"/>
      <c r="E107" s="217"/>
      <c r="F107" s="217"/>
      <c r="G107" s="217"/>
      <c r="H107" s="217"/>
      <c r="I107" s="217"/>
      <c r="J107" s="217"/>
      <c r="K107" s="217"/>
      <c r="L107" s="217"/>
      <c r="M107" s="217"/>
      <c r="N107" s="217"/>
      <c r="O107" s="217"/>
      <c r="P107" s="217"/>
      <c r="Q107" s="217"/>
      <c r="R107" s="217"/>
      <c r="S107" s="217"/>
      <c r="T107" s="217"/>
      <c r="U107" s="217"/>
      <c r="V107" s="217"/>
      <c r="W107" s="217"/>
      <c r="X107" s="217"/>
      <c r="Y107" s="217"/>
      <c r="Z107" s="217"/>
      <c r="AA107" s="217"/>
      <c r="AB107" s="217"/>
    </row>
    <row r="108" spans="3:28" x14ac:dyDescent="0.2">
      <c r="C108" s="217"/>
      <c r="D108" s="217"/>
      <c r="E108" s="217"/>
      <c r="F108" s="217"/>
      <c r="G108" s="217"/>
      <c r="H108" s="217"/>
      <c r="I108" s="217"/>
      <c r="J108" s="217"/>
      <c r="K108" s="217"/>
      <c r="L108" s="217"/>
      <c r="M108" s="217"/>
      <c r="N108" s="217"/>
      <c r="O108" s="217"/>
      <c r="P108" s="217"/>
      <c r="Q108" s="217"/>
      <c r="R108" s="217"/>
      <c r="S108" s="217"/>
      <c r="T108" s="217"/>
      <c r="U108" s="217"/>
      <c r="V108" s="217"/>
      <c r="W108" s="217"/>
      <c r="X108" s="217"/>
      <c r="Y108" s="217"/>
      <c r="Z108" s="217"/>
      <c r="AA108" s="217"/>
      <c r="AB108" s="217"/>
    </row>
    <row r="109" spans="3:28" x14ac:dyDescent="0.2">
      <c r="C109" s="217"/>
      <c r="D109" s="217"/>
      <c r="E109" s="217"/>
      <c r="F109" s="217"/>
      <c r="G109" s="217"/>
      <c r="H109" s="217"/>
      <c r="I109" s="217"/>
      <c r="J109" s="217"/>
      <c r="K109" s="217"/>
      <c r="L109" s="217"/>
      <c r="M109" s="217"/>
      <c r="N109" s="217"/>
      <c r="O109" s="217"/>
      <c r="P109" s="217"/>
      <c r="Q109" s="217"/>
      <c r="R109" s="217"/>
      <c r="S109" s="217"/>
      <c r="T109" s="217"/>
      <c r="U109" s="217"/>
      <c r="V109" s="217"/>
      <c r="W109" s="217"/>
      <c r="X109" s="217"/>
      <c r="Y109" s="217"/>
      <c r="Z109" s="217"/>
      <c r="AA109" s="217"/>
      <c r="AB109" s="217"/>
    </row>
    <row r="110" spans="3:28" x14ac:dyDescent="0.2">
      <c r="C110" s="217"/>
      <c r="D110" s="217"/>
      <c r="E110" s="217"/>
      <c r="F110" s="217"/>
      <c r="G110" s="217"/>
      <c r="H110" s="217"/>
      <c r="I110" s="217"/>
      <c r="J110" s="217"/>
      <c r="K110" s="217"/>
      <c r="L110" s="217"/>
      <c r="M110" s="217"/>
      <c r="N110" s="217"/>
      <c r="O110" s="217"/>
      <c r="P110" s="217"/>
      <c r="Q110" s="217"/>
      <c r="R110" s="217"/>
      <c r="S110" s="217"/>
      <c r="T110" s="217"/>
      <c r="U110" s="217"/>
      <c r="V110" s="217"/>
      <c r="W110" s="217"/>
      <c r="X110" s="217"/>
      <c r="Y110" s="217"/>
      <c r="Z110" s="217"/>
      <c r="AA110" s="217"/>
      <c r="AB110" s="217"/>
    </row>
    <row r="111" spans="3:28" x14ac:dyDescent="0.2">
      <c r="C111" s="217"/>
      <c r="D111" s="217"/>
      <c r="E111" s="217"/>
      <c r="F111" s="217"/>
      <c r="G111" s="217"/>
      <c r="H111" s="217"/>
      <c r="I111" s="217"/>
      <c r="J111" s="217"/>
      <c r="K111" s="217"/>
      <c r="L111" s="217"/>
      <c r="M111" s="217"/>
      <c r="N111" s="217"/>
      <c r="O111" s="217"/>
      <c r="P111" s="217"/>
      <c r="Q111" s="217"/>
      <c r="R111" s="217"/>
      <c r="S111" s="217"/>
      <c r="T111" s="217"/>
      <c r="U111" s="217"/>
      <c r="V111" s="217"/>
      <c r="W111" s="217"/>
      <c r="X111" s="217"/>
      <c r="Y111" s="217"/>
      <c r="Z111" s="217"/>
      <c r="AA111" s="217"/>
      <c r="AB111" s="217"/>
    </row>
    <row r="112" spans="3:28" x14ac:dyDescent="0.2">
      <c r="C112" s="217"/>
      <c r="D112" s="217"/>
      <c r="E112" s="217"/>
      <c r="F112" s="217"/>
      <c r="G112" s="217"/>
      <c r="H112" s="217"/>
      <c r="I112" s="217"/>
      <c r="J112" s="217"/>
      <c r="K112" s="217"/>
      <c r="L112" s="217"/>
      <c r="M112" s="217"/>
      <c r="N112" s="217"/>
      <c r="O112" s="217"/>
      <c r="P112" s="217"/>
      <c r="Q112" s="217"/>
      <c r="R112" s="217"/>
      <c r="S112" s="217"/>
      <c r="T112" s="217"/>
      <c r="U112" s="217"/>
      <c r="V112" s="217"/>
      <c r="W112" s="217"/>
      <c r="X112" s="217"/>
      <c r="Y112" s="217"/>
      <c r="Z112" s="217"/>
      <c r="AA112" s="217"/>
      <c r="AB112" s="217"/>
    </row>
    <row r="113" spans="3:28" x14ac:dyDescent="0.2">
      <c r="C113" s="217"/>
      <c r="D113" s="217"/>
      <c r="E113" s="217"/>
      <c r="F113" s="217"/>
      <c r="G113" s="217"/>
      <c r="H113" s="217"/>
      <c r="I113" s="217"/>
      <c r="J113" s="217"/>
      <c r="K113" s="217"/>
      <c r="L113" s="217"/>
      <c r="M113" s="217"/>
      <c r="N113" s="217"/>
      <c r="O113" s="217"/>
      <c r="P113" s="217"/>
      <c r="Q113" s="217"/>
      <c r="R113" s="217"/>
      <c r="S113" s="217"/>
      <c r="T113" s="217"/>
      <c r="U113" s="217"/>
      <c r="V113" s="217"/>
      <c r="W113" s="217"/>
      <c r="X113" s="217"/>
      <c r="Y113" s="217"/>
      <c r="Z113" s="217"/>
      <c r="AA113" s="217"/>
      <c r="AB113" s="217"/>
    </row>
    <row r="114" spans="3:28" x14ac:dyDescent="0.2">
      <c r="C114" s="217"/>
      <c r="D114" s="217"/>
      <c r="E114" s="217"/>
      <c r="F114" s="217"/>
      <c r="G114" s="217"/>
      <c r="H114" s="217"/>
      <c r="I114" s="217"/>
      <c r="J114" s="217"/>
      <c r="K114" s="217"/>
      <c r="L114" s="217"/>
      <c r="M114" s="217"/>
      <c r="N114" s="217"/>
      <c r="O114" s="217"/>
      <c r="P114" s="217"/>
      <c r="Q114" s="217"/>
      <c r="R114" s="217"/>
      <c r="S114" s="217"/>
      <c r="T114" s="217"/>
      <c r="U114" s="217"/>
      <c r="V114" s="217"/>
      <c r="W114" s="217"/>
      <c r="X114" s="217"/>
      <c r="Y114" s="217"/>
      <c r="Z114" s="217"/>
      <c r="AA114" s="217"/>
      <c r="AB114" s="217"/>
    </row>
    <row r="115" spans="3:28" x14ac:dyDescent="0.2">
      <c r="C115" s="217"/>
      <c r="D115" s="217"/>
      <c r="E115" s="217"/>
      <c r="F115" s="217"/>
      <c r="G115" s="217"/>
      <c r="H115" s="217"/>
      <c r="I115" s="217"/>
      <c r="J115" s="217"/>
      <c r="K115" s="217"/>
      <c r="L115" s="217"/>
      <c r="M115" s="217"/>
      <c r="N115" s="217"/>
      <c r="O115" s="217"/>
      <c r="P115" s="217"/>
      <c r="Q115" s="217"/>
      <c r="R115" s="217"/>
      <c r="S115" s="217"/>
      <c r="T115" s="217"/>
      <c r="U115" s="217"/>
      <c r="V115" s="217"/>
      <c r="W115" s="217"/>
      <c r="X115" s="217"/>
      <c r="Y115" s="217"/>
      <c r="Z115" s="217"/>
      <c r="AA115" s="217"/>
      <c r="AB115" s="217"/>
    </row>
    <row r="116" spans="3:28" x14ac:dyDescent="0.2">
      <c r="C116" s="217"/>
      <c r="D116" s="217"/>
      <c r="E116" s="217"/>
      <c r="F116" s="217"/>
      <c r="G116" s="217"/>
      <c r="H116" s="217"/>
      <c r="I116" s="217"/>
      <c r="J116" s="217"/>
      <c r="K116" s="217"/>
      <c r="L116" s="217"/>
      <c r="M116" s="217"/>
      <c r="N116" s="217"/>
      <c r="O116" s="217"/>
      <c r="P116" s="217"/>
      <c r="Q116" s="217"/>
      <c r="R116" s="217"/>
      <c r="S116" s="217"/>
      <c r="T116" s="217"/>
      <c r="U116" s="217"/>
      <c r="V116" s="217"/>
      <c r="W116" s="217"/>
      <c r="X116" s="217"/>
      <c r="Y116" s="217"/>
      <c r="Z116" s="217"/>
      <c r="AA116" s="217"/>
      <c r="AB116" s="217"/>
    </row>
    <row r="117" spans="3:28" x14ac:dyDescent="0.2">
      <c r="C117" s="217"/>
      <c r="D117" s="217"/>
      <c r="E117" s="217"/>
      <c r="F117" s="217"/>
      <c r="G117" s="217"/>
      <c r="H117" s="217"/>
      <c r="I117" s="217"/>
      <c r="J117" s="217"/>
      <c r="K117" s="217"/>
      <c r="L117" s="217"/>
      <c r="M117" s="217"/>
      <c r="N117" s="217"/>
      <c r="O117" s="217"/>
      <c r="P117" s="217"/>
      <c r="Q117" s="217"/>
      <c r="R117" s="217"/>
      <c r="S117" s="217"/>
      <c r="T117" s="217"/>
      <c r="U117" s="217"/>
      <c r="V117" s="217"/>
      <c r="W117" s="217"/>
      <c r="X117" s="217"/>
      <c r="Y117" s="217"/>
      <c r="Z117" s="217"/>
      <c r="AA117" s="217"/>
      <c r="AB117" s="217"/>
    </row>
    <row r="118" spans="3:28" x14ac:dyDescent="0.2">
      <c r="C118" s="217"/>
      <c r="D118" s="217"/>
      <c r="E118" s="217"/>
      <c r="F118" s="217"/>
      <c r="G118" s="217"/>
      <c r="H118" s="217"/>
      <c r="I118" s="217"/>
      <c r="J118" s="217"/>
      <c r="K118" s="217"/>
      <c r="L118" s="217"/>
      <c r="M118" s="217"/>
      <c r="N118" s="217"/>
      <c r="O118" s="217"/>
      <c r="P118" s="217"/>
      <c r="Q118" s="217"/>
      <c r="R118" s="217"/>
      <c r="S118" s="217"/>
      <c r="T118" s="217"/>
      <c r="U118" s="217"/>
      <c r="V118" s="217"/>
      <c r="W118" s="217"/>
      <c r="X118" s="217"/>
      <c r="Y118" s="217"/>
      <c r="Z118" s="217"/>
      <c r="AA118" s="217"/>
      <c r="AB118" s="217"/>
    </row>
    <row r="119" spans="3:28" x14ac:dyDescent="0.2">
      <c r="C119" s="217"/>
      <c r="D119" s="217"/>
      <c r="E119" s="217"/>
      <c r="F119" s="217"/>
      <c r="G119" s="217"/>
      <c r="H119" s="217"/>
      <c r="I119" s="217"/>
      <c r="J119" s="217"/>
      <c r="K119" s="217"/>
      <c r="L119" s="217"/>
      <c r="M119" s="217"/>
      <c r="N119" s="217"/>
      <c r="O119" s="217"/>
      <c r="P119" s="217"/>
      <c r="Q119" s="217"/>
      <c r="R119" s="217"/>
      <c r="S119" s="217"/>
      <c r="T119" s="217"/>
      <c r="U119" s="217"/>
      <c r="V119" s="217"/>
      <c r="W119" s="217"/>
      <c r="X119" s="217"/>
      <c r="Y119" s="217"/>
      <c r="Z119" s="217"/>
      <c r="AA119" s="217"/>
      <c r="AB119" s="217"/>
    </row>
    <row r="120" spans="3:28" x14ac:dyDescent="0.2">
      <c r="C120" s="217"/>
      <c r="D120" s="217"/>
      <c r="E120" s="217"/>
      <c r="F120" s="217"/>
      <c r="G120" s="217"/>
      <c r="H120" s="217"/>
      <c r="I120" s="217"/>
      <c r="J120" s="217"/>
      <c r="K120" s="217"/>
      <c r="L120" s="217"/>
      <c r="M120" s="217"/>
      <c r="N120" s="217"/>
      <c r="O120" s="217"/>
      <c r="P120" s="217"/>
      <c r="Q120" s="217"/>
      <c r="R120" s="217"/>
      <c r="S120" s="217"/>
      <c r="T120" s="217"/>
      <c r="U120" s="217"/>
      <c r="V120" s="217"/>
      <c r="W120" s="217"/>
      <c r="X120" s="217"/>
      <c r="Y120" s="217"/>
      <c r="Z120" s="217"/>
      <c r="AA120" s="217"/>
      <c r="AB120" s="217"/>
    </row>
    <row r="121" spans="3:28" x14ac:dyDescent="0.2">
      <c r="C121" s="217"/>
      <c r="D121" s="217"/>
      <c r="E121" s="217"/>
      <c r="F121" s="217"/>
      <c r="G121" s="217"/>
      <c r="H121" s="217"/>
      <c r="I121" s="217"/>
      <c r="J121" s="217"/>
      <c r="K121" s="217"/>
      <c r="L121" s="217"/>
      <c r="M121" s="217"/>
      <c r="N121" s="217"/>
      <c r="O121" s="217"/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7"/>
      <c r="AA121" s="217"/>
      <c r="AB121" s="217"/>
    </row>
    <row r="122" spans="3:28" x14ac:dyDescent="0.2">
      <c r="C122" s="217"/>
      <c r="D122" s="217"/>
      <c r="E122" s="217"/>
      <c r="F122" s="217"/>
      <c r="G122" s="217"/>
      <c r="H122" s="217"/>
      <c r="I122" s="217"/>
      <c r="J122" s="217"/>
      <c r="K122" s="217"/>
      <c r="L122" s="217"/>
      <c r="M122" s="217"/>
      <c r="N122" s="217"/>
      <c r="O122" s="217"/>
      <c r="P122" s="217"/>
      <c r="Q122" s="217"/>
      <c r="R122" s="217"/>
      <c r="S122" s="217"/>
      <c r="T122" s="217"/>
      <c r="U122" s="217"/>
      <c r="V122" s="217"/>
      <c r="W122" s="217"/>
      <c r="X122" s="217"/>
      <c r="Y122" s="217"/>
      <c r="Z122" s="217"/>
      <c r="AA122" s="217"/>
      <c r="AB122" s="217"/>
    </row>
    <row r="123" spans="3:28" x14ac:dyDescent="0.2">
      <c r="C123" s="217"/>
      <c r="D123" s="217"/>
      <c r="E123" s="217"/>
      <c r="F123" s="217"/>
      <c r="G123" s="217"/>
      <c r="H123" s="217"/>
      <c r="I123" s="217"/>
      <c r="J123" s="217"/>
      <c r="K123" s="217"/>
      <c r="L123" s="217"/>
      <c r="M123" s="217"/>
      <c r="N123" s="217"/>
      <c r="O123" s="217"/>
      <c r="P123" s="217"/>
      <c r="Q123" s="217"/>
      <c r="R123" s="217"/>
      <c r="S123" s="217"/>
      <c r="T123" s="217"/>
      <c r="U123" s="217"/>
      <c r="V123" s="217"/>
      <c r="W123" s="217"/>
      <c r="X123" s="217"/>
      <c r="Y123" s="217"/>
      <c r="Z123" s="217"/>
      <c r="AA123" s="217"/>
      <c r="AB123" s="217"/>
    </row>
    <row r="124" spans="3:28" x14ac:dyDescent="0.2">
      <c r="C124" s="217"/>
      <c r="D124" s="217"/>
      <c r="E124" s="217"/>
      <c r="F124" s="217"/>
      <c r="G124" s="217"/>
      <c r="H124" s="217"/>
      <c r="I124" s="217"/>
      <c r="J124" s="217"/>
      <c r="K124" s="217"/>
      <c r="L124" s="217"/>
      <c r="M124" s="217"/>
      <c r="N124" s="217"/>
      <c r="O124" s="217"/>
      <c r="P124" s="217"/>
      <c r="Q124" s="217"/>
      <c r="R124" s="217"/>
      <c r="S124" s="217"/>
      <c r="T124" s="217"/>
      <c r="U124" s="217"/>
      <c r="V124" s="217"/>
      <c r="W124" s="217"/>
      <c r="X124" s="217"/>
      <c r="Y124" s="217"/>
      <c r="Z124" s="217"/>
      <c r="AA124" s="217"/>
      <c r="AB124" s="217"/>
    </row>
    <row r="125" spans="3:28" x14ac:dyDescent="0.2">
      <c r="C125" s="217"/>
      <c r="D125" s="217"/>
      <c r="E125" s="217"/>
      <c r="F125" s="217"/>
      <c r="G125" s="217"/>
      <c r="H125" s="217"/>
      <c r="I125" s="217"/>
      <c r="J125" s="217"/>
      <c r="K125" s="217"/>
      <c r="L125" s="217"/>
      <c r="M125" s="217"/>
      <c r="N125" s="217"/>
      <c r="O125" s="217"/>
      <c r="P125" s="217"/>
      <c r="Q125" s="217"/>
      <c r="R125" s="217"/>
      <c r="S125" s="217"/>
      <c r="T125" s="217"/>
      <c r="U125" s="217"/>
      <c r="V125" s="217"/>
      <c r="W125" s="217"/>
      <c r="X125" s="217"/>
      <c r="Y125" s="217"/>
      <c r="Z125" s="217"/>
      <c r="AA125" s="217"/>
      <c r="AB125" s="217"/>
    </row>
    <row r="126" spans="3:28" x14ac:dyDescent="0.2">
      <c r="C126" s="217"/>
      <c r="D126" s="217"/>
      <c r="E126" s="217"/>
      <c r="F126" s="217"/>
      <c r="G126" s="217"/>
      <c r="H126" s="217"/>
      <c r="I126" s="217"/>
      <c r="J126" s="217"/>
      <c r="K126" s="217"/>
      <c r="L126" s="217"/>
      <c r="M126" s="217"/>
      <c r="N126" s="217"/>
      <c r="O126" s="217"/>
      <c r="P126" s="217"/>
      <c r="Q126" s="217"/>
      <c r="R126" s="217"/>
      <c r="S126" s="217"/>
      <c r="T126" s="217"/>
      <c r="U126" s="217"/>
      <c r="V126" s="217"/>
      <c r="W126" s="217"/>
      <c r="X126" s="217"/>
      <c r="Y126" s="217"/>
      <c r="Z126" s="217"/>
      <c r="AA126" s="217"/>
      <c r="AB126" s="217"/>
    </row>
    <row r="127" spans="3:28" x14ac:dyDescent="0.2">
      <c r="C127" s="217"/>
      <c r="D127" s="217"/>
      <c r="E127" s="217"/>
      <c r="F127" s="217"/>
      <c r="G127" s="217"/>
      <c r="H127" s="217"/>
      <c r="I127" s="217"/>
      <c r="J127" s="217"/>
      <c r="K127" s="217"/>
      <c r="L127" s="217"/>
      <c r="M127" s="217"/>
      <c r="N127" s="217"/>
      <c r="O127" s="217"/>
      <c r="P127" s="217"/>
      <c r="Q127" s="217"/>
      <c r="R127" s="217"/>
      <c r="S127" s="217"/>
      <c r="T127" s="217"/>
      <c r="U127" s="217"/>
      <c r="V127" s="217"/>
      <c r="W127" s="217"/>
      <c r="X127" s="217"/>
      <c r="Y127" s="217"/>
      <c r="Z127" s="217"/>
      <c r="AA127" s="217"/>
      <c r="AB127" s="217"/>
    </row>
    <row r="128" spans="3:28" x14ac:dyDescent="0.2">
      <c r="C128" s="217"/>
      <c r="D128" s="217"/>
      <c r="E128" s="217"/>
      <c r="F128" s="217"/>
      <c r="G128" s="217"/>
      <c r="H128" s="217"/>
      <c r="I128" s="217"/>
      <c r="J128" s="217"/>
      <c r="K128" s="217"/>
      <c r="L128" s="217"/>
      <c r="M128" s="217"/>
      <c r="N128" s="217"/>
      <c r="O128" s="217"/>
      <c r="P128" s="217"/>
      <c r="Q128" s="217"/>
      <c r="R128" s="217"/>
      <c r="S128" s="217"/>
      <c r="T128" s="217"/>
      <c r="U128" s="217"/>
      <c r="V128" s="217"/>
      <c r="W128" s="217"/>
      <c r="X128" s="217"/>
      <c r="Y128" s="217"/>
      <c r="Z128" s="217"/>
      <c r="AA128" s="217"/>
      <c r="AB128" s="217"/>
    </row>
    <row r="129" spans="3:28" x14ac:dyDescent="0.2">
      <c r="C129" s="217"/>
      <c r="D129" s="217"/>
      <c r="E129" s="217"/>
      <c r="F129" s="217"/>
      <c r="G129" s="217"/>
      <c r="H129" s="217"/>
      <c r="I129" s="217"/>
      <c r="J129" s="217"/>
      <c r="K129" s="217"/>
      <c r="L129" s="217"/>
      <c r="M129" s="217"/>
      <c r="N129" s="217"/>
      <c r="O129" s="217"/>
      <c r="P129" s="217"/>
      <c r="Q129" s="217"/>
      <c r="R129" s="217"/>
      <c r="S129" s="217"/>
      <c r="T129" s="217"/>
      <c r="U129" s="217"/>
      <c r="V129" s="217"/>
      <c r="W129" s="217"/>
      <c r="X129" s="217"/>
      <c r="Y129" s="217"/>
      <c r="Z129" s="217"/>
      <c r="AA129" s="217"/>
      <c r="AB129" s="217"/>
    </row>
    <row r="130" spans="3:28" x14ac:dyDescent="0.2">
      <c r="C130" s="217"/>
      <c r="D130" s="217"/>
      <c r="E130" s="217"/>
      <c r="F130" s="217"/>
      <c r="G130" s="217"/>
      <c r="H130" s="217"/>
      <c r="I130" s="217"/>
      <c r="J130" s="217"/>
      <c r="K130" s="217"/>
      <c r="L130" s="217"/>
      <c r="M130" s="217"/>
      <c r="N130" s="217"/>
      <c r="O130" s="217"/>
      <c r="P130" s="217"/>
      <c r="Q130" s="217"/>
      <c r="R130" s="217"/>
      <c r="S130" s="217"/>
      <c r="T130" s="217"/>
      <c r="U130" s="217"/>
      <c r="V130" s="217"/>
      <c r="W130" s="217"/>
      <c r="X130" s="217"/>
      <c r="Y130" s="217"/>
      <c r="Z130" s="217"/>
      <c r="AA130" s="217"/>
      <c r="AB130" s="217"/>
    </row>
    <row r="131" spans="3:28" x14ac:dyDescent="0.2">
      <c r="C131" s="217"/>
      <c r="D131" s="217"/>
      <c r="E131" s="217"/>
      <c r="F131" s="217"/>
      <c r="G131" s="217"/>
      <c r="H131" s="217"/>
      <c r="I131" s="217"/>
      <c r="J131" s="217"/>
      <c r="K131" s="217"/>
      <c r="L131" s="217"/>
      <c r="M131" s="217"/>
      <c r="N131" s="217"/>
      <c r="O131" s="217"/>
      <c r="P131" s="217"/>
      <c r="Q131" s="217"/>
      <c r="R131" s="217"/>
      <c r="S131" s="217"/>
      <c r="T131" s="217"/>
      <c r="U131" s="217"/>
      <c r="V131" s="217"/>
      <c r="W131" s="217"/>
      <c r="X131" s="217"/>
      <c r="Y131" s="217"/>
      <c r="Z131" s="217"/>
      <c r="AA131" s="217"/>
      <c r="AB131" s="217"/>
    </row>
    <row r="132" spans="3:28" x14ac:dyDescent="0.2">
      <c r="C132" s="217"/>
      <c r="D132" s="217"/>
      <c r="E132" s="217"/>
      <c r="F132" s="217"/>
      <c r="G132" s="217"/>
      <c r="H132" s="217"/>
      <c r="I132" s="217"/>
      <c r="J132" s="217"/>
      <c r="K132" s="217"/>
      <c r="L132" s="217"/>
      <c r="M132" s="217"/>
      <c r="N132" s="217"/>
      <c r="O132" s="217"/>
      <c r="P132" s="217"/>
      <c r="Q132" s="217"/>
      <c r="R132" s="217"/>
      <c r="S132" s="217"/>
      <c r="T132" s="217"/>
      <c r="U132" s="217"/>
      <c r="V132" s="217"/>
      <c r="W132" s="217"/>
      <c r="X132" s="217"/>
      <c r="Y132" s="217"/>
      <c r="Z132" s="217"/>
      <c r="AA132" s="217"/>
      <c r="AB132" s="217"/>
    </row>
    <row r="133" spans="3:28" x14ac:dyDescent="0.2">
      <c r="C133" s="217"/>
      <c r="D133" s="217"/>
      <c r="E133" s="217"/>
      <c r="F133" s="217"/>
      <c r="G133" s="217"/>
      <c r="H133" s="217"/>
      <c r="I133" s="217"/>
      <c r="J133" s="217"/>
      <c r="K133" s="217"/>
      <c r="L133" s="217"/>
      <c r="M133" s="217"/>
      <c r="N133" s="217"/>
      <c r="O133" s="217"/>
      <c r="P133" s="217"/>
      <c r="Q133" s="217"/>
      <c r="R133" s="217"/>
      <c r="S133" s="217"/>
      <c r="T133" s="217"/>
      <c r="U133" s="217"/>
      <c r="V133" s="217"/>
      <c r="W133" s="217"/>
      <c r="X133" s="217"/>
      <c r="Y133" s="217"/>
      <c r="Z133" s="217"/>
      <c r="AA133" s="217"/>
      <c r="AB133" s="217"/>
    </row>
    <row r="134" spans="3:28" x14ac:dyDescent="0.2">
      <c r="C134" s="217"/>
      <c r="D134" s="217"/>
      <c r="E134" s="217"/>
      <c r="F134" s="217"/>
      <c r="G134" s="217"/>
      <c r="H134" s="217"/>
      <c r="I134" s="217"/>
      <c r="J134" s="217"/>
      <c r="K134" s="217"/>
      <c r="L134" s="217"/>
      <c r="M134" s="217"/>
      <c r="N134" s="217"/>
      <c r="O134" s="217"/>
      <c r="P134" s="217"/>
      <c r="Q134" s="217"/>
      <c r="R134" s="217"/>
      <c r="S134" s="217"/>
      <c r="T134" s="217"/>
      <c r="U134" s="217"/>
      <c r="V134" s="217"/>
      <c r="W134" s="217"/>
      <c r="X134" s="217"/>
      <c r="Y134" s="217"/>
      <c r="Z134" s="217"/>
      <c r="AA134" s="217"/>
      <c r="AB134" s="217"/>
    </row>
    <row r="135" spans="3:28" x14ac:dyDescent="0.2">
      <c r="C135" s="217"/>
      <c r="D135" s="217"/>
      <c r="E135" s="217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7"/>
      <c r="R135" s="217"/>
      <c r="S135" s="217"/>
      <c r="T135" s="217"/>
      <c r="U135" s="217"/>
      <c r="V135" s="217"/>
      <c r="W135" s="217"/>
      <c r="X135" s="217"/>
      <c r="Y135" s="217"/>
      <c r="Z135" s="217"/>
      <c r="AA135" s="217"/>
      <c r="AB135" s="217"/>
    </row>
    <row r="136" spans="3:28" x14ac:dyDescent="0.2">
      <c r="C136" s="217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7"/>
      <c r="Q136" s="217"/>
      <c r="R136" s="217"/>
      <c r="S136" s="217"/>
      <c r="T136" s="217"/>
      <c r="U136" s="217"/>
      <c r="V136" s="217"/>
      <c r="W136" s="217"/>
      <c r="X136" s="217"/>
      <c r="Y136" s="217"/>
      <c r="Z136" s="217"/>
      <c r="AA136" s="217"/>
      <c r="AB136" s="217"/>
    </row>
    <row r="137" spans="3:28" x14ac:dyDescent="0.2">
      <c r="C137" s="217"/>
      <c r="D137" s="217"/>
      <c r="E137" s="217"/>
      <c r="F137" s="217"/>
      <c r="G137" s="217"/>
      <c r="H137" s="217"/>
      <c r="I137" s="217"/>
      <c r="J137" s="217"/>
      <c r="K137" s="217"/>
      <c r="L137" s="217"/>
      <c r="M137" s="217"/>
      <c r="N137" s="217"/>
      <c r="O137" s="217"/>
      <c r="P137" s="217"/>
      <c r="Q137" s="217"/>
      <c r="R137" s="217"/>
      <c r="S137" s="217"/>
      <c r="T137" s="217"/>
      <c r="U137" s="217"/>
      <c r="V137" s="217"/>
      <c r="W137" s="217"/>
      <c r="X137" s="217"/>
      <c r="Y137" s="217"/>
      <c r="Z137" s="217"/>
      <c r="AA137" s="217"/>
      <c r="AB137" s="217"/>
    </row>
    <row r="138" spans="3:28" x14ac:dyDescent="0.2">
      <c r="C138" s="217"/>
      <c r="D138" s="217"/>
      <c r="E138" s="217"/>
      <c r="F138" s="217"/>
      <c r="G138" s="217"/>
      <c r="H138" s="217"/>
      <c r="I138" s="217"/>
      <c r="J138" s="217"/>
      <c r="K138" s="217"/>
      <c r="L138" s="217"/>
      <c r="M138" s="217"/>
      <c r="N138" s="217"/>
      <c r="O138" s="217"/>
      <c r="P138" s="217"/>
      <c r="Q138" s="217"/>
      <c r="R138" s="217"/>
      <c r="S138" s="217"/>
      <c r="T138" s="217"/>
      <c r="U138" s="217"/>
      <c r="V138" s="217"/>
      <c r="W138" s="217"/>
      <c r="X138" s="217"/>
      <c r="Y138" s="217"/>
      <c r="Z138" s="217"/>
      <c r="AA138" s="217"/>
      <c r="AB138" s="217"/>
    </row>
    <row r="139" spans="3:28" x14ac:dyDescent="0.2">
      <c r="C139" s="217"/>
      <c r="D139" s="217"/>
      <c r="E139" s="217"/>
      <c r="F139" s="217"/>
      <c r="G139" s="217"/>
      <c r="H139" s="217"/>
      <c r="I139" s="217"/>
      <c r="J139" s="217"/>
      <c r="K139" s="217"/>
      <c r="L139" s="217"/>
      <c r="M139" s="217"/>
      <c r="N139" s="217"/>
      <c r="O139" s="217"/>
      <c r="P139" s="217"/>
      <c r="Q139" s="217"/>
      <c r="R139" s="217"/>
      <c r="S139" s="217"/>
      <c r="T139" s="217"/>
      <c r="U139" s="217"/>
      <c r="V139" s="217"/>
      <c r="W139" s="217"/>
      <c r="X139" s="217"/>
      <c r="Y139" s="217"/>
      <c r="Z139" s="217"/>
      <c r="AA139" s="217"/>
      <c r="AB139" s="217"/>
    </row>
    <row r="140" spans="3:28" x14ac:dyDescent="0.2">
      <c r="C140" s="217"/>
      <c r="D140" s="217"/>
      <c r="E140" s="217"/>
      <c r="F140" s="217"/>
      <c r="G140" s="217"/>
      <c r="H140" s="217"/>
      <c r="I140" s="217"/>
      <c r="J140" s="217"/>
      <c r="K140" s="217"/>
      <c r="L140" s="217"/>
      <c r="M140" s="217"/>
      <c r="N140" s="217"/>
      <c r="O140" s="217"/>
      <c r="P140" s="217"/>
      <c r="Q140" s="217"/>
      <c r="R140" s="217"/>
      <c r="S140" s="217"/>
      <c r="T140" s="217"/>
      <c r="U140" s="217"/>
      <c r="V140" s="217"/>
      <c r="W140" s="217"/>
      <c r="X140" s="217"/>
      <c r="Y140" s="217"/>
      <c r="Z140" s="217"/>
      <c r="AA140" s="217"/>
      <c r="AB140" s="217"/>
    </row>
    <row r="141" spans="3:28" x14ac:dyDescent="0.2">
      <c r="C141" s="217"/>
      <c r="D141" s="217"/>
      <c r="E141" s="217"/>
      <c r="F141" s="217"/>
      <c r="G141" s="217"/>
      <c r="H141" s="217"/>
      <c r="I141" s="217"/>
      <c r="J141" s="217"/>
      <c r="K141" s="217"/>
      <c r="L141" s="217"/>
      <c r="M141" s="217"/>
      <c r="N141" s="217"/>
      <c r="O141" s="217"/>
      <c r="P141" s="217"/>
      <c r="Q141" s="217"/>
      <c r="R141" s="217"/>
      <c r="S141" s="217"/>
      <c r="T141" s="217"/>
      <c r="U141" s="217"/>
      <c r="V141" s="217"/>
      <c r="W141" s="217"/>
      <c r="X141" s="217"/>
      <c r="Y141" s="217"/>
      <c r="Z141" s="217"/>
      <c r="AA141" s="217"/>
      <c r="AB141" s="217"/>
    </row>
    <row r="142" spans="3:28" x14ac:dyDescent="0.2">
      <c r="C142" s="217"/>
      <c r="D142" s="217"/>
      <c r="E142" s="217"/>
      <c r="F142" s="217"/>
      <c r="G142" s="217"/>
      <c r="H142" s="217"/>
      <c r="I142" s="217"/>
      <c r="J142" s="217"/>
      <c r="K142" s="217"/>
      <c r="L142" s="217"/>
      <c r="M142" s="217"/>
      <c r="N142" s="217"/>
      <c r="O142" s="217"/>
      <c r="P142" s="217"/>
      <c r="Q142" s="217"/>
      <c r="R142" s="217"/>
      <c r="S142" s="217"/>
      <c r="T142" s="217"/>
      <c r="U142" s="217"/>
      <c r="V142" s="217"/>
      <c r="W142" s="217"/>
      <c r="X142" s="217"/>
      <c r="Y142" s="217"/>
      <c r="Z142" s="217"/>
      <c r="AA142" s="217"/>
      <c r="AB142" s="217"/>
    </row>
    <row r="143" spans="3:28" x14ac:dyDescent="0.2">
      <c r="C143" s="217"/>
      <c r="D143" s="217"/>
      <c r="E143" s="217"/>
      <c r="F143" s="217"/>
      <c r="G143" s="217"/>
      <c r="H143" s="217"/>
      <c r="I143" s="217"/>
      <c r="J143" s="217"/>
      <c r="K143" s="217"/>
      <c r="L143" s="217"/>
      <c r="M143" s="217"/>
      <c r="N143" s="217"/>
      <c r="O143" s="217"/>
      <c r="P143" s="217"/>
      <c r="Q143" s="217"/>
      <c r="R143" s="217"/>
      <c r="S143" s="217"/>
      <c r="T143" s="217"/>
      <c r="U143" s="217"/>
      <c r="V143" s="217"/>
      <c r="W143" s="217"/>
      <c r="X143" s="217"/>
      <c r="Y143" s="217"/>
      <c r="Z143" s="217"/>
      <c r="AA143" s="217"/>
      <c r="AB143" s="217"/>
    </row>
    <row r="144" spans="3:28" x14ac:dyDescent="0.2">
      <c r="C144" s="217"/>
      <c r="D144" s="217"/>
      <c r="E144" s="217"/>
      <c r="F144" s="217"/>
      <c r="G144" s="217"/>
      <c r="H144" s="217"/>
      <c r="I144" s="217"/>
      <c r="J144" s="217"/>
      <c r="K144" s="217"/>
      <c r="L144" s="217"/>
      <c r="M144" s="217"/>
      <c r="N144" s="217"/>
      <c r="O144" s="217"/>
      <c r="P144" s="217"/>
      <c r="Q144" s="217"/>
      <c r="R144" s="217"/>
      <c r="S144" s="217"/>
      <c r="T144" s="217"/>
      <c r="U144" s="217"/>
      <c r="V144" s="217"/>
      <c r="W144" s="217"/>
      <c r="X144" s="217"/>
      <c r="Y144" s="217"/>
      <c r="Z144" s="217"/>
      <c r="AA144" s="217"/>
      <c r="AB144" s="217"/>
    </row>
    <row r="145" spans="3:28" x14ac:dyDescent="0.2">
      <c r="C145" s="217"/>
      <c r="D145" s="217"/>
      <c r="E145" s="217"/>
      <c r="F145" s="217"/>
      <c r="G145" s="217"/>
      <c r="H145" s="217"/>
      <c r="I145" s="217"/>
      <c r="J145" s="217"/>
      <c r="K145" s="217"/>
      <c r="L145" s="217"/>
      <c r="M145" s="217"/>
      <c r="N145" s="217"/>
      <c r="O145" s="217"/>
      <c r="P145" s="217"/>
      <c r="Q145" s="217"/>
      <c r="R145" s="217"/>
      <c r="S145" s="217"/>
      <c r="T145" s="217"/>
      <c r="U145" s="217"/>
      <c r="V145" s="217"/>
      <c r="W145" s="217"/>
      <c r="X145" s="217"/>
      <c r="Y145" s="217"/>
      <c r="Z145" s="217"/>
      <c r="AA145" s="217"/>
      <c r="AB145" s="217"/>
    </row>
    <row r="146" spans="3:28" x14ac:dyDescent="0.2">
      <c r="C146" s="217"/>
      <c r="D146" s="217"/>
      <c r="E146" s="217"/>
      <c r="F146" s="217"/>
      <c r="G146" s="217"/>
      <c r="H146" s="217"/>
      <c r="I146" s="217"/>
      <c r="J146" s="217"/>
      <c r="K146" s="217"/>
      <c r="L146" s="217"/>
      <c r="M146" s="217"/>
      <c r="N146" s="217"/>
      <c r="O146" s="217"/>
      <c r="P146" s="217"/>
      <c r="Q146" s="217"/>
      <c r="R146" s="217"/>
      <c r="S146" s="217"/>
      <c r="T146" s="217"/>
      <c r="U146" s="217"/>
      <c r="V146" s="217"/>
      <c r="W146" s="217"/>
      <c r="X146" s="217"/>
      <c r="Y146" s="217"/>
      <c r="Z146" s="217"/>
      <c r="AA146" s="217"/>
      <c r="AB146" s="217"/>
    </row>
    <row r="147" spans="3:28" x14ac:dyDescent="0.2">
      <c r="C147" s="217"/>
      <c r="D147" s="217"/>
      <c r="E147" s="217"/>
      <c r="F147" s="217"/>
      <c r="G147" s="217"/>
      <c r="H147" s="217"/>
      <c r="I147" s="217"/>
      <c r="J147" s="217"/>
      <c r="K147" s="217"/>
      <c r="L147" s="217"/>
      <c r="M147" s="217"/>
      <c r="N147" s="217"/>
      <c r="O147" s="217"/>
      <c r="P147" s="217"/>
      <c r="Q147" s="217"/>
      <c r="R147" s="217"/>
      <c r="S147" s="217"/>
      <c r="T147" s="217"/>
      <c r="U147" s="217"/>
      <c r="V147" s="217"/>
      <c r="W147" s="217"/>
      <c r="X147" s="217"/>
      <c r="Y147" s="217"/>
      <c r="Z147" s="217"/>
      <c r="AA147" s="217"/>
      <c r="AB147" s="217"/>
    </row>
    <row r="148" spans="3:28" x14ac:dyDescent="0.2">
      <c r="C148" s="217"/>
      <c r="D148" s="217"/>
      <c r="E148" s="217"/>
      <c r="F148" s="217"/>
      <c r="G148" s="217"/>
      <c r="H148" s="217"/>
      <c r="I148" s="217"/>
      <c r="J148" s="217"/>
      <c r="K148" s="217"/>
      <c r="L148" s="217"/>
      <c r="M148" s="217"/>
      <c r="N148" s="217"/>
      <c r="O148" s="217"/>
      <c r="P148" s="217"/>
      <c r="Q148" s="217"/>
      <c r="R148" s="217"/>
      <c r="S148" s="217"/>
      <c r="T148" s="217"/>
      <c r="U148" s="217"/>
      <c r="V148" s="217"/>
      <c r="W148" s="217"/>
      <c r="X148" s="217"/>
      <c r="Y148" s="217"/>
      <c r="Z148" s="217"/>
      <c r="AA148" s="217"/>
      <c r="AB148" s="217"/>
    </row>
    <row r="149" spans="3:28" x14ac:dyDescent="0.2">
      <c r="C149" s="217"/>
      <c r="D149" s="217"/>
      <c r="E149" s="217"/>
      <c r="F149" s="217"/>
      <c r="G149" s="217"/>
      <c r="H149" s="217"/>
      <c r="I149" s="217"/>
      <c r="J149" s="217"/>
      <c r="K149" s="217"/>
      <c r="L149" s="217"/>
      <c r="M149" s="217"/>
      <c r="N149" s="217"/>
      <c r="O149" s="217"/>
      <c r="P149" s="217"/>
      <c r="Q149" s="217"/>
      <c r="R149" s="217"/>
      <c r="S149" s="217"/>
      <c r="T149" s="217"/>
      <c r="U149" s="217"/>
      <c r="V149" s="217"/>
      <c r="W149" s="217"/>
      <c r="X149" s="217"/>
      <c r="Y149" s="217"/>
      <c r="Z149" s="217"/>
      <c r="AA149" s="217"/>
      <c r="AB149" s="217"/>
    </row>
    <row r="150" spans="3:28" x14ac:dyDescent="0.2">
      <c r="C150" s="217"/>
      <c r="D150" s="217"/>
      <c r="E150" s="217"/>
      <c r="F150" s="217"/>
      <c r="G150" s="217"/>
      <c r="H150" s="217"/>
      <c r="I150" s="217"/>
      <c r="J150" s="217"/>
      <c r="K150" s="217"/>
      <c r="L150" s="217"/>
      <c r="M150" s="217"/>
      <c r="N150" s="217"/>
      <c r="O150" s="217"/>
      <c r="P150" s="217"/>
      <c r="Q150" s="217"/>
      <c r="R150" s="217"/>
      <c r="S150" s="217"/>
      <c r="T150" s="217"/>
      <c r="U150" s="217"/>
      <c r="V150" s="217"/>
      <c r="W150" s="217"/>
      <c r="X150" s="217"/>
      <c r="Y150" s="217"/>
      <c r="Z150" s="217"/>
      <c r="AA150" s="217"/>
      <c r="AB150" s="217"/>
    </row>
    <row r="151" spans="3:28" x14ac:dyDescent="0.2">
      <c r="C151" s="217"/>
      <c r="D151" s="217"/>
      <c r="E151" s="217"/>
      <c r="F151" s="217"/>
      <c r="G151" s="217"/>
      <c r="H151" s="217"/>
      <c r="I151" s="217"/>
      <c r="J151" s="217"/>
      <c r="K151" s="217"/>
      <c r="L151" s="217"/>
      <c r="M151" s="217"/>
      <c r="N151" s="217"/>
      <c r="O151" s="217"/>
      <c r="P151" s="217"/>
      <c r="Q151" s="217"/>
      <c r="R151" s="217"/>
      <c r="S151" s="217"/>
      <c r="T151" s="217"/>
      <c r="U151" s="217"/>
      <c r="V151" s="217"/>
      <c r="W151" s="217"/>
      <c r="X151" s="217"/>
      <c r="Y151" s="217"/>
      <c r="Z151" s="217"/>
      <c r="AA151" s="217"/>
      <c r="AB151" s="217"/>
    </row>
    <row r="152" spans="3:28" x14ac:dyDescent="0.2">
      <c r="C152" s="217"/>
      <c r="D152" s="217"/>
      <c r="E152" s="217"/>
      <c r="F152" s="217"/>
      <c r="G152" s="217"/>
      <c r="H152" s="217"/>
      <c r="I152" s="217"/>
      <c r="J152" s="217"/>
      <c r="K152" s="217"/>
      <c r="L152" s="217"/>
      <c r="M152" s="217"/>
      <c r="N152" s="217"/>
      <c r="O152" s="217"/>
      <c r="P152" s="217"/>
      <c r="Q152" s="217"/>
      <c r="R152" s="217"/>
      <c r="S152" s="217"/>
      <c r="T152" s="217"/>
      <c r="U152" s="217"/>
      <c r="V152" s="217"/>
      <c r="W152" s="217"/>
      <c r="X152" s="217"/>
      <c r="Y152" s="217"/>
      <c r="Z152" s="217"/>
      <c r="AA152" s="217"/>
      <c r="AB152" s="217"/>
    </row>
  </sheetData>
  <sheetProtection formatCells="0" formatColumns="0" formatRows="0"/>
  <mergeCells count="14">
    <mergeCell ref="A60:A64"/>
    <mergeCell ref="A24:A28"/>
    <mergeCell ref="A29:A33"/>
    <mergeCell ref="A35:A39"/>
    <mergeCell ref="A40:A44"/>
    <mergeCell ref="A45:A49"/>
    <mergeCell ref="A50:A54"/>
    <mergeCell ref="A55:A59"/>
    <mergeCell ref="A14:A18"/>
    <mergeCell ref="A19:A23"/>
    <mergeCell ref="A1:B1"/>
    <mergeCell ref="A2:B2"/>
    <mergeCell ref="A4:A8"/>
    <mergeCell ref="A9:A13"/>
  </mergeCells>
  <phoneticPr fontId="1" type="noConversion"/>
  <conditionalFormatting sqref="X11">
    <cfRule type="cellIs" dxfId="2" priority="1" stopIfTrue="1" operator="equal">
      <formula>sai</formula>
    </cfRule>
  </conditionalFormatting>
  <printOptions verticalCentered="1"/>
  <pageMargins left="0" right="0" top="0.5" bottom="0.25" header="0.25" footer="0"/>
  <pageSetup paperSize="9" pageOrder="overThenDown" orientation="portrait" r:id="rId1"/>
  <headerFooter alignWithMargins="0">
    <oddHeader>&amp;L&amp;F&amp;CPage &amp;P</oddHeader>
    <oddFooter>&amp;R&amp;P</oddFooter>
  </headerFooter>
  <colBreaks count="2" manualBreakCount="2">
    <brk id="10" max="1048575" man="1"/>
    <brk id="2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X152"/>
  <sheetViews>
    <sheetView tabSelected="1" zoomScale="115" zoomScaleNormal="100" workbookViewId="0">
      <pane xSplit="2" ySplit="1" topLeftCell="CX20" activePane="bottomRight" state="frozen"/>
      <selection pane="topRight" activeCell="C1" sqref="C1"/>
      <selection pane="bottomLeft" activeCell="A5" sqref="A5"/>
      <selection pane="bottomRight" activeCell="DJ56" sqref="DJ56:DJ59"/>
    </sheetView>
  </sheetViews>
  <sheetFormatPr defaultColWidth="9" defaultRowHeight="14.25" x14ac:dyDescent="0.2"/>
  <cols>
    <col min="1" max="1" width="2.75" style="217" customWidth="1"/>
    <col min="2" max="2" width="2.625" style="228" customWidth="1"/>
    <col min="3" max="9" width="5.5" style="229" customWidth="1"/>
    <col min="10" max="92" width="4.5" style="229" customWidth="1"/>
    <col min="93" max="93" width="6.5" style="229" bestFit="1" customWidth="1"/>
    <col min="94" max="94" width="6" style="229" bestFit="1" customWidth="1"/>
    <col min="95" max="96" width="4.5" style="229" customWidth="1"/>
    <col min="97" max="128" width="4.5" style="217" customWidth="1"/>
    <col min="129" max="16384" width="9" style="217"/>
  </cols>
  <sheetData>
    <row r="1" spans="1:128" s="212" customFormat="1" ht="9.9499999999999993" customHeight="1" x14ac:dyDescent="0.25">
      <c r="A1" s="480" t="s">
        <v>106</v>
      </c>
      <c r="B1" s="480"/>
      <c r="C1" s="316" t="str">
        <f>VLOOKUP(to!C2,DS!$C:$F,4,0)</f>
        <v>Hồng</v>
      </c>
      <c r="D1" s="316" t="str">
        <f>VLOOKUP(to!D2,DS!$C:$F,4,0)</f>
        <v>Vân</v>
      </c>
      <c r="E1" s="316" t="str">
        <f>VLOOKUP(to!E2,DS!$C:$F,4,0)</f>
        <v>Chi</v>
      </c>
      <c r="F1" s="316" t="str">
        <f>VLOOKUP(to!F2,DS!$C:$F,4,0)</f>
        <v>Mai</v>
      </c>
      <c r="G1" s="316" t="str">
        <f>VLOOKUP(to!G2,DS!$C:$F,4,0)</f>
        <v>Trang</v>
      </c>
      <c r="H1" s="316" t="str">
        <f>VLOOKUP(to!H2,DS!$C:$F,4,0)</f>
        <v>Khôi</v>
      </c>
      <c r="I1" s="316" t="str">
        <f>VLOOKUP(to!I2,DS!$C:$F,4,0)</f>
        <v>Uyên</v>
      </c>
      <c r="J1" s="316" t="str">
        <f>VLOOKUP(to!J2,DS!$C:$F,4,0)</f>
        <v>Xuân</v>
      </c>
      <c r="K1" s="316" t="str">
        <f>VLOOKUP(to!K2,DS!$C:$F,4,0)</f>
        <v>Xuyến</v>
      </c>
      <c r="L1" s="316" t="str">
        <f>VLOOKUP(to!L2,DS!$C:$F,4,0)</f>
        <v>Dung</v>
      </c>
      <c r="M1" s="316" t="str">
        <f>VLOOKUP(to!M2,DS!$C:$F,4,0)</f>
        <v>Thu Vân</v>
      </c>
      <c r="N1" s="316" t="str">
        <f>VLOOKUP(to!N2,DS!$C:$F,4,0)</f>
        <v>Q.Trang</v>
      </c>
      <c r="O1" s="316" t="str">
        <f>VLOOKUP(to!O2,DS!$C:$F,4,0)</f>
        <v>Lý</v>
      </c>
      <c r="P1" s="316" t="str">
        <f>VLOOKUP(to!P2,DS!$C:$F,4,0)</f>
        <v>Duyên</v>
      </c>
      <c r="Q1" s="316" t="str">
        <f>VLOOKUP(to!Q2,DS!$C:$F,4,0)</f>
        <v>Thúy</v>
      </c>
      <c r="R1" s="316" t="str">
        <f>VLOOKUP(to!R2,DS!$C:$F,4,0)</f>
        <v>Phương</v>
      </c>
      <c r="S1" s="316" t="str">
        <f>VLOOKUP(to!S2,DS!$C:$F,4,0)</f>
        <v>Ninh</v>
      </c>
      <c r="T1" s="316" t="str">
        <f>VLOOKUP(to!T2,DS!$C:$F,4,0)</f>
        <v>Thanh</v>
      </c>
      <c r="U1" s="316" t="str">
        <f>VLOOKUP(to!U2,DS!$C:$F,4,0)</f>
        <v>Hòa</v>
      </c>
      <c r="V1" s="316" t="str">
        <f>VLOOKUP(to!V2,DS!$C:$F,4,0)</f>
        <v>Hường</v>
      </c>
      <c r="W1" s="316" t="str">
        <f>VLOOKUP(to!W2,DS!$C:$F,4,0)</f>
        <v>Thủy</v>
      </c>
      <c r="X1" s="316" t="str">
        <f>VLOOKUP(to!X2,DS!$C:$F,4,0)</f>
        <v>Nhung</v>
      </c>
      <c r="Y1" s="316" t="str">
        <f>VLOOKUP(to!Y2,DS!$C:$F,4,0)</f>
        <v>L.Hường</v>
      </c>
      <c r="Z1" s="316" t="str">
        <f>VLOOKUP(to!Z2,DS!$C:$F,4,0)</f>
        <v>Minh</v>
      </c>
      <c r="AA1" s="316" t="str">
        <f>VLOOKUP(to!AA2,DS!$C:$F,4,0)</f>
        <v>Hạnh</v>
      </c>
      <c r="AB1" s="316" t="str">
        <f>VLOOKUP(to!AB2,DS!$C:$F,4,0)</f>
        <v>Màng</v>
      </c>
      <c r="AC1" s="316" t="str">
        <f>VLOOKUP(to!AC2,DS!$C:$F,4,0)</f>
        <v>Nga</v>
      </c>
      <c r="AD1" s="316" t="str">
        <f>VLOOKUP(to!AD2,DS!$C:$F,4,0)</f>
        <v>Ngọc</v>
      </c>
      <c r="AE1" s="316" t="str">
        <f>VLOOKUP(to!AE2,DS!$C:$F,4,0)</f>
        <v>Phương</v>
      </c>
      <c r="AF1" s="316" t="str">
        <f>VLOOKUP(to!AF2,DS!$C:$F,4,0)</f>
        <v>Thủy</v>
      </c>
      <c r="AG1" s="316" t="str">
        <f>VLOOKUP(to!AG2,DS!$C:$F,4,0)</f>
        <v>Trang</v>
      </c>
      <c r="AH1" s="316" t="str">
        <f>VLOOKUP(to!AH2,DS!$C:$F,4,0)</f>
        <v>Vinh</v>
      </c>
      <c r="AI1" s="316" t="str">
        <f>VLOOKUP(to!AI2,DS!$C:$F,4,0)</f>
        <v>Khanh</v>
      </c>
      <c r="AJ1" s="316" t="str">
        <f>VLOOKUP(to!AJ2,DS!$C:$F,4,0)</f>
        <v>anh2</v>
      </c>
      <c r="AK1" s="316" t="str">
        <f>VLOOKUP(to!AK2,DS!$C:$F,4,0)</f>
        <v>HÀ</v>
      </c>
      <c r="AL1" s="316" t="str">
        <f>VLOOKUP(to!AL2,DS!$C:$F,4,0)</f>
        <v>Lam</v>
      </c>
      <c r="AM1" s="316" t="str">
        <f>VLOOKUP(to!AM2,DS!$C:$F,4,0)</f>
        <v>anh1</v>
      </c>
      <c r="AN1" s="316" t="str">
        <f>VLOOKUP(to!AN2,DS!$C:$F,4,0)</f>
        <v>anh2</v>
      </c>
      <c r="AO1" s="316" t="str">
        <f>VLOOKUP(to!AO2,DS!$C:$F,4,0)</f>
        <v>Hồng</v>
      </c>
      <c r="AP1" s="316" t="str">
        <f>VLOOKUP(to!AP2,DS!$C:$F,4,0)</f>
        <v>Hương</v>
      </c>
      <c r="AQ1" s="316" t="str">
        <f>VLOOKUP(to!AQ2,DS!$C:$F,4,0)</f>
        <v>Thủy</v>
      </c>
      <c r="AR1" s="316" t="str">
        <f>VLOOKUP(to!AR2,DS!$C:$F,4,0)</f>
        <v>Tuấn</v>
      </c>
      <c r="AS1" s="316" t="str">
        <f>VLOOKUP(to!AS2,DS!$C:$F,4,0)</f>
        <v>T.Mai</v>
      </c>
      <c r="AT1" s="316" t="str">
        <f>VLOOKUP(to!AT2,DS!$C:$F,4,0)</f>
        <v>P.Mai</v>
      </c>
      <c r="AU1" s="316" t="str">
        <f>VLOOKUP(to!AU2,DS!$C:$F,4,0)</f>
        <v>Minh</v>
      </c>
      <c r="AV1" s="316" t="str">
        <f>VLOOKUP(to!AV2,DS!$C:$F,4,0)</f>
        <v>Phong</v>
      </c>
      <c r="AW1" s="316" t="str">
        <f>VLOOKUP(to!AW2,DS!$C:$F,4,0)</f>
        <v>Thế</v>
      </c>
      <c r="AX1" s="316" t="str">
        <f>VLOOKUP(to!AX2,DS!$C:$F,4,0)</f>
        <v>Trang</v>
      </c>
      <c r="AY1" s="316" t="str">
        <f>VLOOKUP(to!AY2,DS!$C:$F,4,0)</f>
        <v>Tuấn</v>
      </c>
      <c r="AZ1" s="316" t="str">
        <f>VLOOKUP(to!AZ2,DS!$C:$F,4,0)</f>
        <v>Hoa</v>
      </c>
      <c r="BA1" s="316" t="str">
        <f>VLOOKUP(to!BA2,DS!$C:$F,4,0)</f>
        <v>Thanh</v>
      </c>
      <c r="BB1" s="316" t="str">
        <f>VLOOKUP(to!BB2,DS!$C:$F,4,0)</f>
        <v>Hương</v>
      </c>
      <c r="BC1" s="316" t="str">
        <f>VLOOKUP(to!BC2,DS!$C:$F,4,0)</f>
        <v>Đệp</v>
      </c>
      <c r="BD1" s="316" t="str">
        <f>VLOOKUP(to!BD2,DS!$C:$F,4,0)</f>
        <v>L.Trang</v>
      </c>
      <c r="BE1" s="316" t="str">
        <f>VLOOKUP(to!BE2,DS!$C:$F,4,0)</f>
        <v>Yến</v>
      </c>
      <c r="BF1" s="316" t="str">
        <f>VLOOKUP(to!BF2,DS!$C:$F,4,0)</f>
        <v>Việt</v>
      </c>
      <c r="BG1" s="316" t="str">
        <f>VLOOKUP(to!BG2,DS!$C:$F,4,0)</f>
        <v>Lợi</v>
      </c>
      <c r="BH1" s="316" t="str">
        <f>VLOOKUP(to!BH2,DS!$C:$F,4,0)</f>
        <v>Phượng</v>
      </c>
      <c r="BI1" s="316" t="str">
        <f>VLOOKUP(to!BI2,DS!$C:$F,4,0)</f>
        <v>Hương</v>
      </c>
      <c r="BJ1" s="316" t="str">
        <f>VLOOKUP(to!BJ2,DS!$C:$F,4,0)</f>
        <v>Dũng</v>
      </c>
      <c r="BK1" s="316" t="str">
        <f>VLOOKUP(to!BK2,DS!$C:$F,4,0)</f>
        <v>Miên</v>
      </c>
      <c r="BL1" s="316" t="str">
        <f>VLOOKUP(to!BL2,DS!$C:$F,4,0)</f>
        <v>Nguyệt</v>
      </c>
      <c r="BM1" s="316" t="str">
        <f>VLOOKUP(to!BM2,DS!$C:$F,4,0)</f>
        <v>Nhung</v>
      </c>
      <c r="BN1" s="316" t="str">
        <f>VLOOKUP(to!BN2,DS!$C:$F,4,0)</f>
        <v>Minh</v>
      </c>
      <c r="BO1" s="316" t="str">
        <f>VLOOKUP(to!BO2,DS!$C:$F,4,0)</f>
        <v>Toàn</v>
      </c>
      <c r="BP1" s="316" t="str">
        <f>VLOOKUP(to!BP2,DS!$C:$F,4,0)</f>
        <v>Hà</v>
      </c>
      <c r="BQ1" s="316" t="str">
        <f>VLOOKUP(to!BQ2,DS!$C:$F,4,0)</f>
        <v>Thông</v>
      </c>
      <c r="BR1" s="316" t="str">
        <f>VLOOKUP(to!BR2,DS!$C:$F,4,0)</f>
        <v>Sơn</v>
      </c>
      <c r="BS1" s="316" t="str">
        <f>VLOOKUP(to!BS2,DS!$C:$F,4,0)</f>
        <v>Sơn</v>
      </c>
      <c r="BT1" s="316" t="str">
        <f>VLOOKUP(to!BT2,DS!$C:$F,4,0)</f>
        <v>Hương</v>
      </c>
      <c r="BU1" s="316" t="str">
        <f>VLOOKUP(to!BU2,DS!$C:$F,4,0)</f>
        <v>Dũng</v>
      </c>
      <c r="BV1" s="316" t="str">
        <f>VLOOKUP(to!BV2,DS!$C:$F,4,0)</f>
        <v>Miên</v>
      </c>
      <c r="BW1" s="316" t="str">
        <f>VLOOKUP(to!BW2,DS!$C:$F,4,0)</f>
        <v>Nguyệt</v>
      </c>
      <c r="BX1" s="316" t="str">
        <f>VLOOKUP(to!BX2,DS!$C:$F,4,0)</f>
        <v>Hà</v>
      </c>
      <c r="BY1" s="316" t="str">
        <f>VLOOKUP(to!BY2,DS!$C:$F,4,0)</f>
        <v>Lan</v>
      </c>
      <c r="BZ1" s="316" t="str">
        <f>VLOOKUP(to!BZ2,DS!$C:$F,4,0)</f>
        <v>Thêu</v>
      </c>
      <c r="CA1" s="316" t="str">
        <f>VLOOKUP(to!CA2,DS!$C:$F,4,0)</f>
        <v>Nhung</v>
      </c>
      <c r="CB1" s="316" t="str">
        <f>VLOOKUP(to!CB2,DS!$C:$F,4,0)</f>
        <v>Thảo</v>
      </c>
      <c r="CC1" s="316" t="str">
        <f>VLOOKUP(to!CC2,DS!$C:$F,4,0)</f>
        <v>Châu</v>
      </c>
      <c r="CD1" s="316" t="str">
        <f>VLOOKUP(to!CD2,DS!$C:$F,4,0)</f>
        <v>Nghi</v>
      </c>
      <c r="CE1" s="316" t="str">
        <f>VLOOKUP(to!CE2,DS!$C:$F,4,0)</f>
        <v>Thi</v>
      </c>
      <c r="CF1" s="316" t="str">
        <f>VLOOKUP(to!CF2,DS!$C:$F,4,0)</f>
        <v>Thiện</v>
      </c>
      <c r="CG1" s="316" t="str">
        <f>VLOOKUP(to!CG2,DS!$C:$F,4,0)</f>
        <v>Song</v>
      </c>
      <c r="CH1" s="316" t="str">
        <f>VLOOKUP(to!CH2,DS!$C:$F,4,0)</f>
        <v>Thái</v>
      </c>
      <c r="CI1" s="316" t="str">
        <f>VLOOKUP(to!CI2,DS!$C:$F,4,0)</f>
        <v>Sa</v>
      </c>
      <c r="CJ1" s="316" t="str">
        <f>VLOOKUP(to!CJ2,DS!$C:$F,4,0)</f>
        <v>Nga</v>
      </c>
      <c r="CK1" s="316" t="str">
        <f>VLOOKUP(to!CK2,DS!$C:$F,4,0)</f>
        <v>Phước</v>
      </c>
      <c r="CL1" s="316" t="str">
        <f>VLOOKUP(to!CL2,DS!$C:$F,4,0)</f>
        <v>B.Ngọc</v>
      </c>
      <c r="CM1" s="316" t="str">
        <f>VLOOKUP(to!CM2,DS!$C:$F,4,0)</f>
        <v>Thảo</v>
      </c>
      <c r="CN1" s="316" t="str">
        <f>VLOOKUP(to!CN2,DS!$C:$F,4,0)</f>
        <v>Vân</v>
      </c>
      <c r="CO1" s="316" t="str">
        <f>VLOOKUP(to!CO2,DS!$C:$F,4,0)</f>
        <v>H. Ngọc</v>
      </c>
      <c r="CP1" s="316" t="str">
        <f>VLOOKUP(to!CP2,DS!$C:$F,4,0)</f>
        <v>B. Ngọc</v>
      </c>
      <c r="CQ1" s="316" t="str">
        <f>VLOOKUP(to!CQ2,DS!$C:$F,4,0)</f>
        <v>Vân</v>
      </c>
      <c r="CR1" s="316" t="str">
        <f>VLOOKUP(to!CR2,DS!$C:$F,4,0)</f>
        <v>Linh</v>
      </c>
      <c r="CS1" s="316" t="str">
        <f>VLOOKUP(to!CS2,DS!$C:$F,4,0)</f>
        <v>Phước</v>
      </c>
      <c r="CT1" s="316" t="str">
        <f>VLOOKUP(to!CT2,DS!$C:$F,4,0)</f>
        <v>Yến</v>
      </c>
      <c r="CU1" s="316" t="str">
        <f>VLOOKUP(to!CU2,DS!$C:$F,4,0)</f>
        <v>Phượng</v>
      </c>
      <c r="CV1" s="316" t="str">
        <f>VLOOKUP(to!CV2,DS!$C:$F,4,0)</f>
        <v>Ngọc</v>
      </c>
      <c r="CW1" s="316" t="str">
        <f>VLOOKUP(to!CW2,DS!$C:$F,4,0)</f>
        <v>mai</v>
      </c>
      <c r="CX1" s="316" t="str">
        <f>VLOOKUP(to!CX2,DS!$C:$F,4,0)</f>
        <v>Tú</v>
      </c>
      <c r="CY1" s="316" t="str">
        <f>VLOOKUP(to!CY2,DS!$C:$F,4,0)</f>
        <v>Cường</v>
      </c>
      <c r="CZ1" s="316" t="str">
        <f>VLOOKUP(to!CZ2,DS!$C:$F,4,0)</f>
        <v>Nguồn</v>
      </c>
      <c r="DA1" s="316" t="str">
        <f>VLOOKUP(to!DA2,DS!$C:$F,4,0)</f>
        <v>Tú</v>
      </c>
      <c r="DB1" s="316" t="str">
        <f>VLOOKUP(to!DB2,DS!$C:$F,4,0)</f>
        <v>Nguồn</v>
      </c>
      <c r="DC1" s="316" t="str">
        <f>VLOOKUP(to!DC2,DS!$C:$F,4,0)</f>
        <v>Minh</v>
      </c>
      <c r="DD1" s="316" t="str">
        <f>VLOOKUP(to!DD2,DS!$C:$F,4,0)</f>
        <v>Cường</v>
      </c>
      <c r="DE1" s="316" t="str">
        <f>VLOOKUP(to!DE2,DS!$C:$F,4,0)</f>
        <v>Ngọc</v>
      </c>
      <c r="DF1" s="316" t="str">
        <f>VLOOKUP(to!DF2,DS!$C:$F,4,0)</f>
        <v>Minh</v>
      </c>
      <c r="DG1" s="316" t="str">
        <f>VLOOKUP(to!DG2,DS!$C:$F,4,0)</f>
        <v>Cường</v>
      </c>
      <c r="DH1" s="316" t="str">
        <f>VLOOKUP(to!DH2,DS!$C:$F,4,0)</f>
        <v>Anh</v>
      </c>
      <c r="DI1" s="316" t="str">
        <f>VLOOKUP(to!DI2,DS!$C:$F,4,0)</f>
        <v>Trí</v>
      </c>
      <c r="DJ1" s="316" t="str">
        <f>VLOOKUP(to!DJ2,DS!$C:$F,4,0)</f>
        <v>Doanh</v>
      </c>
      <c r="DK1" s="316" t="str">
        <f>VLOOKUP(to!DK2,DS!$C:$F,4,0)</f>
        <v>Hân</v>
      </c>
      <c r="DL1" s="316" t="str">
        <f>VLOOKUP(to!DL2,DS!$C:$F,4,0)</f>
        <v>Tú</v>
      </c>
      <c r="DM1" s="316" t="str">
        <f>VLOOKUP(to!DM2,DS!$C:$F,4,0)</f>
        <v>Thu</v>
      </c>
      <c r="DN1" s="316" t="str">
        <f>VLOOKUP(to!DN2,DS!$C:$F,4,0)</f>
        <v>Ngân</v>
      </c>
      <c r="DO1" s="316" t="str">
        <f>VLOOKUP(to!DO2,DS!$C:$F,4,0)</f>
        <v>Linh</v>
      </c>
      <c r="DP1" s="316" t="str">
        <f>VLOOKUP(to!DP2,DS!$C:$F,4,0)</f>
        <v>Châu</v>
      </c>
      <c r="DQ1" s="316" t="str">
        <f>VLOOKUP(to!DQ2,DS!$C:$F,4,0)</f>
        <v>Thêu</v>
      </c>
      <c r="DR1" s="316" t="str">
        <f>VLOOKUP(to!DR2,DS!$C:$F,4,0)</f>
        <v>Toàn</v>
      </c>
      <c r="DS1" s="316" t="str">
        <f>VLOOKUP(to!DS2,DS!$C:$F,4,0)</f>
        <v>Thông</v>
      </c>
      <c r="DT1" s="316" t="str">
        <f>VLOOKUP(to!DT2,DS!$C:$F,4,0)</f>
        <v>Cường</v>
      </c>
      <c r="DU1" s="316" t="str">
        <f>VLOOKUP(to!DU2,DS!$C:$F,4,0)</f>
        <v>Ngọc</v>
      </c>
      <c r="DV1" s="316" t="str">
        <f>VLOOKUP(to!DV2,DS!$C:$F,4,0)</f>
        <v>Minh</v>
      </c>
      <c r="DW1" s="316" t="str">
        <f>VLOOKUP(to!DW2,DS!$C:$F,4,0)</f>
        <v>Tú</v>
      </c>
      <c r="DX1" s="316" t="str">
        <f>VLOOKUP(to!DX2,DS!$C:$F,4,0)</f>
        <v>Nguồn</v>
      </c>
    </row>
    <row r="2" spans="1:128" s="214" customFormat="1" ht="9.9499999999999993" customHeight="1" x14ac:dyDescent="0.25">
      <c r="A2" s="481" t="s">
        <v>105</v>
      </c>
      <c r="B2" s="481"/>
      <c r="C2" s="213" t="s">
        <v>374</v>
      </c>
      <c r="D2" s="213" t="s">
        <v>375</v>
      </c>
      <c r="E2" s="213" t="s">
        <v>376</v>
      </c>
      <c r="F2" s="213" t="s">
        <v>377</v>
      </c>
      <c r="G2" s="213" t="s">
        <v>378</v>
      </c>
      <c r="H2" s="213" t="s">
        <v>379</v>
      </c>
      <c r="I2" s="213" t="s">
        <v>380</v>
      </c>
      <c r="J2" s="213" t="s">
        <v>381</v>
      </c>
      <c r="K2" s="213" t="s">
        <v>382</v>
      </c>
      <c r="L2" s="213" t="s">
        <v>383</v>
      </c>
      <c r="M2" s="213" t="s">
        <v>384</v>
      </c>
      <c r="N2" s="213" t="s">
        <v>477</v>
      </c>
      <c r="O2" s="213" t="s">
        <v>480</v>
      </c>
      <c r="P2" s="213" t="s">
        <v>483</v>
      </c>
      <c r="Q2" s="213" t="s">
        <v>385</v>
      </c>
      <c r="R2" s="213" t="s">
        <v>386</v>
      </c>
      <c r="S2" s="213" t="s">
        <v>387</v>
      </c>
      <c r="T2" s="213" t="s">
        <v>388</v>
      </c>
      <c r="U2" s="213" t="s">
        <v>484</v>
      </c>
      <c r="V2" s="213" t="s">
        <v>389</v>
      </c>
      <c r="W2" s="213" t="s">
        <v>390</v>
      </c>
      <c r="X2" s="213" t="s">
        <v>391</v>
      </c>
      <c r="Y2" s="213" t="s">
        <v>487</v>
      </c>
      <c r="Z2" s="213" t="s">
        <v>392</v>
      </c>
      <c r="AA2" s="213" t="s">
        <v>393</v>
      </c>
      <c r="AB2" s="213" t="s">
        <v>394</v>
      </c>
      <c r="AC2" s="213" t="s">
        <v>395</v>
      </c>
      <c r="AD2" s="213" t="s">
        <v>396</v>
      </c>
      <c r="AE2" s="213" t="s">
        <v>397</v>
      </c>
      <c r="AF2" s="213" t="s">
        <v>398</v>
      </c>
      <c r="AG2" s="213" t="s">
        <v>399</v>
      </c>
      <c r="AH2" s="213" t="s">
        <v>400</v>
      </c>
      <c r="AI2" s="213" t="s">
        <v>401</v>
      </c>
      <c r="AJ2" s="213" t="s">
        <v>402</v>
      </c>
      <c r="AK2" s="213" t="s">
        <v>403</v>
      </c>
      <c r="AL2" s="213" t="s">
        <v>489</v>
      </c>
      <c r="AM2" s="213" t="s">
        <v>675</v>
      </c>
      <c r="AN2" s="213" t="s">
        <v>676</v>
      </c>
      <c r="AO2" s="213" t="s">
        <v>405</v>
      </c>
      <c r="AP2" s="213" t="s">
        <v>406</v>
      </c>
      <c r="AQ2" s="213" t="s">
        <v>407</v>
      </c>
      <c r="AR2" s="213" t="s">
        <v>404</v>
      </c>
      <c r="AS2" s="213" t="s">
        <v>311</v>
      </c>
      <c r="AT2" s="213" t="s">
        <v>312</v>
      </c>
      <c r="AU2" s="213" t="s">
        <v>313</v>
      </c>
      <c r="AV2" s="213" t="s">
        <v>314</v>
      </c>
      <c r="AW2" s="213" t="s">
        <v>315</v>
      </c>
      <c r="AX2" s="213" t="s">
        <v>316</v>
      </c>
      <c r="AY2" s="213" t="s">
        <v>317</v>
      </c>
      <c r="AZ2" s="213" t="s">
        <v>318</v>
      </c>
      <c r="BA2" s="213" t="s">
        <v>319</v>
      </c>
      <c r="BB2" s="213" t="s">
        <v>320</v>
      </c>
      <c r="BC2" s="213" t="s">
        <v>321</v>
      </c>
      <c r="BD2" s="213" t="s">
        <v>447</v>
      </c>
      <c r="BE2" s="213" t="s">
        <v>450</v>
      </c>
      <c r="BF2" s="213" t="s">
        <v>454</v>
      </c>
      <c r="BG2" s="213" t="s">
        <v>322</v>
      </c>
      <c r="BH2" s="213" t="s">
        <v>323</v>
      </c>
      <c r="BI2" s="213" t="s">
        <v>325</v>
      </c>
      <c r="BJ2" s="213" t="s">
        <v>326</v>
      </c>
      <c r="BK2" s="213" t="s">
        <v>327</v>
      </c>
      <c r="BL2" s="213" t="s">
        <v>328</v>
      </c>
      <c r="BM2" s="213" t="s">
        <v>329</v>
      </c>
      <c r="BN2" s="213" t="s">
        <v>330</v>
      </c>
      <c r="BO2" s="213" t="s">
        <v>331</v>
      </c>
      <c r="BP2" s="213" t="s">
        <v>332</v>
      </c>
      <c r="BQ2" s="213" t="s">
        <v>333</v>
      </c>
      <c r="BR2" s="213" t="s">
        <v>335</v>
      </c>
      <c r="BS2" s="213" t="s">
        <v>555</v>
      </c>
      <c r="BT2" s="213" t="s">
        <v>408</v>
      </c>
      <c r="BU2" s="213" t="s">
        <v>409</v>
      </c>
      <c r="BV2" s="213" t="s">
        <v>410</v>
      </c>
      <c r="BW2" s="213" t="s">
        <v>411</v>
      </c>
      <c r="BX2" s="213" t="s">
        <v>412</v>
      </c>
      <c r="BY2" s="213" t="s">
        <v>337</v>
      </c>
      <c r="BZ2" s="213" t="s">
        <v>416</v>
      </c>
      <c r="CA2" s="213" t="s">
        <v>413</v>
      </c>
      <c r="CB2" s="213" t="s">
        <v>348</v>
      </c>
      <c r="CC2" s="213" t="s">
        <v>350</v>
      </c>
      <c r="CD2" s="213" t="s">
        <v>351</v>
      </c>
      <c r="CE2" s="213" t="s">
        <v>352</v>
      </c>
      <c r="CF2" s="213" t="s">
        <v>353</v>
      </c>
      <c r="CG2" s="213" t="s">
        <v>354</v>
      </c>
      <c r="CH2" s="213" t="s">
        <v>355</v>
      </c>
      <c r="CI2" s="213" t="s">
        <v>356</v>
      </c>
      <c r="CJ2" s="213" t="s">
        <v>349</v>
      </c>
      <c r="CK2" s="213" t="s">
        <v>358</v>
      </c>
      <c r="CL2" s="213" t="s">
        <v>359</v>
      </c>
      <c r="CM2" s="213" t="s">
        <v>360</v>
      </c>
      <c r="CN2" s="213" t="s">
        <v>361</v>
      </c>
      <c r="CO2" s="213" t="s">
        <v>362</v>
      </c>
      <c r="CP2" s="279" t="s">
        <v>341</v>
      </c>
      <c r="CQ2" s="279" t="s">
        <v>340</v>
      </c>
      <c r="CR2" s="213" t="s">
        <v>363</v>
      </c>
      <c r="CS2" s="279" t="s">
        <v>500</v>
      </c>
      <c r="CT2" s="279" t="s">
        <v>683</v>
      </c>
      <c r="CU2" s="279" t="s">
        <v>684</v>
      </c>
      <c r="CV2" s="213" t="s">
        <v>521</v>
      </c>
      <c r="CW2" s="213" t="s">
        <v>418</v>
      </c>
      <c r="CX2" s="317" t="s">
        <v>468</v>
      </c>
      <c r="CY2" s="213" t="s">
        <v>419</v>
      </c>
      <c r="CZ2" s="213" t="s">
        <v>420</v>
      </c>
      <c r="DA2" s="213" t="s">
        <v>551</v>
      </c>
      <c r="DB2" s="213" t="s">
        <v>552</v>
      </c>
      <c r="DC2" s="317" t="s">
        <v>522</v>
      </c>
      <c r="DD2" s="213" t="s">
        <v>444</v>
      </c>
      <c r="DE2" s="213" t="s">
        <v>503</v>
      </c>
      <c r="DF2" s="213" t="s">
        <v>505</v>
      </c>
      <c r="DG2" s="213" t="s">
        <v>369</v>
      </c>
      <c r="DH2" s="213" t="s">
        <v>370</v>
      </c>
      <c r="DI2" s="213" t="s">
        <v>371</v>
      </c>
      <c r="DJ2" s="213" t="s">
        <v>372</v>
      </c>
      <c r="DK2" s="213" t="s">
        <v>373</v>
      </c>
      <c r="DL2" s="213" t="s">
        <v>472</v>
      </c>
      <c r="DM2" s="213" t="s">
        <v>471</v>
      </c>
      <c r="DN2" s="213" t="s">
        <v>422</v>
      </c>
      <c r="DO2" s="213" t="s">
        <v>428</v>
      </c>
      <c r="DP2" s="213" t="s">
        <v>421</v>
      </c>
      <c r="DQ2" s="213" t="s">
        <v>442</v>
      </c>
      <c r="DR2" s="213" t="s">
        <v>345</v>
      </c>
      <c r="DS2" s="213" t="s">
        <v>344</v>
      </c>
      <c r="DT2" s="213" t="s">
        <v>444</v>
      </c>
      <c r="DU2" s="213" t="s">
        <v>503</v>
      </c>
      <c r="DV2" s="213" t="s">
        <v>505</v>
      </c>
      <c r="DW2" s="213" t="s">
        <v>551</v>
      </c>
      <c r="DX2" s="213" t="s">
        <v>552</v>
      </c>
    </row>
    <row r="3" spans="1:128" s="214" customFormat="1" ht="9.9499999999999993" customHeight="1" x14ac:dyDescent="0.25">
      <c r="A3" s="230"/>
      <c r="B3" s="230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  <c r="AH3" s="231"/>
      <c r="AI3" s="231"/>
      <c r="AJ3" s="231"/>
      <c r="AK3" s="231"/>
      <c r="AL3" s="231"/>
      <c r="AM3" s="231"/>
      <c r="AN3" s="231"/>
      <c r="AO3" s="231"/>
      <c r="AP3" s="231"/>
      <c r="AQ3" s="231"/>
      <c r="AR3" s="231"/>
      <c r="AS3" s="231"/>
      <c r="AT3" s="231"/>
      <c r="AU3" s="231"/>
      <c r="AV3" s="231"/>
      <c r="AW3" s="231"/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 s="231"/>
      <c r="BJ3" s="231"/>
      <c r="BK3" s="231"/>
      <c r="BL3" s="231"/>
      <c r="BM3" s="231"/>
      <c r="BN3" s="231"/>
      <c r="BO3" s="231"/>
      <c r="BP3" s="231"/>
      <c r="BQ3" s="231"/>
      <c r="BR3" s="231"/>
      <c r="BS3" s="231"/>
      <c r="BT3" s="231"/>
      <c r="BU3" s="231"/>
      <c r="BV3" s="231"/>
      <c r="BW3" s="231"/>
      <c r="BX3" s="231"/>
      <c r="BY3" s="231"/>
      <c r="BZ3" s="231"/>
      <c r="CA3" s="231"/>
      <c r="CB3" s="231"/>
      <c r="CC3" s="231"/>
      <c r="CD3" s="231"/>
      <c r="CE3" s="231"/>
      <c r="CF3" s="231"/>
      <c r="CG3" s="231"/>
      <c r="CH3" s="231"/>
      <c r="CI3" s="231"/>
      <c r="CJ3" s="231"/>
      <c r="CK3" s="231"/>
      <c r="CL3" s="231"/>
      <c r="CM3" s="231"/>
      <c r="CN3" s="231"/>
      <c r="CO3" s="231"/>
      <c r="CP3" s="231"/>
      <c r="CQ3" s="231"/>
      <c r="CR3" s="231"/>
      <c r="CS3" s="231"/>
      <c r="CT3" s="231"/>
      <c r="CU3" s="231"/>
      <c r="CV3" s="231"/>
      <c r="CW3" s="231"/>
      <c r="CX3" s="231"/>
      <c r="CY3" s="231"/>
      <c r="CZ3" s="231"/>
      <c r="DA3" s="231"/>
      <c r="DB3" s="231"/>
      <c r="DC3" s="231"/>
      <c r="DD3" s="231"/>
      <c r="DE3" s="231"/>
      <c r="DF3" s="231"/>
      <c r="DG3" s="231"/>
      <c r="DH3" s="231"/>
      <c r="DI3" s="231"/>
      <c r="DJ3" s="231"/>
      <c r="DK3" s="231"/>
      <c r="DL3" s="231"/>
      <c r="DM3" s="231"/>
      <c r="DN3" s="231"/>
      <c r="DO3" s="231"/>
      <c r="DP3" s="231"/>
      <c r="DQ3" s="231"/>
      <c r="DR3" s="231"/>
      <c r="DS3" s="231"/>
      <c r="DT3" s="231"/>
      <c r="DU3" s="231"/>
      <c r="DV3" s="231"/>
      <c r="DW3" s="231"/>
      <c r="DX3" s="231"/>
    </row>
    <row r="4" spans="1:128" ht="12" customHeight="1" x14ac:dyDescent="0.2">
      <c r="A4" s="478" t="s">
        <v>99</v>
      </c>
      <c r="B4" s="215">
        <v>1</v>
      </c>
      <c r="C4" s="216" t="str">
        <f t="shared" ref="C4:AQ4" si="0">IF(COUNTIF(_sh1,C$2)&gt;1,"sai",IF(COUNTIF(_sh1,C$2)=1,INDEX(tkbs,1,MATCH(C$2,_sh1,0)),""))</f>
        <v/>
      </c>
      <c r="D4" s="216" t="str">
        <f t="shared" si="0"/>
        <v>A2</v>
      </c>
      <c r="E4" s="216" t="str">
        <f t="shared" si="0"/>
        <v>B1</v>
      </c>
      <c r="F4" s="216" t="str">
        <f t="shared" si="0"/>
        <v>A3</v>
      </c>
      <c r="G4" s="216" t="str">
        <f>IF(COUNTIF(_sh1,G$2)&gt;1,"sai",IF(COUNTIF(_sh1,G$2)=1,INDEX(tkbs,1,MATCH(G$2,_sh1,0)),""))</f>
        <v>A9</v>
      </c>
      <c r="H4" s="216" t="str">
        <f t="shared" si="0"/>
        <v/>
      </c>
      <c r="I4" s="216" t="str">
        <f t="shared" si="0"/>
        <v/>
      </c>
      <c r="J4" s="216" t="str">
        <f t="shared" si="0"/>
        <v>A6</v>
      </c>
      <c r="K4" s="216" t="str">
        <f t="shared" si="0"/>
        <v>A5</v>
      </c>
      <c r="L4" s="216" t="str">
        <f t="shared" si="0"/>
        <v/>
      </c>
      <c r="M4" s="216" t="str">
        <f t="shared" si="0"/>
        <v/>
      </c>
      <c r="N4" s="216" t="str">
        <f t="shared" si="0"/>
        <v>B7</v>
      </c>
      <c r="O4" s="216" t="str">
        <f t="shared" si="0"/>
        <v>C1</v>
      </c>
      <c r="P4" s="216" t="str">
        <f t="shared" si="0"/>
        <v>B6</v>
      </c>
      <c r="Q4" s="216" t="str">
        <f t="shared" si="0"/>
        <v/>
      </c>
      <c r="R4" s="216" t="str">
        <f t="shared" si="0"/>
        <v/>
      </c>
      <c r="S4" s="216" t="str">
        <f t="shared" si="0"/>
        <v/>
      </c>
      <c r="T4" s="216" t="str">
        <f t="shared" si="0"/>
        <v>C6</v>
      </c>
      <c r="U4" s="216" t="str">
        <f t="shared" si="0"/>
        <v>C5</v>
      </c>
      <c r="V4" s="216" t="str">
        <f t="shared" si="0"/>
        <v/>
      </c>
      <c r="W4" s="216" t="str">
        <f t="shared" si="0"/>
        <v/>
      </c>
      <c r="X4" s="216" t="str">
        <f t="shared" si="0"/>
        <v/>
      </c>
      <c r="Y4" s="216" t="str">
        <f t="shared" si="0"/>
        <v/>
      </c>
      <c r="Z4" s="216" t="str">
        <f t="shared" si="0"/>
        <v/>
      </c>
      <c r="AA4" s="216" t="str">
        <f t="shared" si="0"/>
        <v>A11</v>
      </c>
      <c r="AB4" s="216" t="str">
        <f t="shared" si="0"/>
        <v/>
      </c>
      <c r="AC4" s="216" t="str">
        <f t="shared" si="0"/>
        <v>C15</v>
      </c>
      <c r="AD4" s="216" t="str">
        <f t="shared" si="0"/>
        <v/>
      </c>
      <c r="AE4" s="216" t="str">
        <f t="shared" si="0"/>
        <v/>
      </c>
      <c r="AF4" s="216" t="str">
        <f t="shared" si="0"/>
        <v/>
      </c>
      <c r="AG4" s="216" t="str">
        <f t="shared" si="0"/>
        <v/>
      </c>
      <c r="AH4" s="216" t="str">
        <f t="shared" si="0"/>
        <v>A10</v>
      </c>
      <c r="AI4" s="216" t="str">
        <f t="shared" si="0"/>
        <v/>
      </c>
      <c r="AJ4" s="216" t="str">
        <f t="shared" si="0"/>
        <v/>
      </c>
      <c r="AK4" s="216" t="str">
        <f t="shared" si="0"/>
        <v/>
      </c>
      <c r="AL4" s="216" t="str">
        <f t="shared" si="0"/>
        <v/>
      </c>
      <c r="AM4" s="216" t="str">
        <f t="shared" si="0"/>
        <v/>
      </c>
      <c r="AN4" s="216" t="str">
        <f t="shared" si="0"/>
        <v/>
      </c>
      <c r="AO4" s="216" t="str">
        <f t="shared" si="0"/>
        <v/>
      </c>
      <c r="AP4" s="216" t="str">
        <f t="shared" si="0"/>
        <v>B10</v>
      </c>
      <c r="AQ4" s="216" t="str">
        <f t="shared" si="0"/>
        <v>A13</v>
      </c>
      <c r="AR4" s="216" t="str">
        <f t="shared" ref="AR4:BO4" si="1">IF(COUNTIF(_sh1,AR$2)&gt;1,"sai",IF(COUNTIF(_sh1,AR$2)=1,INDEX(tkbs,1,MATCH(AR$2,_sh1,0)),""))</f>
        <v/>
      </c>
      <c r="AS4" s="216" t="str">
        <f t="shared" si="1"/>
        <v/>
      </c>
      <c r="AT4" s="216" t="str">
        <f t="shared" si="1"/>
        <v/>
      </c>
      <c r="AU4" s="216" t="str">
        <f t="shared" si="1"/>
        <v/>
      </c>
      <c r="AV4" s="216" t="str">
        <f t="shared" si="1"/>
        <v>C9</v>
      </c>
      <c r="AW4" s="216" t="str">
        <f t="shared" si="1"/>
        <v/>
      </c>
      <c r="AX4" s="216" t="str">
        <f t="shared" si="1"/>
        <v>A12</v>
      </c>
      <c r="AY4" s="216" t="str">
        <f t="shared" si="1"/>
        <v/>
      </c>
      <c r="AZ4" s="216" t="str">
        <f t="shared" si="1"/>
        <v>A4</v>
      </c>
      <c r="BA4" s="216" t="str">
        <f t="shared" si="1"/>
        <v>A1</v>
      </c>
      <c r="BB4" s="216" t="str">
        <f t="shared" si="1"/>
        <v>C3</v>
      </c>
      <c r="BC4" s="216" t="str">
        <f t="shared" si="1"/>
        <v/>
      </c>
      <c r="BD4" s="216" t="str">
        <f t="shared" si="1"/>
        <v/>
      </c>
      <c r="BE4" s="216" t="str">
        <f t="shared" si="1"/>
        <v/>
      </c>
      <c r="BF4" s="216" t="str">
        <f t="shared" si="1"/>
        <v>C12</v>
      </c>
      <c r="BG4" s="216" t="str">
        <f t="shared" si="1"/>
        <v/>
      </c>
      <c r="BH4" s="216" t="str">
        <f t="shared" si="1"/>
        <v>A14</v>
      </c>
      <c r="BI4" s="216" t="str">
        <f t="shared" si="1"/>
        <v>B5</v>
      </c>
      <c r="BJ4" s="216" t="str">
        <f t="shared" si="1"/>
        <v/>
      </c>
      <c r="BK4" s="216" t="str">
        <f t="shared" si="1"/>
        <v/>
      </c>
      <c r="BL4" s="216" t="str">
        <f t="shared" si="1"/>
        <v/>
      </c>
      <c r="BM4" s="216" t="str">
        <f t="shared" si="1"/>
        <v>B9</v>
      </c>
      <c r="BN4" s="216" t="str">
        <f t="shared" si="1"/>
        <v/>
      </c>
      <c r="BO4" s="216" t="str">
        <f t="shared" si="1"/>
        <v/>
      </c>
      <c r="BP4" s="216" t="str">
        <f t="shared" ref="BP4:CP4" si="2">IF(COUNTIF(_sh1,BP$2)&gt;1,"sai",IF(COUNTIF(_sh1,BP$2)=1,INDEX(tkbs,1,MATCH(BP$2,_sh1,0)),""))</f>
        <v>C7</v>
      </c>
      <c r="BQ4" s="216" t="str">
        <f t="shared" si="2"/>
        <v/>
      </c>
      <c r="BR4" s="216" t="str">
        <f t="shared" si="2"/>
        <v/>
      </c>
      <c r="BS4" s="216" t="str">
        <f t="shared" si="2"/>
        <v/>
      </c>
      <c r="BT4" s="216" t="str">
        <f t="shared" si="2"/>
        <v/>
      </c>
      <c r="BU4" s="216" t="str">
        <f t="shared" si="2"/>
        <v/>
      </c>
      <c r="BV4" s="216" t="str">
        <f t="shared" si="2"/>
        <v/>
      </c>
      <c r="BW4" s="216" t="str">
        <f t="shared" si="2"/>
        <v/>
      </c>
      <c r="BX4" s="216" t="str">
        <f t="shared" si="2"/>
        <v/>
      </c>
      <c r="BY4" s="216" t="str">
        <f t="shared" si="2"/>
        <v/>
      </c>
      <c r="BZ4" s="216" t="str">
        <f t="shared" si="2"/>
        <v>B11</v>
      </c>
      <c r="CA4" s="216" t="str">
        <f t="shared" si="2"/>
        <v/>
      </c>
      <c r="CB4" s="216" t="str">
        <f t="shared" si="2"/>
        <v/>
      </c>
      <c r="CC4" s="216" t="str">
        <f t="shared" si="2"/>
        <v/>
      </c>
      <c r="CD4" s="216" t="str">
        <f t="shared" si="2"/>
        <v/>
      </c>
      <c r="CE4" s="216" t="str">
        <f t="shared" si="2"/>
        <v/>
      </c>
      <c r="CF4" s="216" t="str">
        <f t="shared" si="2"/>
        <v/>
      </c>
      <c r="CG4" s="216" t="str">
        <f t="shared" si="2"/>
        <v>A7</v>
      </c>
      <c r="CH4" s="216" t="str">
        <f t="shared" si="2"/>
        <v/>
      </c>
      <c r="CI4" s="216" t="str">
        <f t="shared" si="2"/>
        <v/>
      </c>
      <c r="CJ4" s="216" t="str">
        <f t="shared" si="2"/>
        <v>A8</v>
      </c>
      <c r="CK4" s="216" t="str">
        <f t="shared" si="2"/>
        <v/>
      </c>
      <c r="CL4" s="216" t="str">
        <f t="shared" si="2"/>
        <v/>
      </c>
      <c r="CM4" s="216" t="str">
        <f t="shared" si="2"/>
        <v/>
      </c>
      <c r="CN4" s="216" t="str">
        <f t="shared" si="2"/>
        <v/>
      </c>
      <c r="CO4" s="216" t="str">
        <f t="shared" si="2"/>
        <v/>
      </c>
      <c r="CP4" s="216" t="str">
        <f t="shared" si="2"/>
        <v/>
      </c>
      <c r="CQ4" s="216" t="str">
        <f t="shared" ref="CQ4:DX4" si="3">IF(COUNTIF(_sh1,CQ$2)&gt;1,"sai",IF(COUNTIF(_sh1,CQ$2)=1,INDEX(tkbs,1,MATCH(CQ$2,_sh1,0)),""))</f>
        <v/>
      </c>
      <c r="CR4" s="216" t="str">
        <f t="shared" si="3"/>
        <v>C2</v>
      </c>
      <c r="CS4" s="216" t="str">
        <f t="shared" si="3"/>
        <v/>
      </c>
      <c r="CT4" s="216" t="str">
        <f t="shared" si="3"/>
        <v>C4</v>
      </c>
      <c r="CU4" s="216" t="str">
        <f t="shared" si="3"/>
        <v/>
      </c>
      <c r="CV4" s="216" t="str">
        <f t="shared" si="3"/>
        <v/>
      </c>
      <c r="CW4" s="216" t="str">
        <f t="shared" si="3"/>
        <v/>
      </c>
      <c r="CX4" s="216" t="str">
        <f t="shared" si="3"/>
        <v/>
      </c>
      <c r="CY4" s="216" t="str">
        <f t="shared" si="3"/>
        <v>B4</v>
      </c>
      <c r="CZ4" s="216" t="str">
        <f t="shared" si="3"/>
        <v/>
      </c>
      <c r="DA4" s="216" t="str">
        <f t="shared" si="3"/>
        <v/>
      </c>
      <c r="DB4" s="216" t="str">
        <f t="shared" si="3"/>
        <v/>
      </c>
      <c r="DC4" s="216" t="str">
        <f t="shared" si="3"/>
        <v/>
      </c>
      <c r="DD4" s="216" t="str">
        <f t="shared" si="3"/>
        <v/>
      </c>
      <c r="DE4" s="216" t="str">
        <f t="shared" si="3"/>
        <v/>
      </c>
      <c r="DF4" s="216" t="str">
        <f t="shared" si="3"/>
        <v/>
      </c>
      <c r="DG4" s="216" t="str">
        <f t="shared" si="3"/>
        <v/>
      </c>
      <c r="DH4" s="216" t="str">
        <f t="shared" si="3"/>
        <v/>
      </c>
      <c r="DI4" s="216" t="str">
        <f t="shared" si="3"/>
        <v/>
      </c>
      <c r="DJ4" s="216" t="str">
        <f t="shared" si="3"/>
        <v/>
      </c>
      <c r="DK4" s="216" t="str">
        <f t="shared" si="3"/>
        <v/>
      </c>
      <c r="DL4" s="216" t="str">
        <f t="shared" si="3"/>
        <v/>
      </c>
      <c r="DM4" s="216" t="str">
        <f t="shared" si="3"/>
        <v/>
      </c>
      <c r="DN4" s="216" t="str">
        <f t="shared" si="3"/>
        <v/>
      </c>
      <c r="DO4" s="216" t="str">
        <f t="shared" si="3"/>
        <v/>
      </c>
      <c r="DP4" s="216" t="str">
        <f t="shared" si="3"/>
        <v/>
      </c>
      <c r="DQ4" s="216" t="str">
        <f t="shared" si="3"/>
        <v/>
      </c>
      <c r="DR4" s="216" t="str">
        <f t="shared" si="3"/>
        <v>B8</v>
      </c>
      <c r="DS4" s="216" t="str">
        <f t="shared" si="3"/>
        <v/>
      </c>
      <c r="DT4" s="216" t="str">
        <f t="shared" si="3"/>
        <v/>
      </c>
      <c r="DU4" s="216" t="str">
        <f t="shared" si="3"/>
        <v/>
      </c>
      <c r="DV4" s="216" t="str">
        <f t="shared" si="3"/>
        <v/>
      </c>
      <c r="DW4" s="216" t="str">
        <f t="shared" si="3"/>
        <v/>
      </c>
      <c r="DX4" s="216" t="str">
        <f t="shared" si="3"/>
        <v/>
      </c>
    </row>
    <row r="5" spans="1:128" ht="12" customHeight="1" x14ac:dyDescent="0.2">
      <c r="A5" s="476"/>
      <c r="B5" s="218">
        <v>2</v>
      </c>
      <c r="C5" s="216" t="str">
        <f t="shared" ref="C5:BO5" si="4">IF(COUNTIF(_sh2,C$2)&gt;1,"sai",IF(COUNTIF(_sh2,C$2)=1,INDEX(tkbs,1,MATCH(C$2,_sh2,0)),""))</f>
        <v/>
      </c>
      <c r="D5" s="216" t="str">
        <f t="shared" si="4"/>
        <v>A2</v>
      </c>
      <c r="E5" s="216" t="str">
        <f t="shared" si="4"/>
        <v>B1</v>
      </c>
      <c r="F5" s="216" t="str">
        <f t="shared" si="4"/>
        <v>A3</v>
      </c>
      <c r="G5" s="216" t="str">
        <f t="shared" si="4"/>
        <v>A9</v>
      </c>
      <c r="H5" s="216" t="str">
        <f t="shared" si="4"/>
        <v/>
      </c>
      <c r="I5" s="216" t="str">
        <f t="shared" si="4"/>
        <v/>
      </c>
      <c r="J5" s="216" t="str">
        <f t="shared" si="4"/>
        <v>A6</v>
      </c>
      <c r="K5" s="216" t="str">
        <f t="shared" si="4"/>
        <v>A5</v>
      </c>
      <c r="L5" s="216" t="str">
        <f t="shared" si="4"/>
        <v/>
      </c>
      <c r="M5" s="216" t="str">
        <f t="shared" si="4"/>
        <v/>
      </c>
      <c r="N5" s="216" t="str">
        <f t="shared" si="4"/>
        <v>B7</v>
      </c>
      <c r="O5" s="216" t="str">
        <f t="shared" si="4"/>
        <v>C1</v>
      </c>
      <c r="P5" s="216" t="str">
        <f t="shared" si="4"/>
        <v>B6</v>
      </c>
      <c r="Q5" s="216" t="str">
        <f t="shared" si="4"/>
        <v/>
      </c>
      <c r="R5" s="216" t="str">
        <f t="shared" si="4"/>
        <v/>
      </c>
      <c r="S5" s="216" t="str">
        <f t="shared" si="4"/>
        <v/>
      </c>
      <c r="T5" s="216" t="str">
        <f t="shared" si="4"/>
        <v>C6</v>
      </c>
      <c r="U5" s="216" t="str">
        <f t="shared" si="4"/>
        <v>C5</v>
      </c>
      <c r="V5" s="216" t="str">
        <f t="shared" si="4"/>
        <v/>
      </c>
      <c r="W5" s="216" t="str">
        <f t="shared" si="4"/>
        <v/>
      </c>
      <c r="X5" s="216" t="str">
        <f t="shared" si="4"/>
        <v/>
      </c>
      <c r="Y5" s="216" t="str">
        <f t="shared" si="4"/>
        <v/>
      </c>
      <c r="Z5" s="216" t="str">
        <f t="shared" si="4"/>
        <v/>
      </c>
      <c r="AA5" s="216" t="str">
        <f t="shared" si="4"/>
        <v>A11</v>
      </c>
      <c r="AB5" s="216" t="str">
        <f t="shared" si="4"/>
        <v/>
      </c>
      <c r="AC5" s="216" t="str">
        <f t="shared" si="4"/>
        <v>C15</v>
      </c>
      <c r="AD5" s="216" t="str">
        <f t="shared" si="4"/>
        <v/>
      </c>
      <c r="AE5" s="216" t="str">
        <f t="shared" si="4"/>
        <v/>
      </c>
      <c r="AF5" s="216" t="str">
        <f t="shared" si="4"/>
        <v/>
      </c>
      <c r="AG5" s="216" t="str">
        <f t="shared" si="4"/>
        <v/>
      </c>
      <c r="AH5" s="216" t="str">
        <f t="shared" si="4"/>
        <v>A10</v>
      </c>
      <c r="AI5" s="216" t="str">
        <f t="shared" si="4"/>
        <v/>
      </c>
      <c r="AJ5" s="216" t="str">
        <f t="shared" si="4"/>
        <v/>
      </c>
      <c r="AK5" s="216" t="str">
        <f t="shared" si="4"/>
        <v/>
      </c>
      <c r="AL5" s="216" t="str">
        <f t="shared" si="4"/>
        <v/>
      </c>
      <c r="AM5" s="216" t="str">
        <f t="shared" si="4"/>
        <v/>
      </c>
      <c r="AN5" s="216" t="str">
        <f t="shared" si="4"/>
        <v/>
      </c>
      <c r="AO5" s="216" t="str">
        <f t="shared" si="4"/>
        <v/>
      </c>
      <c r="AP5" s="216" t="str">
        <f t="shared" si="4"/>
        <v>B4</v>
      </c>
      <c r="AQ5" s="216" t="str">
        <f t="shared" si="4"/>
        <v>A13</v>
      </c>
      <c r="AR5" s="216" t="str">
        <f t="shared" si="4"/>
        <v/>
      </c>
      <c r="AS5" s="216" t="str">
        <f t="shared" si="4"/>
        <v/>
      </c>
      <c r="AT5" s="216" t="str">
        <f t="shared" si="4"/>
        <v/>
      </c>
      <c r="AU5" s="216" t="str">
        <f t="shared" si="4"/>
        <v/>
      </c>
      <c r="AV5" s="216" t="str">
        <f t="shared" si="4"/>
        <v>C9</v>
      </c>
      <c r="AW5" s="216" t="str">
        <f t="shared" si="4"/>
        <v/>
      </c>
      <c r="AX5" s="216" t="str">
        <f t="shared" si="4"/>
        <v>A12</v>
      </c>
      <c r="AY5" s="216" t="str">
        <f t="shared" si="4"/>
        <v/>
      </c>
      <c r="AZ5" s="216" t="str">
        <f t="shared" si="4"/>
        <v>A4</v>
      </c>
      <c r="BA5" s="216" t="str">
        <f t="shared" si="4"/>
        <v>A1</v>
      </c>
      <c r="BB5" s="216" t="str">
        <f t="shared" si="4"/>
        <v>C3</v>
      </c>
      <c r="BC5" s="216" t="str">
        <f t="shared" si="4"/>
        <v/>
      </c>
      <c r="BD5" s="216" t="str">
        <f t="shared" si="4"/>
        <v/>
      </c>
      <c r="BE5" s="216" t="str">
        <f t="shared" si="4"/>
        <v/>
      </c>
      <c r="BF5" s="216" t="str">
        <f t="shared" si="4"/>
        <v>C12</v>
      </c>
      <c r="BG5" s="216" t="str">
        <f t="shared" si="4"/>
        <v/>
      </c>
      <c r="BH5" s="216" t="str">
        <f t="shared" si="4"/>
        <v>A14</v>
      </c>
      <c r="BI5" s="216" t="str">
        <f t="shared" si="4"/>
        <v>B5</v>
      </c>
      <c r="BJ5" s="216" t="str">
        <f t="shared" si="4"/>
        <v/>
      </c>
      <c r="BK5" s="216" t="str">
        <f t="shared" si="4"/>
        <v/>
      </c>
      <c r="BL5" s="216" t="str">
        <f t="shared" si="4"/>
        <v/>
      </c>
      <c r="BM5" s="216" t="str">
        <f t="shared" si="4"/>
        <v>B9</v>
      </c>
      <c r="BN5" s="216" t="str">
        <f t="shared" si="4"/>
        <v/>
      </c>
      <c r="BO5" s="216" t="str">
        <f t="shared" si="4"/>
        <v/>
      </c>
      <c r="BP5" s="216" t="str">
        <f t="shared" ref="BP5:DX5" si="5">IF(COUNTIF(_sh2,BP$2)&gt;1,"sai",IF(COUNTIF(_sh2,BP$2)=1,INDEX(tkbs,1,MATCH(BP$2,_sh2,0)),""))</f>
        <v>C7</v>
      </c>
      <c r="BQ5" s="216" t="str">
        <f t="shared" si="5"/>
        <v/>
      </c>
      <c r="BR5" s="216" t="str">
        <f t="shared" si="5"/>
        <v/>
      </c>
      <c r="BS5" s="216" t="str">
        <f t="shared" si="5"/>
        <v/>
      </c>
      <c r="BT5" s="216" t="str">
        <f t="shared" si="5"/>
        <v/>
      </c>
      <c r="BU5" s="216" t="str">
        <f t="shared" si="5"/>
        <v/>
      </c>
      <c r="BV5" s="216" t="str">
        <f t="shared" si="5"/>
        <v/>
      </c>
      <c r="BW5" s="216" t="str">
        <f t="shared" si="5"/>
        <v/>
      </c>
      <c r="BX5" s="216" t="str">
        <f t="shared" si="5"/>
        <v/>
      </c>
      <c r="BY5" s="216" t="str">
        <f t="shared" si="5"/>
        <v/>
      </c>
      <c r="BZ5" s="216" t="str">
        <f t="shared" si="5"/>
        <v>B11</v>
      </c>
      <c r="CA5" s="216" t="str">
        <f t="shared" si="5"/>
        <v/>
      </c>
      <c r="CB5" s="216" t="str">
        <f t="shared" si="5"/>
        <v/>
      </c>
      <c r="CC5" s="216" t="str">
        <f t="shared" si="5"/>
        <v/>
      </c>
      <c r="CD5" s="216" t="str">
        <f t="shared" si="5"/>
        <v/>
      </c>
      <c r="CE5" s="216" t="str">
        <f t="shared" si="5"/>
        <v/>
      </c>
      <c r="CF5" s="216" t="str">
        <f t="shared" si="5"/>
        <v/>
      </c>
      <c r="CG5" s="216" t="str">
        <f t="shared" si="5"/>
        <v>A7</v>
      </c>
      <c r="CH5" s="216" t="str">
        <f t="shared" si="5"/>
        <v/>
      </c>
      <c r="CI5" s="216" t="str">
        <f t="shared" si="5"/>
        <v/>
      </c>
      <c r="CJ5" s="216" t="str">
        <f t="shared" si="5"/>
        <v>A8</v>
      </c>
      <c r="CK5" s="216" t="str">
        <f t="shared" si="5"/>
        <v/>
      </c>
      <c r="CL5" s="216" t="str">
        <f t="shared" si="5"/>
        <v/>
      </c>
      <c r="CM5" s="216" t="str">
        <f t="shared" si="5"/>
        <v/>
      </c>
      <c r="CN5" s="216" t="str">
        <f t="shared" si="5"/>
        <v/>
      </c>
      <c r="CO5" s="216" t="str">
        <f t="shared" si="5"/>
        <v/>
      </c>
      <c r="CP5" s="216" t="str">
        <f t="shared" si="5"/>
        <v/>
      </c>
      <c r="CQ5" s="216" t="str">
        <f t="shared" si="5"/>
        <v/>
      </c>
      <c r="CR5" s="216" t="str">
        <f t="shared" si="5"/>
        <v>C2</v>
      </c>
      <c r="CS5" s="216" t="str">
        <f t="shared" si="5"/>
        <v/>
      </c>
      <c r="CT5" s="216" t="str">
        <f t="shared" si="5"/>
        <v>C4</v>
      </c>
      <c r="CU5" s="216" t="str">
        <f t="shared" si="5"/>
        <v/>
      </c>
      <c r="CV5" s="216" t="str">
        <f t="shared" si="5"/>
        <v/>
      </c>
      <c r="CW5" s="216" t="str">
        <f t="shared" si="5"/>
        <v/>
      </c>
      <c r="CX5" s="216" t="str">
        <f t="shared" si="5"/>
        <v/>
      </c>
      <c r="CY5" s="216" t="str">
        <f t="shared" si="5"/>
        <v>B10</v>
      </c>
      <c r="CZ5" s="216" t="str">
        <f t="shared" si="5"/>
        <v/>
      </c>
      <c r="DA5" s="216" t="str">
        <f t="shared" si="5"/>
        <v/>
      </c>
      <c r="DB5" s="216" t="str">
        <f t="shared" si="5"/>
        <v/>
      </c>
      <c r="DC5" s="216" t="str">
        <f t="shared" si="5"/>
        <v/>
      </c>
      <c r="DD5" s="216" t="str">
        <f t="shared" si="5"/>
        <v/>
      </c>
      <c r="DE5" s="216" t="str">
        <f t="shared" si="5"/>
        <v/>
      </c>
      <c r="DF5" s="216" t="str">
        <f t="shared" si="5"/>
        <v/>
      </c>
      <c r="DG5" s="216" t="str">
        <f t="shared" si="5"/>
        <v/>
      </c>
      <c r="DH5" s="216" t="str">
        <f t="shared" si="5"/>
        <v/>
      </c>
      <c r="DI5" s="216" t="str">
        <f t="shared" si="5"/>
        <v/>
      </c>
      <c r="DJ5" s="216" t="str">
        <f t="shared" si="5"/>
        <v/>
      </c>
      <c r="DK5" s="216" t="str">
        <f t="shared" si="5"/>
        <v/>
      </c>
      <c r="DL5" s="216" t="str">
        <f t="shared" si="5"/>
        <v/>
      </c>
      <c r="DM5" s="216" t="str">
        <f t="shared" si="5"/>
        <v/>
      </c>
      <c r="DN5" s="216" t="str">
        <f t="shared" si="5"/>
        <v/>
      </c>
      <c r="DO5" s="216" t="str">
        <f t="shared" si="5"/>
        <v/>
      </c>
      <c r="DP5" s="216" t="str">
        <f t="shared" si="5"/>
        <v/>
      </c>
      <c r="DQ5" s="216" t="str">
        <f t="shared" si="5"/>
        <v/>
      </c>
      <c r="DR5" s="216" t="str">
        <f t="shared" si="5"/>
        <v>B8</v>
      </c>
      <c r="DS5" s="216" t="str">
        <f t="shared" si="5"/>
        <v/>
      </c>
      <c r="DT5" s="216" t="str">
        <f t="shared" si="5"/>
        <v/>
      </c>
      <c r="DU5" s="216" t="str">
        <f t="shared" si="5"/>
        <v/>
      </c>
      <c r="DV5" s="216" t="str">
        <f t="shared" si="5"/>
        <v/>
      </c>
      <c r="DW5" s="216" t="str">
        <f t="shared" si="5"/>
        <v/>
      </c>
      <c r="DX5" s="216" t="str">
        <f t="shared" si="5"/>
        <v/>
      </c>
    </row>
    <row r="6" spans="1:128" ht="12" customHeight="1" x14ac:dyDescent="0.2">
      <c r="A6" s="476"/>
      <c r="B6" s="218">
        <v>3</v>
      </c>
      <c r="C6" s="216" t="str">
        <f t="shared" ref="C6:BO6" si="6">IF(COUNTIF(_sh3,C$2)&gt;1,"sai",IF(COUNTIF(_sh3,C$2)=1,INDEX(tkbs,1,MATCH(C$2,_sh3,0)),""))</f>
        <v/>
      </c>
      <c r="D6" s="216" t="str">
        <f t="shared" si="6"/>
        <v>A2</v>
      </c>
      <c r="E6" s="216" t="str">
        <f t="shared" si="6"/>
        <v/>
      </c>
      <c r="F6" s="216" t="str">
        <f t="shared" si="6"/>
        <v>A3</v>
      </c>
      <c r="G6" s="216" t="str">
        <f t="shared" si="6"/>
        <v>A9</v>
      </c>
      <c r="H6" s="216" t="str">
        <f t="shared" si="6"/>
        <v/>
      </c>
      <c r="I6" s="216" t="str">
        <f t="shared" si="6"/>
        <v/>
      </c>
      <c r="J6" s="216" t="str">
        <f t="shared" si="6"/>
        <v>B8</v>
      </c>
      <c r="K6" s="216" t="str">
        <f t="shared" si="6"/>
        <v>A5</v>
      </c>
      <c r="L6" s="216" t="str">
        <f t="shared" si="6"/>
        <v/>
      </c>
      <c r="M6" s="216" t="str">
        <f t="shared" si="6"/>
        <v/>
      </c>
      <c r="N6" s="216" t="str">
        <f t="shared" si="6"/>
        <v/>
      </c>
      <c r="O6" s="216" t="str">
        <f t="shared" si="6"/>
        <v>C5</v>
      </c>
      <c r="P6" s="216" t="str">
        <f t="shared" si="6"/>
        <v/>
      </c>
      <c r="Q6" s="216" t="str">
        <f t="shared" si="6"/>
        <v/>
      </c>
      <c r="R6" s="216" t="str">
        <f t="shared" si="6"/>
        <v/>
      </c>
      <c r="S6" s="216" t="str">
        <f t="shared" si="6"/>
        <v/>
      </c>
      <c r="T6" s="216" t="str">
        <f t="shared" si="6"/>
        <v>C1</v>
      </c>
      <c r="U6" s="216" t="str">
        <f t="shared" si="6"/>
        <v>C12</v>
      </c>
      <c r="V6" s="216" t="str">
        <f t="shared" si="6"/>
        <v/>
      </c>
      <c r="W6" s="216" t="str">
        <f t="shared" si="6"/>
        <v>C4</v>
      </c>
      <c r="X6" s="216" t="str">
        <f t="shared" si="6"/>
        <v/>
      </c>
      <c r="Y6" s="216" t="str">
        <f t="shared" si="6"/>
        <v/>
      </c>
      <c r="Z6" s="216" t="str">
        <f t="shared" si="6"/>
        <v/>
      </c>
      <c r="AA6" s="216" t="str">
        <f t="shared" si="6"/>
        <v>A11</v>
      </c>
      <c r="AB6" s="216" t="str">
        <f t="shared" si="6"/>
        <v/>
      </c>
      <c r="AC6" s="216" t="str">
        <f t="shared" si="6"/>
        <v>C2</v>
      </c>
      <c r="AD6" s="216" t="str">
        <f t="shared" si="6"/>
        <v/>
      </c>
      <c r="AE6" s="216" t="str">
        <f t="shared" si="6"/>
        <v/>
      </c>
      <c r="AF6" s="216" t="str">
        <f t="shared" si="6"/>
        <v>B6</v>
      </c>
      <c r="AG6" s="216" t="str">
        <f t="shared" si="6"/>
        <v/>
      </c>
      <c r="AH6" s="216" t="str">
        <f t="shared" si="6"/>
        <v>A10</v>
      </c>
      <c r="AI6" s="216" t="str">
        <f t="shared" si="6"/>
        <v/>
      </c>
      <c r="AJ6" s="216" t="str">
        <f t="shared" si="6"/>
        <v/>
      </c>
      <c r="AK6" s="216" t="str">
        <f t="shared" si="6"/>
        <v/>
      </c>
      <c r="AL6" s="216" t="str">
        <f t="shared" si="6"/>
        <v/>
      </c>
      <c r="AM6" s="216" t="str">
        <f t="shared" si="6"/>
        <v/>
      </c>
      <c r="AN6" s="216" t="str">
        <f t="shared" si="6"/>
        <v/>
      </c>
      <c r="AO6" s="216" t="str">
        <f t="shared" si="6"/>
        <v/>
      </c>
      <c r="AP6" s="216" t="str">
        <f t="shared" si="6"/>
        <v>B9</v>
      </c>
      <c r="AQ6" s="216" t="str">
        <f t="shared" si="6"/>
        <v>A6</v>
      </c>
      <c r="AR6" s="216" t="str">
        <f t="shared" si="6"/>
        <v/>
      </c>
      <c r="AS6" s="216" t="str">
        <f t="shared" si="6"/>
        <v/>
      </c>
      <c r="AT6" s="216" t="str">
        <f t="shared" si="6"/>
        <v/>
      </c>
      <c r="AU6" s="216" t="str">
        <f t="shared" si="6"/>
        <v/>
      </c>
      <c r="AV6" s="216" t="str">
        <f t="shared" si="6"/>
        <v>B4</v>
      </c>
      <c r="AW6" s="216" t="str">
        <f t="shared" si="6"/>
        <v/>
      </c>
      <c r="AX6" s="216" t="str">
        <f t="shared" si="6"/>
        <v>A12</v>
      </c>
      <c r="AY6" s="216" t="str">
        <f t="shared" si="6"/>
        <v/>
      </c>
      <c r="AZ6" s="216" t="str">
        <f t="shared" si="6"/>
        <v>A4</v>
      </c>
      <c r="BA6" s="216" t="str">
        <f t="shared" si="6"/>
        <v>A1</v>
      </c>
      <c r="BB6" s="216" t="str">
        <f t="shared" si="6"/>
        <v>C3</v>
      </c>
      <c r="BC6" s="216" t="str">
        <f t="shared" si="6"/>
        <v/>
      </c>
      <c r="BD6" s="216" t="str">
        <f t="shared" si="6"/>
        <v/>
      </c>
      <c r="BE6" s="216" t="str">
        <f t="shared" si="6"/>
        <v>C15</v>
      </c>
      <c r="BF6" s="216" t="str">
        <f t="shared" si="6"/>
        <v>B10</v>
      </c>
      <c r="BG6" s="216" t="str">
        <f t="shared" si="6"/>
        <v/>
      </c>
      <c r="BH6" s="216" t="str">
        <f t="shared" si="6"/>
        <v>A14</v>
      </c>
      <c r="BI6" s="216" t="str">
        <f t="shared" si="6"/>
        <v>B1</v>
      </c>
      <c r="BJ6" s="216" t="str">
        <f t="shared" si="6"/>
        <v/>
      </c>
      <c r="BK6" s="216" t="str">
        <f t="shared" si="6"/>
        <v>A13</v>
      </c>
      <c r="BL6" s="216" t="str">
        <f t="shared" si="6"/>
        <v/>
      </c>
      <c r="BM6" s="216" t="str">
        <f t="shared" si="6"/>
        <v/>
      </c>
      <c r="BN6" s="216" t="str">
        <f t="shared" si="6"/>
        <v/>
      </c>
      <c r="BO6" s="216" t="str">
        <f t="shared" si="6"/>
        <v>C6</v>
      </c>
      <c r="BP6" s="216" t="str">
        <f t="shared" ref="BP6:DX6" si="7">IF(COUNTIF(_sh3,BP$2)&gt;1,"sai",IF(COUNTIF(_sh3,BP$2)=1,INDEX(tkbs,1,MATCH(BP$2,_sh3,0)),""))</f>
        <v>C7</v>
      </c>
      <c r="BQ6" s="216" t="str">
        <f t="shared" si="7"/>
        <v/>
      </c>
      <c r="BR6" s="216" t="str">
        <f t="shared" si="7"/>
        <v/>
      </c>
      <c r="BS6" s="216" t="str">
        <f t="shared" si="7"/>
        <v/>
      </c>
      <c r="BT6" s="216" t="str">
        <f t="shared" si="7"/>
        <v/>
      </c>
      <c r="BU6" s="216" t="str">
        <f t="shared" si="7"/>
        <v/>
      </c>
      <c r="BV6" s="216" t="str">
        <f t="shared" si="7"/>
        <v/>
      </c>
      <c r="BW6" s="216" t="str">
        <f t="shared" si="7"/>
        <v/>
      </c>
      <c r="BX6" s="216" t="str">
        <f t="shared" si="7"/>
        <v/>
      </c>
      <c r="BY6" s="216" t="str">
        <f t="shared" si="7"/>
        <v/>
      </c>
      <c r="BZ6" s="216" t="str">
        <f t="shared" si="7"/>
        <v>B13</v>
      </c>
      <c r="CA6" s="216" t="str">
        <f t="shared" si="7"/>
        <v/>
      </c>
      <c r="CB6" s="216" t="str">
        <f t="shared" si="7"/>
        <v/>
      </c>
      <c r="CC6" s="216" t="str">
        <f t="shared" si="7"/>
        <v/>
      </c>
      <c r="CD6" s="216" t="str">
        <f t="shared" si="7"/>
        <v/>
      </c>
      <c r="CE6" s="216" t="str">
        <f t="shared" si="7"/>
        <v/>
      </c>
      <c r="CF6" s="216" t="str">
        <f t="shared" si="7"/>
        <v/>
      </c>
      <c r="CG6" s="216" t="str">
        <f t="shared" si="7"/>
        <v>A7</v>
      </c>
      <c r="CH6" s="216" t="str">
        <f t="shared" si="7"/>
        <v/>
      </c>
      <c r="CI6" s="216" t="str">
        <f t="shared" si="7"/>
        <v/>
      </c>
      <c r="CJ6" s="216" t="str">
        <f t="shared" si="7"/>
        <v>A8</v>
      </c>
      <c r="CK6" s="216" t="str">
        <f t="shared" si="7"/>
        <v/>
      </c>
      <c r="CL6" s="216" t="str">
        <f t="shared" si="7"/>
        <v/>
      </c>
      <c r="CM6" s="216" t="str">
        <f t="shared" si="7"/>
        <v/>
      </c>
      <c r="CN6" s="216" t="str">
        <f t="shared" si="7"/>
        <v/>
      </c>
      <c r="CO6" s="216" t="str">
        <f t="shared" si="7"/>
        <v/>
      </c>
      <c r="CP6" s="216" t="str">
        <f t="shared" si="7"/>
        <v/>
      </c>
      <c r="CQ6" s="216" t="str">
        <f t="shared" si="7"/>
        <v/>
      </c>
      <c r="CR6" s="216" t="str">
        <f t="shared" si="7"/>
        <v>C9</v>
      </c>
      <c r="CS6" s="216" t="str">
        <f t="shared" si="7"/>
        <v/>
      </c>
      <c r="CT6" s="216" t="str">
        <f t="shared" si="7"/>
        <v>B5</v>
      </c>
      <c r="CU6" s="216" t="str">
        <f t="shared" si="7"/>
        <v/>
      </c>
      <c r="CV6" s="216" t="str">
        <f t="shared" si="7"/>
        <v/>
      </c>
      <c r="CW6" s="216" t="str">
        <f t="shared" si="7"/>
        <v/>
      </c>
      <c r="CX6" s="216" t="str">
        <f t="shared" si="7"/>
        <v/>
      </c>
      <c r="CY6" s="216" t="str">
        <f t="shared" si="7"/>
        <v>B7</v>
      </c>
      <c r="CZ6" s="216" t="str">
        <f t="shared" si="7"/>
        <v/>
      </c>
      <c r="DA6" s="216" t="str">
        <f t="shared" si="7"/>
        <v/>
      </c>
      <c r="DB6" s="216" t="str">
        <f t="shared" si="7"/>
        <v/>
      </c>
      <c r="DC6" s="216" t="str">
        <f t="shared" si="7"/>
        <v/>
      </c>
      <c r="DD6" s="216" t="str">
        <f t="shared" si="7"/>
        <v/>
      </c>
      <c r="DE6" s="216" t="str">
        <f t="shared" si="7"/>
        <v/>
      </c>
      <c r="DF6" s="216" t="str">
        <f t="shared" si="7"/>
        <v/>
      </c>
      <c r="DG6" s="216" t="str">
        <f t="shared" si="7"/>
        <v/>
      </c>
      <c r="DH6" s="216" t="str">
        <f t="shared" si="7"/>
        <v/>
      </c>
      <c r="DI6" s="216" t="str">
        <f t="shared" si="7"/>
        <v/>
      </c>
      <c r="DJ6" s="216" t="str">
        <f t="shared" si="7"/>
        <v/>
      </c>
      <c r="DK6" s="216" t="str">
        <f t="shared" si="7"/>
        <v/>
      </c>
      <c r="DL6" s="216" t="str">
        <f t="shared" si="7"/>
        <v/>
      </c>
      <c r="DM6" s="216" t="str">
        <f t="shared" si="7"/>
        <v/>
      </c>
      <c r="DN6" s="216" t="str">
        <f t="shared" si="7"/>
        <v/>
      </c>
      <c r="DO6" s="216" t="str">
        <f t="shared" si="7"/>
        <v/>
      </c>
      <c r="DP6" s="216" t="str">
        <f t="shared" si="7"/>
        <v/>
      </c>
      <c r="DQ6" s="216" t="str">
        <f t="shared" si="7"/>
        <v/>
      </c>
      <c r="DR6" s="216" t="str">
        <f t="shared" si="7"/>
        <v/>
      </c>
      <c r="DS6" s="216" t="str">
        <f t="shared" si="7"/>
        <v/>
      </c>
      <c r="DT6" s="216" t="str">
        <f t="shared" si="7"/>
        <v/>
      </c>
      <c r="DU6" s="216" t="str">
        <f t="shared" si="7"/>
        <v/>
      </c>
      <c r="DV6" s="216" t="str">
        <f t="shared" si="7"/>
        <v/>
      </c>
      <c r="DW6" s="216" t="str">
        <f t="shared" si="7"/>
        <v/>
      </c>
      <c r="DX6" s="216" t="str">
        <f t="shared" si="7"/>
        <v/>
      </c>
    </row>
    <row r="7" spans="1:128" ht="12" customHeight="1" x14ac:dyDescent="0.2">
      <c r="A7" s="476"/>
      <c r="B7" s="218">
        <v>4</v>
      </c>
      <c r="C7" s="216" t="str">
        <f t="shared" ref="C7:BO7" si="8">IF(COUNTIF(_sh4,C$2)&gt;1,"sai",IF(COUNTIF(_sh4,C$2)=1,INDEX(tkbs,1,MATCH(C$2,_sh4,0)),""))</f>
        <v/>
      </c>
      <c r="D7" s="216" t="str">
        <f t="shared" si="8"/>
        <v>A8</v>
      </c>
      <c r="E7" s="216" t="str">
        <f t="shared" si="8"/>
        <v/>
      </c>
      <c r="F7" s="216" t="str">
        <f t="shared" si="8"/>
        <v>A11</v>
      </c>
      <c r="G7" s="216" t="str">
        <f t="shared" si="8"/>
        <v>A9</v>
      </c>
      <c r="H7" s="216" t="str">
        <f t="shared" si="8"/>
        <v/>
      </c>
      <c r="I7" s="216" t="str">
        <f t="shared" si="8"/>
        <v/>
      </c>
      <c r="J7" s="216" t="str">
        <f t="shared" si="8"/>
        <v>A6</v>
      </c>
      <c r="K7" s="216" t="str">
        <f t="shared" si="8"/>
        <v>A5</v>
      </c>
      <c r="L7" s="216" t="str">
        <f t="shared" si="8"/>
        <v/>
      </c>
      <c r="M7" s="216" t="str">
        <f t="shared" si="8"/>
        <v/>
      </c>
      <c r="N7" s="216" t="str">
        <f t="shared" si="8"/>
        <v>C4</v>
      </c>
      <c r="O7" s="216" t="str">
        <f t="shared" si="8"/>
        <v>C1</v>
      </c>
      <c r="P7" s="216" t="str">
        <f t="shared" si="8"/>
        <v>C9</v>
      </c>
      <c r="Q7" s="216" t="str">
        <f t="shared" si="8"/>
        <v/>
      </c>
      <c r="R7" s="216" t="str">
        <f t="shared" si="8"/>
        <v/>
      </c>
      <c r="S7" s="216" t="str">
        <f t="shared" si="8"/>
        <v/>
      </c>
      <c r="T7" s="216" t="str">
        <f t="shared" si="8"/>
        <v>C6</v>
      </c>
      <c r="U7" s="216" t="str">
        <f t="shared" si="8"/>
        <v>B9</v>
      </c>
      <c r="V7" s="216" t="str">
        <f t="shared" si="8"/>
        <v/>
      </c>
      <c r="W7" s="216" t="str">
        <f t="shared" si="8"/>
        <v>C7</v>
      </c>
      <c r="X7" s="216" t="str">
        <f t="shared" si="8"/>
        <v/>
      </c>
      <c r="Y7" s="216" t="str">
        <f t="shared" si="8"/>
        <v/>
      </c>
      <c r="Z7" s="216" t="str">
        <f t="shared" si="8"/>
        <v/>
      </c>
      <c r="AA7" s="216" t="str">
        <f t="shared" si="8"/>
        <v>A2</v>
      </c>
      <c r="AB7" s="216" t="str">
        <f t="shared" si="8"/>
        <v/>
      </c>
      <c r="AC7" s="216" t="str">
        <f t="shared" si="8"/>
        <v>C2</v>
      </c>
      <c r="AD7" s="216" t="str">
        <f t="shared" si="8"/>
        <v/>
      </c>
      <c r="AE7" s="216" t="str">
        <f t="shared" si="8"/>
        <v/>
      </c>
      <c r="AF7" s="216" t="str">
        <f t="shared" si="8"/>
        <v>B6</v>
      </c>
      <c r="AG7" s="216" t="str">
        <f t="shared" si="8"/>
        <v/>
      </c>
      <c r="AH7" s="216" t="str">
        <f t="shared" si="8"/>
        <v>A10</v>
      </c>
      <c r="AI7" s="216" t="str">
        <f t="shared" si="8"/>
        <v/>
      </c>
      <c r="AJ7" s="216" t="str">
        <f t="shared" si="8"/>
        <v/>
      </c>
      <c r="AK7" s="216" t="str">
        <f t="shared" si="8"/>
        <v/>
      </c>
      <c r="AL7" s="216" t="str">
        <f t="shared" si="8"/>
        <v/>
      </c>
      <c r="AM7" s="216" t="str">
        <f t="shared" si="8"/>
        <v/>
      </c>
      <c r="AN7" s="216" t="str">
        <f t="shared" si="8"/>
        <v/>
      </c>
      <c r="AO7" s="216" t="str">
        <f t="shared" si="8"/>
        <v/>
      </c>
      <c r="AP7" s="216" t="str">
        <f t="shared" si="8"/>
        <v>B8</v>
      </c>
      <c r="AQ7" s="216" t="str">
        <f t="shared" si="8"/>
        <v>B5</v>
      </c>
      <c r="AR7" s="216" t="str">
        <f t="shared" si="8"/>
        <v/>
      </c>
      <c r="AS7" s="216" t="str">
        <f t="shared" si="8"/>
        <v/>
      </c>
      <c r="AT7" s="216" t="str">
        <f t="shared" si="8"/>
        <v/>
      </c>
      <c r="AU7" s="216" t="str">
        <f t="shared" si="8"/>
        <v/>
      </c>
      <c r="AV7" s="216" t="str">
        <f t="shared" si="8"/>
        <v>B4</v>
      </c>
      <c r="AW7" s="216" t="str">
        <f t="shared" si="8"/>
        <v/>
      </c>
      <c r="AX7" s="216" t="str">
        <f t="shared" si="8"/>
        <v>A12</v>
      </c>
      <c r="AY7" s="216" t="str">
        <f t="shared" si="8"/>
        <v/>
      </c>
      <c r="AZ7" s="216" t="str">
        <f t="shared" si="8"/>
        <v>A4</v>
      </c>
      <c r="BA7" s="216" t="str">
        <f t="shared" si="8"/>
        <v>A13</v>
      </c>
      <c r="BB7" s="216" t="str">
        <f t="shared" si="8"/>
        <v>C3</v>
      </c>
      <c r="BC7" s="216" t="str">
        <f t="shared" si="8"/>
        <v/>
      </c>
      <c r="BD7" s="216" t="str">
        <f t="shared" si="8"/>
        <v/>
      </c>
      <c r="BE7" s="216" t="str">
        <f t="shared" si="8"/>
        <v>C15</v>
      </c>
      <c r="BF7" s="216" t="str">
        <f t="shared" si="8"/>
        <v>B10</v>
      </c>
      <c r="BG7" s="216" t="str">
        <f t="shared" si="8"/>
        <v/>
      </c>
      <c r="BH7" s="216" t="str">
        <f t="shared" si="8"/>
        <v>A14</v>
      </c>
      <c r="BI7" s="216" t="str">
        <f t="shared" si="8"/>
        <v>B1</v>
      </c>
      <c r="BJ7" s="216" t="str">
        <f t="shared" si="8"/>
        <v/>
      </c>
      <c r="BK7" s="216" t="str">
        <f t="shared" si="8"/>
        <v>C5</v>
      </c>
      <c r="BL7" s="216" t="str">
        <f t="shared" si="8"/>
        <v/>
      </c>
      <c r="BM7" s="216" t="str">
        <f t="shared" si="8"/>
        <v/>
      </c>
      <c r="BN7" s="216" t="str">
        <f t="shared" si="8"/>
        <v/>
      </c>
      <c r="BO7" s="216" t="str">
        <f t="shared" si="8"/>
        <v/>
      </c>
      <c r="BP7" s="216" t="str">
        <f t="shared" ref="BP7:DX7" si="9">IF(COUNTIF(_sh4,BP$2)&gt;1,"sai",IF(COUNTIF(_sh4,BP$2)=1,INDEX(tkbs,1,MATCH(BP$2,_sh4,0)),""))</f>
        <v>A1</v>
      </c>
      <c r="BQ7" s="216" t="str">
        <f t="shared" si="9"/>
        <v/>
      </c>
      <c r="BR7" s="216" t="str">
        <f t="shared" si="9"/>
        <v/>
      </c>
      <c r="BS7" s="216" t="str">
        <f t="shared" si="9"/>
        <v/>
      </c>
      <c r="BT7" s="216" t="str">
        <f t="shared" si="9"/>
        <v/>
      </c>
      <c r="BU7" s="216" t="str">
        <f t="shared" si="9"/>
        <v/>
      </c>
      <c r="BV7" s="216" t="str">
        <f t="shared" si="9"/>
        <v/>
      </c>
      <c r="BW7" s="216" t="str">
        <f t="shared" si="9"/>
        <v/>
      </c>
      <c r="BX7" s="216" t="str">
        <f t="shared" si="9"/>
        <v/>
      </c>
      <c r="BY7" s="216" t="str">
        <f t="shared" si="9"/>
        <v/>
      </c>
      <c r="BZ7" s="216" t="str">
        <f t="shared" si="9"/>
        <v>B13</v>
      </c>
      <c r="CA7" s="216" t="str">
        <f t="shared" si="9"/>
        <v/>
      </c>
      <c r="CB7" s="216" t="str">
        <f t="shared" si="9"/>
        <v/>
      </c>
      <c r="CC7" s="216" t="str">
        <f t="shared" si="9"/>
        <v/>
      </c>
      <c r="CD7" s="216" t="str">
        <f t="shared" si="9"/>
        <v/>
      </c>
      <c r="CE7" s="216" t="str">
        <f t="shared" si="9"/>
        <v/>
      </c>
      <c r="CF7" s="216" t="str">
        <f t="shared" si="9"/>
        <v/>
      </c>
      <c r="CG7" s="216" t="str">
        <f t="shared" si="9"/>
        <v>A7</v>
      </c>
      <c r="CH7" s="216" t="str">
        <f t="shared" si="9"/>
        <v/>
      </c>
      <c r="CI7" s="216" t="str">
        <f t="shared" si="9"/>
        <v/>
      </c>
      <c r="CJ7" s="216" t="str">
        <f t="shared" si="9"/>
        <v>C12</v>
      </c>
      <c r="CK7" s="216" t="str">
        <f t="shared" si="9"/>
        <v/>
      </c>
      <c r="CL7" s="216" t="str">
        <f t="shared" si="9"/>
        <v/>
      </c>
      <c r="CM7" s="216" t="str">
        <f t="shared" si="9"/>
        <v/>
      </c>
      <c r="CN7" s="216" t="str">
        <f t="shared" si="9"/>
        <v/>
      </c>
      <c r="CO7" s="216" t="str">
        <f t="shared" si="9"/>
        <v/>
      </c>
      <c r="CP7" s="216" t="str">
        <f t="shared" si="9"/>
        <v/>
      </c>
      <c r="CQ7" s="216" t="str">
        <f t="shared" si="9"/>
        <v/>
      </c>
      <c r="CR7" s="216" t="str">
        <f t="shared" si="9"/>
        <v/>
      </c>
      <c r="CS7" s="216" t="str">
        <f t="shared" si="9"/>
        <v/>
      </c>
      <c r="CT7" s="216" t="str">
        <f t="shared" si="9"/>
        <v>B7</v>
      </c>
      <c r="CU7" s="216" t="str">
        <f t="shared" si="9"/>
        <v/>
      </c>
      <c r="CV7" s="216" t="str">
        <f t="shared" si="9"/>
        <v/>
      </c>
      <c r="CW7" s="216" t="str">
        <f t="shared" si="9"/>
        <v/>
      </c>
      <c r="CX7" s="216" t="str">
        <f t="shared" si="9"/>
        <v/>
      </c>
      <c r="CY7" s="216" t="str">
        <f t="shared" si="9"/>
        <v>A3</v>
      </c>
      <c r="CZ7" s="216" t="str">
        <f t="shared" si="9"/>
        <v/>
      </c>
      <c r="DA7" s="216" t="str">
        <f t="shared" si="9"/>
        <v/>
      </c>
      <c r="DB7" s="216" t="str">
        <f t="shared" si="9"/>
        <v/>
      </c>
      <c r="DC7" s="216" t="str">
        <f t="shared" si="9"/>
        <v/>
      </c>
      <c r="DD7" s="216" t="str">
        <f t="shared" si="9"/>
        <v/>
      </c>
      <c r="DE7" s="216" t="str">
        <f t="shared" si="9"/>
        <v/>
      </c>
      <c r="DF7" s="216" t="str">
        <f t="shared" si="9"/>
        <v/>
      </c>
      <c r="DG7" s="216" t="str">
        <f t="shared" si="9"/>
        <v/>
      </c>
      <c r="DH7" s="216" t="str">
        <f t="shared" si="9"/>
        <v/>
      </c>
      <c r="DI7" s="216" t="str">
        <f t="shared" si="9"/>
        <v/>
      </c>
      <c r="DJ7" s="216" t="str">
        <f t="shared" si="9"/>
        <v/>
      </c>
      <c r="DK7" s="216" t="str">
        <f t="shared" si="9"/>
        <v/>
      </c>
      <c r="DL7" s="216" t="str">
        <f t="shared" si="9"/>
        <v/>
      </c>
      <c r="DM7" s="216" t="str">
        <f t="shared" si="9"/>
        <v/>
      </c>
      <c r="DN7" s="216" t="str">
        <f t="shared" si="9"/>
        <v/>
      </c>
      <c r="DO7" s="216" t="str">
        <f t="shared" si="9"/>
        <v/>
      </c>
      <c r="DP7" s="216" t="str">
        <f t="shared" si="9"/>
        <v/>
      </c>
      <c r="DQ7" s="216" t="str">
        <f t="shared" si="9"/>
        <v/>
      </c>
      <c r="DR7" s="216" t="str">
        <f t="shared" si="9"/>
        <v/>
      </c>
      <c r="DS7" s="216" t="str">
        <f t="shared" si="9"/>
        <v/>
      </c>
      <c r="DT7" s="216" t="str">
        <f t="shared" si="9"/>
        <v/>
      </c>
      <c r="DU7" s="216" t="str">
        <f t="shared" si="9"/>
        <v/>
      </c>
      <c r="DV7" s="216" t="str">
        <f t="shared" si="9"/>
        <v/>
      </c>
      <c r="DW7" s="216" t="str">
        <f t="shared" si="9"/>
        <v/>
      </c>
      <c r="DX7" s="216" t="str">
        <f t="shared" si="9"/>
        <v/>
      </c>
    </row>
    <row r="8" spans="1:128" ht="12" customHeight="1" x14ac:dyDescent="0.2">
      <c r="A8" s="477"/>
      <c r="B8" s="219">
        <v>5</v>
      </c>
      <c r="C8" s="220" t="str">
        <f t="shared" ref="C8:BO8" si="10">IF(COUNTIF(_sh5,C$2)&gt;1,"sai",IF(COUNTIF(_sh5,C$2)=1,INDEX(tkbs,1,MATCH(C$2,_sh5,0)),""))</f>
        <v/>
      </c>
      <c r="D8" s="220" t="str">
        <f t="shared" si="10"/>
        <v>A8</v>
      </c>
      <c r="E8" s="220" t="str">
        <f t="shared" si="10"/>
        <v/>
      </c>
      <c r="F8" s="220" t="str">
        <f t="shared" si="10"/>
        <v>A11</v>
      </c>
      <c r="G8" s="220" t="str">
        <f t="shared" si="10"/>
        <v>A4</v>
      </c>
      <c r="H8" s="220" t="str">
        <f t="shared" si="10"/>
        <v/>
      </c>
      <c r="I8" s="220" t="str">
        <f t="shared" si="10"/>
        <v/>
      </c>
      <c r="J8" s="220" t="str">
        <f t="shared" si="10"/>
        <v>A6</v>
      </c>
      <c r="K8" s="220" t="str">
        <f t="shared" si="10"/>
        <v/>
      </c>
      <c r="L8" s="220" t="str">
        <f t="shared" si="10"/>
        <v/>
      </c>
      <c r="M8" s="220" t="str">
        <f t="shared" si="10"/>
        <v/>
      </c>
      <c r="N8" s="220" t="str">
        <f t="shared" si="10"/>
        <v>C4</v>
      </c>
      <c r="O8" s="220" t="str">
        <f t="shared" si="10"/>
        <v>C1</v>
      </c>
      <c r="P8" s="220" t="str">
        <f t="shared" si="10"/>
        <v/>
      </c>
      <c r="Q8" s="220" t="str">
        <f t="shared" si="10"/>
        <v/>
      </c>
      <c r="R8" s="220" t="str">
        <f t="shared" si="10"/>
        <v/>
      </c>
      <c r="S8" s="220" t="str">
        <f t="shared" si="10"/>
        <v/>
      </c>
      <c r="T8" s="220" t="str">
        <f t="shared" si="10"/>
        <v/>
      </c>
      <c r="U8" s="220" t="str">
        <f t="shared" si="10"/>
        <v>C5</v>
      </c>
      <c r="V8" s="220" t="str">
        <f t="shared" si="10"/>
        <v/>
      </c>
      <c r="W8" s="220" t="str">
        <f t="shared" si="10"/>
        <v>C6</v>
      </c>
      <c r="X8" s="220" t="str">
        <f t="shared" si="10"/>
        <v/>
      </c>
      <c r="Y8" s="220" t="str">
        <f t="shared" si="10"/>
        <v/>
      </c>
      <c r="Z8" s="220" t="str">
        <f t="shared" si="10"/>
        <v/>
      </c>
      <c r="AA8" s="220" t="str">
        <f t="shared" si="10"/>
        <v>A2</v>
      </c>
      <c r="AB8" s="220" t="str">
        <f t="shared" si="10"/>
        <v/>
      </c>
      <c r="AC8" s="220" t="str">
        <f t="shared" si="10"/>
        <v/>
      </c>
      <c r="AD8" s="220" t="str">
        <f t="shared" si="10"/>
        <v/>
      </c>
      <c r="AE8" s="220" t="str">
        <f t="shared" si="10"/>
        <v/>
      </c>
      <c r="AF8" s="220" t="str">
        <f t="shared" si="10"/>
        <v/>
      </c>
      <c r="AG8" s="220" t="str">
        <f t="shared" si="10"/>
        <v/>
      </c>
      <c r="AH8" s="220" t="str">
        <f t="shared" si="10"/>
        <v>A12</v>
      </c>
      <c r="AI8" s="220" t="str">
        <f t="shared" si="10"/>
        <v/>
      </c>
      <c r="AJ8" s="220" t="str">
        <f t="shared" si="10"/>
        <v/>
      </c>
      <c r="AK8" s="220" t="str">
        <f t="shared" si="10"/>
        <v/>
      </c>
      <c r="AL8" s="220" t="str">
        <f t="shared" si="10"/>
        <v/>
      </c>
      <c r="AM8" s="220" t="str">
        <f t="shared" si="10"/>
        <v/>
      </c>
      <c r="AN8" s="220" t="str">
        <f t="shared" si="10"/>
        <v/>
      </c>
      <c r="AO8" s="220" t="str">
        <f t="shared" si="10"/>
        <v/>
      </c>
      <c r="AP8" s="220" t="str">
        <f t="shared" si="10"/>
        <v/>
      </c>
      <c r="AQ8" s="220" t="str">
        <f t="shared" si="10"/>
        <v/>
      </c>
      <c r="AR8" s="220" t="str">
        <f t="shared" si="10"/>
        <v/>
      </c>
      <c r="AS8" s="220" t="str">
        <f t="shared" si="10"/>
        <v/>
      </c>
      <c r="AT8" s="220" t="str">
        <f t="shared" si="10"/>
        <v/>
      </c>
      <c r="AU8" s="220" t="str">
        <f t="shared" si="10"/>
        <v/>
      </c>
      <c r="AV8" s="220" t="str">
        <f t="shared" si="10"/>
        <v>C7</v>
      </c>
      <c r="AW8" s="220" t="str">
        <f t="shared" si="10"/>
        <v/>
      </c>
      <c r="AX8" s="220" t="str">
        <f t="shared" si="10"/>
        <v>A7</v>
      </c>
      <c r="AY8" s="220" t="str">
        <f t="shared" si="10"/>
        <v/>
      </c>
      <c r="AZ8" s="220" t="str">
        <f t="shared" si="10"/>
        <v>A5</v>
      </c>
      <c r="BA8" s="220" t="str">
        <f t="shared" si="10"/>
        <v>A13</v>
      </c>
      <c r="BB8" s="220" t="str">
        <f t="shared" si="10"/>
        <v>A10</v>
      </c>
      <c r="BC8" s="220" t="str">
        <f t="shared" si="10"/>
        <v/>
      </c>
      <c r="BD8" s="220" t="str">
        <f t="shared" si="10"/>
        <v/>
      </c>
      <c r="BE8" s="220" t="str">
        <f t="shared" si="10"/>
        <v/>
      </c>
      <c r="BF8" s="220" t="str">
        <f t="shared" si="10"/>
        <v/>
      </c>
      <c r="BG8" s="220" t="str">
        <f t="shared" si="10"/>
        <v/>
      </c>
      <c r="BH8" s="220" t="str">
        <f t="shared" si="10"/>
        <v>A9</v>
      </c>
      <c r="BI8" s="220" t="str">
        <f t="shared" si="10"/>
        <v/>
      </c>
      <c r="BJ8" s="220" t="str">
        <f t="shared" si="10"/>
        <v/>
      </c>
      <c r="BK8" s="220" t="str">
        <f t="shared" si="10"/>
        <v>A3</v>
      </c>
      <c r="BL8" s="220" t="str">
        <f t="shared" si="10"/>
        <v/>
      </c>
      <c r="BM8" s="220" t="str">
        <f t="shared" si="10"/>
        <v/>
      </c>
      <c r="BN8" s="220" t="str">
        <f t="shared" si="10"/>
        <v/>
      </c>
      <c r="BO8" s="220" t="str">
        <f t="shared" si="10"/>
        <v/>
      </c>
      <c r="BP8" s="220" t="str">
        <f t="shared" ref="BP8:DX8" si="11">IF(COUNTIF(_sh5,BP$2)&gt;1,"sai",IF(COUNTIF(_sh5,BP$2)=1,INDEX(tkbs,1,MATCH(BP$2,_sh5,0)),""))</f>
        <v>A1</v>
      </c>
      <c r="BQ8" s="220" t="str">
        <f t="shared" si="11"/>
        <v/>
      </c>
      <c r="BR8" s="220" t="str">
        <f t="shared" si="11"/>
        <v/>
      </c>
      <c r="BS8" s="220" t="str">
        <f t="shared" si="11"/>
        <v/>
      </c>
      <c r="BT8" s="220" t="str">
        <f t="shared" si="11"/>
        <v/>
      </c>
      <c r="BU8" s="220" t="str">
        <f t="shared" si="11"/>
        <v/>
      </c>
      <c r="BV8" s="220" t="str">
        <f t="shared" si="11"/>
        <v/>
      </c>
      <c r="BW8" s="220" t="str">
        <f t="shared" si="11"/>
        <v/>
      </c>
      <c r="BX8" s="220" t="str">
        <f t="shared" si="11"/>
        <v/>
      </c>
      <c r="BY8" s="220" t="str">
        <f t="shared" si="11"/>
        <v/>
      </c>
      <c r="BZ8" s="220" t="str">
        <f t="shared" si="11"/>
        <v/>
      </c>
      <c r="CA8" s="220" t="str">
        <f t="shared" si="11"/>
        <v/>
      </c>
      <c r="CB8" s="220" t="str">
        <f t="shared" si="11"/>
        <v/>
      </c>
      <c r="CC8" s="220" t="str">
        <f t="shared" si="11"/>
        <v/>
      </c>
      <c r="CD8" s="220" t="str">
        <f t="shared" si="11"/>
        <v/>
      </c>
      <c r="CE8" s="220" t="str">
        <f t="shared" si="11"/>
        <v/>
      </c>
      <c r="CF8" s="220" t="str">
        <f t="shared" si="11"/>
        <v/>
      </c>
      <c r="CG8" s="220" t="str">
        <f t="shared" si="11"/>
        <v/>
      </c>
      <c r="CH8" s="220" t="str">
        <f t="shared" si="11"/>
        <v/>
      </c>
      <c r="CI8" s="220" t="str">
        <f t="shared" si="11"/>
        <v/>
      </c>
      <c r="CJ8" s="220" t="str">
        <f t="shared" si="11"/>
        <v>A14</v>
      </c>
      <c r="CK8" s="220" t="str">
        <f t="shared" si="11"/>
        <v/>
      </c>
      <c r="CL8" s="220" t="str">
        <f t="shared" si="11"/>
        <v/>
      </c>
      <c r="CM8" s="220" t="str">
        <f t="shared" si="11"/>
        <v/>
      </c>
      <c r="CN8" s="220" t="str">
        <f t="shared" si="11"/>
        <v/>
      </c>
      <c r="CO8" s="220" t="str">
        <f t="shared" si="11"/>
        <v/>
      </c>
      <c r="CP8" s="220" t="str">
        <f t="shared" si="11"/>
        <v/>
      </c>
      <c r="CQ8" s="220" t="str">
        <f t="shared" si="11"/>
        <v/>
      </c>
      <c r="CR8" s="220" t="str">
        <f t="shared" si="11"/>
        <v>C2</v>
      </c>
      <c r="CS8" s="220" t="str">
        <f t="shared" si="11"/>
        <v/>
      </c>
      <c r="CT8" s="220" t="str">
        <f t="shared" si="11"/>
        <v>C3</v>
      </c>
      <c r="CU8" s="220" t="str">
        <f t="shared" si="11"/>
        <v/>
      </c>
      <c r="CV8" s="220" t="str">
        <f t="shared" si="11"/>
        <v/>
      </c>
      <c r="CW8" s="220" t="str">
        <f t="shared" si="11"/>
        <v/>
      </c>
      <c r="CX8" s="220" t="str">
        <f t="shared" si="11"/>
        <v/>
      </c>
      <c r="CY8" s="220" t="str">
        <f t="shared" si="11"/>
        <v/>
      </c>
      <c r="CZ8" s="220" t="str">
        <f t="shared" si="11"/>
        <v/>
      </c>
      <c r="DA8" s="220" t="str">
        <f t="shared" si="11"/>
        <v/>
      </c>
      <c r="DB8" s="220" t="str">
        <f t="shared" si="11"/>
        <v/>
      </c>
      <c r="DC8" s="220" t="str">
        <f t="shared" si="11"/>
        <v/>
      </c>
      <c r="DD8" s="220" t="str">
        <f t="shared" si="11"/>
        <v/>
      </c>
      <c r="DE8" s="220" t="str">
        <f t="shared" si="11"/>
        <v/>
      </c>
      <c r="DF8" s="220" t="str">
        <f t="shared" si="11"/>
        <v/>
      </c>
      <c r="DG8" s="220" t="str">
        <f t="shared" si="11"/>
        <v/>
      </c>
      <c r="DH8" s="220" t="str">
        <f t="shared" si="11"/>
        <v/>
      </c>
      <c r="DI8" s="220" t="str">
        <f t="shared" si="11"/>
        <v/>
      </c>
      <c r="DJ8" s="220" t="str">
        <f t="shared" si="11"/>
        <v/>
      </c>
      <c r="DK8" s="220" t="str">
        <f t="shared" si="11"/>
        <v/>
      </c>
      <c r="DL8" s="220" t="str">
        <f t="shared" si="11"/>
        <v/>
      </c>
      <c r="DM8" s="220" t="str">
        <f t="shared" si="11"/>
        <v/>
      </c>
      <c r="DN8" s="220" t="str">
        <f t="shared" si="11"/>
        <v/>
      </c>
      <c r="DO8" s="220" t="str">
        <f t="shared" si="11"/>
        <v/>
      </c>
      <c r="DP8" s="220" t="str">
        <f t="shared" si="11"/>
        <v/>
      </c>
      <c r="DQ8" s="220" t="str">
        <f t="shared" si="11"/>
        <v/>
      </c>
      <c r="DR8" s="220" t="str">
        <f t="shared" si="11"/>
        <v/>
      </c>
      <c r="DS8" s="220" t="str">
        <f t="shared" si="11"/>
        <v/>
      </c>
      <c r="DT8" s="220" t="str">
        <f t="shared" si="11"/>
        <v/>
      </c>
      <c r="DU8" s="220" t="str">
        <f t="shared" si="11"/>
        <v/>
      </c>
      <c r="DV8" s="220" t="str">
        <f t="shared" si="11"/>
        <v/>
      </c>
      <c r="DW8" s="220" t="str">
        <f t="shared" si="11"/>
        <v/>
      </c>
      <c r="DX8" s="220" t="str">
        <f t="shared" si="11"/>
        <v/>
      </c>
    </row>
    <row r="9" spans="1:128" ht="12" customHeight="1" x14ac:dyDescent="0.2">
      <c r="A9" s="478" t="s">
        <v>100</v>
      </c>
      <c r="B9" s="215">
        <v>1</v>
      </c>
      <c r="C9" s="221" t="str">
        <f t="shared" ref="C9:BO9" si="12">IF(COUNTIF(_sb1,C$2)&gt;1,"sai",IF(COUNTIF(_sb1,C$2)=1,INDEX(tkbs,1,MATCH(C$2,_sb1,0)),""))</f>
        <v>B11</v>
      </c>
      <c r="D9" s="221" t="str">
        <f t="shared" si="12"/>
        <v/>
      </c>
      <c r="E9" s="221" t="str">
        <f t="shared" si="12"/>
        <v/>
      </c>
      <c r="F9" s="221" t="str">
        <f t="shared" si="12"/>
        <v/>
      </c>
      <c r="G9" s="221" t="str">
        <f t="shared" si="12"/>
        <v>A9</v>
      </c>
      <c r="H9" s="221" t="str">
        <f t="shared" si="12"/>
        <v>A1</v>
      </c>
      <c r="I9" s="221" t="str">
        <f t="shared" si="12"/>
        <v/>
      </c>
      <c r="J9" s="221" t="str">
        <f t="shared" si="12"/>
        <v>A7</v>
      </c>
      <c r="K9" s="221" t="str">
        <f t="shared" si="12"/>
        <v>A10</v>
      </c>
      <c r="L9" s="221" t="str">
        <f t="shared" si="12"/>
        <v/>
      </c>
      <c r="M9" s="221" t="str">
        <f t="shared" si="12"/>
        <v/>
      </c>
      <c r="N9" s="221" t="str">
        <f t="shared" si="12"/>
        <v/>
      </c>
      <c r="O9" s="221" t="str">
        <f t="shared" si="12"/>
        <v/>
      </c>
      <c r="P9" s="221" t="str">
        <f t="shared" si="12"/>
        <v/>
      </c>
      <c r="Q9" s="221" t="str">
        <f t="shared" si="12"/>
        <v/>
      </c>
      <c r="R9" s="221" t="str">
        <f t="shared" si="12"/>
        <v/>
      </c>
      <c r="S9" s="221" t="str">
        <f t="shared" si="12"/>
        <v/>
      </c>
      <c r="T9" s="221" t="str">
        <f t="shared" si="12"/>
        <v/>
      </c>
      <c r="U9" s="221" t="str">
        <f t="shared" si="12"/>
        <v/>
      </c>
      <c r="V9" s="221" t="str">
        <f t="shared" si="12"/>
        <v>B2</v>
      </c>
      <c r="W9" s="221" t="str">
        <f t="shared" si="12"/>
        <v/>
      </c>
      <c r="X9" s="221" t="str">
        <f t="shared" si="12"/>
        <v/>
      </c>
      <c r="Y9" s="221" t="str">
        <f t="shared" si="12"/>
        <v/>
      </c>
      <c r="Z9" s="221" t="str">
        <f t="shared" si="12"/>
        <v>A13</v>
      </c>
      <c r="AA9" s="221" t="str">
        <f t="shared" si="12"/>
        <v>A11</v>
      </c>
      <c r="AB9" s="221" t="str">
        <f t="shared" si="12"/>
        <v>C4</v>
      </c>
      <c r="AC9" s="221" t="str">
        <f t="shared" si="12"/>
        <v>C2</v>
      </c>
      <c r="AD9" s="221" t="str">
        <f t="shared" si="12"/>
        <v/>
      </c>
      <c r="AE9" s="221" t="str">
        <f t="shared" si="12"/>
        <v/>
      </c>
      <c r="AF9" s="221" t="str">
        <f t="shared" si="12"/>
        <v/>
      </c>
      <c r="AG9" s="221" t="str">
        <f t="shared" si="12"/>
        <v>B8</v>
      </c>
      <c r="AH9" s="221" t="str">
        <f t="shared" si="12"/>
        <v/>
      </c>
      <c r="AI9" s="221" t="str">
        <f t="shared" si="12"/>
        <v>B13</v>
      </c>
      <c r="AJ9" s="221" t="str">
        <f t="shared" si="12"/>
        <v/>
      </c>
      <c r="AK9" s="221" t="str">
        <f t="shared" si="12"/>
        <v>C6</v>
      </c>
      <c r="AL9" s="221" t="str">
        <f t="shared" si="12"/>
        <v/>
      </c>
      <c r="AM9" s="221" t="str">
        <f t="shared" si="12"/>
        <v>B3</v>
      </c>
      <c r="AN9" s="221" t="str">
        <f t="shared" si="12"/>
        <v/>
      </c>
      <c r="AO9" s="221" t="str">
        <f t="shared" si="12"/>
        <v>A3</v>
      </c>
      <c r="AP9" s="221" t="str">
        <f t="shared" si="12"/>
        <v>B7</v>
      </c>
      <c r="AQ9" s="221" t="str">
        <f t="shared" si="12"/>
        <v>C3</v>
      </c>
      <c r="AR9" s="221" t="str">
        <f t="shared" si="12"/>
        <v/>
      </c>
      <c r="AS9" s="221" t="str">
        <f t="shared" si="12"/>
        <v/>
      </c>
      <c r="AT9" s="221" t="str">
        <f t="shared" si="12"/>
        <v/>
      </c>
      <c r="AU9" s="221" t="str">
        <f t="shared" si="12"/>
        <v/>
      </c>
      <c r="AV9" s="221" t="str">
        <f t="shared" si="12"/>
        <v/>
      </c>
      <c r="AW9" s="221" t="str">
        <f t="shared" si="12"/>
        <v/>
      </c>
      <c r="AX9" s="221" t="str">
        <f t="shared" si="12"/>
        <v/>
      </c>
      <c r="AY9" s="221" t="str">
        <f t="shared" si="12"/>
        <v/>
      </c>
      <c r="AZ9" s="221" t="str">
        <f t="shared" si="12"/>
        <v/>
      </c>
      <c r="BA9" s="221" t="str">
        <f t="shared" si="12"/>
        <v/>
      </c>
      <c r="BB9" s="221" t="str">
        <f t="shared" si="12"/>
        <v/>
      </c>
      <c r="BC9" s="221" t="str">
        <f t="shared" si="12"/>
        <v/>
      </c>
      <c r="BD9" s="221" t="str">
        <f t="shared" si="12"/>
        <v/>
      </c>
      <c r="BE9" s="221" t="str">
        <f t="shared" si="12"/>
        <v/>
      </c>
      <c r="BF9" s="221" t="str">
        <f t="shared" si="12"/>
        <v/>
      </c>
      <c r="BG9" s="221" t="str">
        <f t="shared" si="12"/>
        <v/>
      </c>
      <c r="BH9" s="221" t="str">
        <f t="shared" si="12"/>
        <v/>
      </c>
      <c r="BI9" s="221" t="str">
        <f t="shared" si="12"/>
        <v>A2</v>
      </c>
      <c r="BJ9" s="221" t="str">
        <f t="shared" si="12"/>
        <v>C1</v>
      </c>
      <c r="BK9" s="221" t="str">
        <f t="shared" si="12"/>
        <v>C14</v>
      </c>
      <c r="BL9" s="221" t="str">
        <f t="shared" si="12"/>
        <v/>
      </c>
      <c r="BM9" s="221" t="str">
        <f t="shared" si="12"/>
        <v/>
      </c>
      <c r="BN9" s="221" t="str">
        <f t="shared" si="12"/>
        <v>C12</v>
      </c>
      <c r="BO9" s="221" t="str">
        <f t="shared" si="12"/>
        <v/>
      </c>
      <c r="BP9" s="221" t="str">
        <f t="shared" ref="BP9:DX9" si="13">IF(COUNTIF(_sb1,BP$2)&gt;1,"sai",IF(COUNTIF(_sb1,BP$2)=1,INDEX(tkbs,1,MATCH(BP$2,_sb1,0)),""))</f>
        <v>A14</v>
      </c>
      <c r="BQ9" s="221" t="str">
        <f t="shared" si="13"/>
        <v>A4</v>
      </c>
      <c r="BR9" s="221" t="str">
        <f t="shared" si="13"/>
        <v/>
      </c>
      <c r="BS9" s="221" t="str">
        <f t="shared" si="13"/>
        <v/>
      </c>
      <c r="BT9" s="221" t="str">
        <f t="shared" si="13"/>
        <v/>
      </c>
      <c r="BU9" s="221" t="str">
        <f t="shared" si="13"/>
        <v/>
      </c>
      <c r="BV9" s="221" t="str">
        <f t="shared" si="13"/>
        <v/>
      </c>
      <c r="BW9" s="221" t="str">
        <f t="shared" si="13"/>
        <v/>
      </c>
      <c r="BX9" s="221" t="str">
        <f t="shared" si="13"/>
        <v/>
      </c>
      <c r="BY9" s="221" t="str">
        <f t="shared" si="13"/>
        <v>B6</v>
      </c>
      <c r="BZ9" s="221" t="str">
        <f t="shared" si="13"/>
        <v/>
      </c>
      <c r="CA9" s="221" t="str">
        <f t="shared" si="13"/>
        <v/>
      </c>
      <c r="CB9" s="221" t="str">
        <f t="shared" si="13"/>
        <v/>
      </c>
      <c r="CC9" s="221" t="str">
        <f t="shared" si="13"/>
        <v/>
      </c>
      <c r="CD9" s="221" t="str">
        <f t="shared" si="13"/>
        <v>A6</v>
      </c>
      <c r="CE9" s="221" t="str">
        <f t="shared" si="13"/>
        <v>C15</v>
      </c>
      <c r="CF9" s="221" t="str">
        <f t="shared" si="13"/>
        <v>C7</v>
      </c>
      <c r="CG9" s="221" t="str">
        <f t="shared" si="13"/>
        <v>A5</v>
      </c>
      <c r="CH9" s="221" t="str">
        <f t="shared" si="13"/>
        <v>C13</v>
      </c>
      <c r="CI9" s="221" t="str">
        <f t="shared" si="13"/>
        <v>B12</v>
      </c>
      <c r="CJ9" s="221" t="str">
        <f t="shared" si="13"/>
        <v/>
      </c>
      <c r="CK9" s="221" t="str">
        <f t="shared" si="13"/>
        <v>A12</v>
      </c>
      <c r="CL9" s="221" t="str">
        <f t="shared" si="13"/>
        <v/>
      </c>
      <c r="CM9" s="221" t="str">
        <f t="shared" si="13"/>
        <v/>
      </c>
      <c r="CN9" s="221" t="str">
        <f t="shared" si="13"/>
        <v/>
      </c>
      <c r="CO9" s="221" t="str">
        <f t="shared" si="13"/>
        <v/>
      </c>
      <c r="CP9" s="221" t="str">
        <f t="shared" si="13"/>
        <v/>
      </c>
      <c r="CQ9" s="221" t="str">
        <f t="shared" si="13"/>
        <v>C5</v>
      </c>
      <c r="CR9" s="221" t="str">
        <f t="shared" si="13"/>
        <v/>
      </c>
      <c r="CS9" s="221" t="str">
        <f t="shared" si="13"/>
        <v/>
      </c>
      <c r="CT9" s="221" t="str">
        <f t="shared" si="13"/>
        <v/>
      </c>
      <c r="CU9" s="221" t="str">
        <f t="shared" si="13"/>
        <v/>
      </c>
      <c r="CV9" s="221" t="str">
        <f t="shared" si="13"/>
        <v/>
      </c>
      <c r="CW9" s="221" t="str">
        <f t="shared" si="13"/>
        <v/>
      </c>
      <c r="CX9" s="221" t="str">
        <f t="shared" si="13"/>
        <v/>
      </c>
      <c r="CY9" s="221" t="str">
        <f t="shared" si="13"/>
        <v/>
      </c>
      <c r="CZ9" s="221" t="str">
        <f t="shared" si="13"/>
        <v/>
      </c>
      <c r="DA9" s="221" t="str">
        <f t="shared" si="13"/>
        <v/>
      </c>
      <c r="DB9" s="221" t="str">
        <f t="shared" si="13"/>
        <v/>
      </c>
      <c r="DC9" s="221" t="str">
        <f t="shared" si="13"/>
        <v/>
      </c>
      <c r="DD9" s="221" t="str">
        <f t="shared" si="13"/>
        <v/>
      </c>
      <c r="DE9" s="221" t="str">
        <f t="shared" si="13"/>
        <v/>
      </c>
      <c r="DF9" s="221" t="str">
        <f t="shared" si="13"/>
        <v/>
      </c>
      <c r="DG9" s="221" t="str">
        <f t="shared" si="13"/>
        <v/>
      </c>
      <c r="DH9" s="221" t="str">
        <f t="shared" si="13"/>
        <v/>
      </c>
      <c r="DI9" s="221" t="str">
        <f t="shared" si="13"/>
        <v/>
      </c>
      <c r="DJ9" s="221" t="str">
        <f t="shared" si="13"/>
        <v/>
      </c>
      <c r="DK9" s="221" t="str">
        <f t="shared" si="13"/>
        <v/>
      </c>
      <c r="DL9" s="221" t="str">
        <f t="shared" si="13"/>
        <v/>
      </c>
      <c r="DM9" s="221" t="str">
        <f t="shared" si="13"/>
        <v>B1</v>
      </c>
      <c r="DN9" s="221" t="str">
        <f t="shared" si="13"/>
        <v/>
      </c>
      <c r="DO9" s="221" t="str">
        <f t="shared" si="13"/>
        <v/>
      </c>
      <c r="DP9" s="221" t="str">
        <f t="shared" si="13"/>
        <v>A8</v>
      </c>
      <c r="DQ9" s="221" t="str">
        <f t="shared" si="13"/>
        <v/>
      </c>
      <c r="DR9" s="221" t="str">
        <f t="shared" si="13"/>
        <v>B4</v>
      </c>
      <c r="DS9" s="221" t="str">
        <f t="shared" si="13"/>
        <v/>
      </c>
      <c r="DT9" s="221" t="str">
        <f t="shared" si="13"/>
        <v/>
      </c>
      <c r="DU9" s="221" t="str">
        <f t="shared" si="13"/>
        <v/>
      </c>
      <c r="DV9" s="221" t="str">
        <f t="shared" si="13"/>
        <v/>
      </c>
      <c r="DW9" s="221" t="str">
        <f t="shared" si="13"/>
        <v/>
      </c>
      <c r="DX9" s="221" t="str">
        <f t="shared" si="13"/>
        <v/>
      </c>
    </row>
    <row r="10" spans="1:128" ht="12" customHeight="1" x14ac:dyDescent="0.2">
      <c r="A10" s="476"/>
      <c r="B10" s="218">
        <v>2</v>
      </c>
      <c r="C10" s="222" t="str">
        <f t="shared" ref="C10:BO10" si="14">IF(COUNTIF(_sb2,C$2)&gt;1,"sai",IF(COUNTIF(_sb2,C$2)=1,INDEX(tkbs,1,MATCH(C$2,_sb2,0)),""))</f>
        <v>B11</v>
      </c>
      <c r="D10" s="222" t="str">
        <f t="shared" si="14"/>
        <v/>
      </c>
      <c r="E10" s="222" t="str">
        <f t="shared" si="14"/>
        <v/>
      </c>
      <c r="F10" s="222" t="str">
        <f t="shared" si="14"/>
        <v/>
      </c>
      <c r="G10" s="222" t="str">
        <f t="shared" si="14"/>
        <v>A9</v>
      </c>
      <c r="H10" s="222" t="str">
        <f t="shared" si="14"/>
        <v>A1</v>
      </c>
      <c r="I10" s="222" t="str">
        <f t="shared" si="14"/>
        <v/>
      </c>
      <c r="J10" s="222" t="str">
        <f t="shared" si="14"/>
        <v>A7</v>
      </c>
      <c r="K10" s="222" t="str">
        <f t="shared" si="14"/>
        <v>A10</v>
      </c>
      <c r="L10" s="222" t="str">
        <f t="shared" si="14"/>
        <v/>
      </c>
      <c r="M10" s="222" t="str">
        <f t="shared" si="14"/>
        <v/>
      </c>
      <c r="N10" s="222" t="str">
        <f t="shared" si="14"/>
        <v/>
      </c>
      <c r="O10" s="222" t="str">
        <f t="shared" si="14"/>
        <v/>
      </c>
      <c r="P10" s="222" t="str">
        <f t="shared" si="14"/>
        <v/>
      </c>
      <c r="Q10" s="222" t="str">
        <f t="shared" si="14"/>
        <v/>
      </c>
      <c r="R10" s="222" t="str">
        <f t="shared" si="14"/>
        <v/>
      </c>
      <c r="S10" s="222" t="str">
        <f t="shared" si="14"/>
        <v/>
      </c>
      <c r="T10" s="222" t="str">
        <f t="shared" si="14"/>
        <v/>
      </c>
      <c r="U10" s="222" t="str">
        <f t="shared" si="14"/>
        <v/>
      </c>
      <c r="V10" s="222" t="str">
        <f t="shared" si="14"/>
        <v>B12</v>
      </c>
      <c r="W10" s="222" t="str">
        <f t="shared" si="14"/>
        <v/>
      </c>
      <c r="X10" s="222" t="str">
        <f t="shared" si="14"/>
        <v/>
      </c>
      <c r="Y10" s="222" t="str">
        <f t="shared" si="14"/>
        <v/>
      </c>
      <c r="Z10" s="222" t="str">
        <f t="shared" si="14"/>
        <v>A13</v>
      </c>
      <c r="AA10" s="222" t="str">
        <f t="shared" si="14"/>
        <v>A11</v>
      </c>
      <c r="AB10" s="222" t="str">
        <f t="shared" si="14"/>
        <v>C4</v>
      </c>
      <c r="AC10" s="222" t="str">
        <f t="shared" si="14"/>
        <v>C2</v>
      </c>
      <c r="AD10" s="222" t="str">
        <f t="shared" si="14"/>
        <v/>
      </c>
      <c r="AE10" s="222" t="str">
        <f t="shared" si="14"/>
        <v/>
      </c>
      <c r="AF10" s="222" t="str">
        <f t="shared" si="14"/>
        <v/>
      </c>
      <c r="AG10" s="222" t="str">
        <f t="shared" si="14"/>
        <v>B8</v>
      </c>
      <c r="AH10" s="222" t="str">
        <f t="shared" si="14"/>
        <v/>
      </c>
      <c r="AI10" s="222" t="str">
        <f t="shared" si="14"/>
        <v>B13</v>
      </c>
      <c r="AJ10" s="222" t="str">
        <f t="shared" si="14"/>
        <v/>
      </c>
      <c r="AK10" s="222" t="str">
        <f t="shared" si="14"/>
        <v/>
      </c>
      <c r="AL10" s="222" t="str">
        <f t="shared" si="14"/>
        <v/>
      </c>
      <c r="AM10" s="222" t="str">
        <f t="shared" si="14"/>
        <v>B3</v>
      </c>
      <c r="AN10" s="222" t="str">
        <f t="shared" si="14"/>
        <v/>
      </c>
      <c r="AO10" s="222" t="str">
        <f t="shared" si="14"/>
        <v>C5</v>
      </c>
      <c r="AP10" s="222" t="str">
        <f t="shared" si="14"/>
        <v>B6</v>
      </c>
      <c r="AQ10" s="222" t="str">
        <f t="shared" si="14"/>
        <v>B2</v>
      </c>
      <c r="AR10" s="222" t="str">
        <f t="shared" si="14"/>
        <v/>
      </c>
      <c r="AS10" s="222" t="str">
        <f t="shared" si="14"/>
        <v/>
      </c>
      <c r="AT10" s="222" t="str">
        <f t="shared" si="14"/>
        <v/>
      </c>
      <c r="AU10" s="222" t="str">
        <f t="shared" si="14"/>
        <v/>
      </c>
      <c r="AV10" s="222" t="str">
        <f t="shared" si="14"/>
        <v/>
      </c>
      <c r="AW10" s="222" t="str">
        <f t="shared" si="14"/>
        <v/>
      </c>
      <c r="AX10" s="222" t="str">
        <f t="shared" si="14"/>
        <v/>
      </c>
      <c r="AY10" s="222" t="str">
        <f t="shared" si="14"/>
        <v/>
      </c>
      <c r="AZ10" s="222" t="str">
        <f t="shared" si="14"/>
        <v/>
      </c>
      <c r="BA10" s="222" t="str">
        <f t="shared" si="14"/>
        <v/>
      </c>
      <c r="BB10" s="222" t="str">
        <f t="shared" si="14"/>
        <v/>
      </c>
      <c r="BC10" s="222" t="str">
        <f t="shared" si="14"/>
        <v/>
      </c>
      <c r="BD10" s="222" t="str">
        <f t="shared" si="14"/>
        <v/>
      </c>
      <c r="BE10" s="222" t="str">
        <f t="shared" si="14"/>
        <v/>
      </c>
      <c r="BF10" s="222" t="str">
        <f t="shared" si="14"/>
        <v/>
      </c>
      <c r="BG10" s="222" t="str">
        <f t="shared" si="14"/>
        <v/>
      </c>
      <c r="BH10" s="222" t="str">
        <f t="shared" si="14"/>
        <v/>
      </c>
      <c r="BI10" s="222" t="str">
        <f t="shared" si="14"/>
        <v>A2</v>
      </c>
      <c r="BJ10" s="222" t="str">
        <f t="shared" si="14"/>
        <v>C15</v>
      </c>
      <c r="BK10" s="222" t="str">
        <f t="shared" si="14"/>
        <v>A3</v>
      </c>
      <c r="BL10" s="222" t="str">
        <f t="shared" si="14"/>
        <v/>
      </c>
      <c r="BM10" s="222" t="str">
        <f t="shared" si="14"/>
        <v/>
      </c>
      <c r="BN10" s="222" t="str">
        <f t="shared" si="14"/>
        <v>C12</v>
      </c>
      <c r="BO10" s="222" t="str">
        <f t="shared" si="14"/>
        <v/>
      </c>
      <c r="BP10" s="222" t="str">
        <f t="shared" ref="BP10:DX10" si="15">IF(COUNTIF(_sb2,BP$2)&gt;1,"sai",IF(COUNTIF(_sb2,BP$2)=1,INDEX(tkbs,1,MATCH(BP$2,_sb2,0)),""))</f>
        <v/>
      </c>
      <c r="BQ10" s="222" t="str">
        <f t="shared" si="15"/>
        <v>A4</v>
      </c>
      <c r="BR10" s="222" t="str">
        <f t="shared" si="15"/>
        <v/>
      </c>
      <c r="BS10" s="222" t="str">
        <f t="shared" si="15"/>
        <v/>
      </c>
      <c r="BT10" s="222" t="str">
        <f t="shared" si="15"/>
        <v/>
      </c>
      <c r="BU10" s="222" t="str">
        <f t="shared" si="15"/>
        <v/>
      </c>
      <c r="BV10" s="222" t="str">
        <f t="shared" si="15"/>
        <v/>
      </c>
      <c r="BW10" s="222" t="str">
        <f t="shared" si="15"/>
        <v/>
      </c>
      <c r="BX10" s="222" t="str">
        <f t="shared" si="15"/>
        <v>A14</v>
      </c>
      <c r="BY10" s="222" t="str">
        <f t="shared" si="15"/>
        <v>B7</v>
      </c>
      <c r="BZ10" s="222" t="str">
        <f t="shared" si="15"/>
        <v/>
      </c>
      <c r="CA10" s="222" t="str">
        <f t="shared" si="15"/>
        <v/>
      </c>
      <c r="CB10" s="222" t="str">
        <f t="shared" si="15"/>
        <v/>
      </c>
      <c r="CC10" s="222" t="str">
        <f t="shared" si="15"/>
        <v/>
      </c>
      <c r="CD10" s="222" t="str">
        <f t="shared" si="15"/>
        <v>A6</v>
      </c>
      <c r="CE10" s="222" t="str">
        <f t="shared" si="15"/>
        <v>A12</v>
      </c>
      <c r="CF10" s="222" t="str">
        <f t="shared" si="15"/>
        <v>C7</v>
      </c>
      <c r="CG10" s="222" t="str">
        <f t="shared" si="15"/>
        <v>C6</v>
      </c>
      <c r="CH10" s="222" t="str">
        <f t="shared" si="15"/>
        <v>C13</v>
      </c>
      <c r="CI10" s="222" t="str">
        <f t="shared" si="15"/>
        <v>C3</v>
      </c>
      <c r="CJ10" s="222" t="str">
        <f t="shared" si="15"/>
        <v/>
      </c>
      <c r="CK10" s="222" t="str">
        <f t="shared" si="15"/>
        <v>A5</v>
      </c>
      <c r="CL10" s="222" t="str">
        <f t="shared" si="15"/>
        <v/>
      </c>
      <c r="CM10" s="222" t="str">
        <f t="shared" si="15"/>
        <v/>
      </c>
      <c r="CN10" s="222" t="str">
        <f t="shared" si="15"/>
        <v/>
      </c>
      <c r="CO10" s="222" t="str">
        <f t="shared" si="15"/>
        <v/>
      </c>
      <c r="CP10" s="222" t="str">
        <f t="shared" si="15"/>
        <v/>
      </c>
      <c r="CQ10" s="222" t="str">
        <f t="shared" si="15"/>
        <v>C1</v>
      </c>
      <c r="CR10" s="222" t="str">
        <f t="shared" si="15"/>
        <v/>
      </c>
      <c r="CS10" s="222" t="str">
        <f t="shared" si="15"/>
        <v/>
      </c>
      <c r="CT10" s="222" t="str">
        <f t="shared" si="15"/>
        <v/>
      </c>
      <c r="CU10" s="222" t="str">
        <f t="shared" si="15"/>
        <v>A8</v>
      </c>
      <c r="CV10" s="222" t="str">
        <f t="shared" si="15"/>
        <v/>
      </c>
      <c r="CW10" s="222" t="str">
        <f t="shared" si="15"/>
        <v/>
      </c>
      <c r="CX10" s="222" t="str">
        <f t="shared" si="15"/>
        <v/>
      </c>
      <c r="CY10" s="222" t="str">
        <f t="shared" si="15"/>
        <v/>
      </c>
      <c r="CZ10" s="222" t="str">
        <f t="shared" si="15"/>
        <v/>
      </c>
      <c r="DA10" s="222" t="str">
        <f t="shared" si="15"/>
        <v/>
      </c>
      <c r="DB10" s="222" t="str">
        <f t="shared" si="15"/>
        <v/>
      </c>
      <c r="DC10" s="222" t="str">
        <f t="shared" si="15"/>
        <v/>
      </c>
      <c r="DD10" s="222" t="str">
        <f t="shared" si="15"/>
        <v/>
      </c>
      <c r="DE10" s="222" t="str">
        <f t="shared" si="15"/>
        <v/>
      </c>
      <c r="DF10" s="222" t="str">
        <f t="shared" si="15"/>
        <v/>
      </c>
      <c r="DG10" s="222" t="str">
        <f t="shared" si="15"/>
        <v/>
      </c>
      <c r="DH10" s="222" t="str">
        <f t="shared" si="15"/>
        <v/>
      </c>
      <c r="DI10" s="222" t="str">
        <f t="shared" si="15"/>
        <v/>
      </c>
      <c r="DJ10" s="222" t="str">
        <f t="shared" si="15"/>
        <v/>
      </c>
      <c r="DK10" s="222" t="str">
        <f t="shared" si="15"/>
        <v/>
      </c>
      <c r="DL10" s="222" t="str">
        <f t="shared" si="15"/>
        <v/>
      </c>
      <c r="DM10" s="222" t="str">
        <f t="shared" si="15"/>
        <v>B1</v>
      </c>
      <c r="DN10" s="222" t="str">
        <f t="shared" si="15"/>
        <v/>
      </c>
      <c r="DO10" s="222" t="str">
        <f t="shared" si="15"/>
        <v/>
      </c>
      <c r="DP10" s="222" t="str">
        <f t="shared" si="15"/>
        <v>C14</v>
      </c>
      <c r="DQ10" s="222" t="str">
        <f t="shared" si="15"/>
        <v/>
      </c>
      <c r="DR10" s="222" t="str">
        <f t="shared" si="15"/>
        <v>B4</v>
      </c>
      <c r="DS10" s="222" t="str">
        <f t="shared" si="15"/>
        <v/>
      </c>
      <c r="DT10" s="222" t="str">
        <f t="shared" si="15"/>
        <v/>
      </c>
      <c r="DU10" s="222" t="str">
        <f t="shared" si="15"/>
        <v/>
      </c>
      <c r="DV10" s="222" t="str">
        <f t="shared" si="15"/>
        <v/>
      </c>
      <c r="DW10" s="222" t="str">
        <f t="shared" si="15"/>
        <v/>
      </c>
      <c r="DX10" s="222" t="str">
        <f t="shared" si="15"/>
        <v/>
      </c>
    </row>
    <row r="11" spans="1:128" ht="12" customHeight="1" x14ac:dyDescent="0.2">
      <c r="A11" s="476"/>
      <c r="B11" s="218">
        <v>3</v>
      </c>
      <c r="C11" s="222" t="str">
        <f t="shared" ref="C11:BO11" si="16">IF(COUNTIF(_sb3,C$2)&gt;1,"sai",IF(COUNTIF(_sb3,C$2)=1,INDEX(tkbs,1,MATCH(C$2,_sb3,0)),""))</f>
        <v>A12</v>
      </c>
      <c r="D11" s="222" t="str">
        <f t="shared" si="16"/>
        <v/>
      </c>
      <c r="E11" s="222" t="str">
        <f t="shared" si="16"/>
        <v/>
      </c>
      <c r="F11" s="222" t="str">
        <f t="shared" si="16"/>
        <v/>
      </c>
      <c r="G11" s="222" t="str">
        <f t="shared" si="16"/>
        <v>C15</v>
      </c>
      <c r="H11" s="222" t="str">
        <f t="shared" si="16"/>
        <v/>
      </c>
      <c r="I11" s="222" t="str">
        <f t="shared" si="16"/>
        <v/>
      </c>
      <c r="J11" s="222" t="str">
        <f t="shared" si="16"/>
        <v>A6</v>
      </c>
      <c r="K11" s="222" t="str">
        <f t="shared" si="16"/>
        <v/>
      </c>
      <c r="L11" s="222" t="str">
        <f t="shared" si="16"/>
        <v/>
      </c>
      <c r="M11" s="222" t="str">
        <f t="shared" si="16"/>
        <v/>
      </c>
      <c r="N11" s="222" t="str">
        <f t="shared" si="16"/>
        <v/>
      </c>
      <c r="O11" s="222" t="str">
        <f t="shared" si="16"/>
        <v/>
      </c>
      <c r="P11" s="222" t="str">
        <f t="shared" si="16"/>
        <v/>
      </c>
      <c r="Q11" s="222" t="str">
        <f t="shared" si="16"/>
        <v/>
      </c>
      <c r="R11" s="222" t="str">
        <f t="shared" si="16"/>
        <v/>
      </c>
      <c r="S11" s="222" t="str">
        <f t="shared" si="16"/>
        <v/>
      </c>
      <c r="T11" s="222" t="str">
        <f t="shared" si="16"/>
        <v/>
      </c>
      <c r="U11" s="222" t="str">
        <f t="shared" si="16"/>
        <v/>
      </c>
      <c r="V11" s="222" t="str">
        <f t="shared" si="16"/>
        <v/>
      </c>
      <c r="W11" s="222" t="str">
        <f t="shared" si="16"/>
        <v/>
      </c>
      <c r="X11" s="222" t="str">
        <f t="shared" si="16"/>
        <v/>
      </c>
      <c r="Y11" s="222" t="str">
        <f t="shared" si="16"/>
        <v/>
      </c>
      <c r="Z11" s="222" t="str">
        <f t="shared" si="16"/>
        <v/>
      </c>
      <c r="AA11" s="222" t="str">
        <f t="shared" si="16"/>
        <v/>
      </c>
      <c r="AB11" s="222" t="str">
        <f t="shared" si="16"/>
        <v>C13</v>
      </c>
      <c r="AC11" s="222" t="str">
        <f t="shared" si="16"/>
        <v>A8</v>
      </c>
      <c r="AD11" s="222" t="str">
        <f t="shared" si="16"/>
        <v>C7</v>
      </c>
      <c r="AE11" s="222" t="str">
        <f t="shared" si="16"/>
        <v/>
      </c>
      <c r="AF11" s="222" t="str">
        <f t="shared" si="16"/>
        <v>B7</v>
      </c>
      <c r="AG11" s="222" t="str">
        <f t="shared" si="16"/>
        <v>B11</v>
      </c>
      <c r="AH11" s="222" t="str">
        <f t="shared" si="16"/>
        <v/>
      </c>
      <c r="AI11" s="222" t="str">
        <f t="shared" si="16"/>
        <v>C12</v>
      </c>
      <c r="AJ11" s="222" t="str">
        <f t="shared" si="16"/>
        <v/>
      </c>
      <c r="AK11" s="222" t="str">
        <f t="shared" si="16"/>
        <v>C14</v>
      </c>
      <c r="AL11" s="222" t="str">
        <f t="shared" si="16"/>
        <v/>
      </c>
      <c r="AM11" s="222" t="str">
        <f t="shared" si="16"/>
        <v>B4</v>
      </c>
      <c r="AN11" s="222" t="str">
        <f t="shared" si="16"/>
        <v/>
      </c>
      <c r="AO11" s="222" t="str">
        <f t="shared" si="16"/>
        <v>A11</v>
      </c>
      <c r="AP11" s="222" t="str">
        <f t="shared" si="16"/>
        <v>A10</v>
      </c>
      <c r="AQ11" s="222" t="str">
        <f t="shared" si="16"/>
        <v>A4</v>
      </c>
      <c r="AR11" s="222" t="str">
        <f t="shared" si="16"/>
        <v/>
      </c>
      <c r="AS11" s="222" t="str">
        <f t="shared" si="16"/>
        <v/>
      </c>
      <c r="AT11" s="222" t="str">
        <f t="shared" si="16"/>
        <v/>
      </c>
      <c r="AU11" s="222" t="str">
        <f t="shared" si="16"/>
        <v/>
      </c>
      <c r="AV11" s="222" t="str">
        <f t="shared" si="16"/>
        <v/>
      </c>
      <c r="AW11" s="222" t="str">
        <f t="shared" si="16"/>
        <v/>
      </c>
      <c r="AX11" s="222" t="str">
        <f t="shared" si="16"/>
        <v/>
      </c>
      <c r="AY11" s="222" t="str">
        <f t="shared" si="16"/>
        <v/>
      </c>
      <c r="AZ11" s="222" t="str">
        <f t="shared" si="16"/>
        <v/>
      </c>
      <c r="BA11" s="222" t="str">
        <f t="shared" si="16"/>
        <v/>
      </c>
      <c r="BB11" s="222" t="str">
        <f t="shared" si="16"/>
        <v/>
      </c>
      <c r="BC11" s="222" t="str">
        <f t="shared" si="16"/>
        <v/>
      </c>
      <c r="BD11" s="222" t="str">
        <f t="shared" si="16"/>
        <v/>
      </c>
      <c r="BE11" s="222" t="str">
        <f t="shared" si="16"/>
        <v/>
      </c>
      <c r="BF11" s="222" t="str">
        <f t="shared" si="16"/>
        <v/>
      </c>
      <c r="BG11" s="222" t="str">
        <f t="shared" si="16"/>
        <v/>
      </c>
      <c r="BH11" s="222" t="str">
        <f t="shared" si="16"/>
        <v/>
      </c>
      <c r="BI11" s="222" t="str">
        <f t="shared" si="16"/>
        <v>A5</v>
      </c>
      <c r="BJ11" s="222" t="str">
        <f t="shared" si="16"/>
        <v>B13</v>
      </c>
      <c r="BK11" s="222" t="str">
        <f t="shared" si="16"/>
        <v>A3</v>
      </c>
      <c r="BL11" s="222" t="str">
        <f t="shared" si="16"/>
        <v/>
      </c>
      <c r="BM11" s="222" t="str">
        <f t="shared" si="16"/>
        <v/>
      </c>
      <c r="BN11" s="222" t="str">
        <f t="shared" si="16"/>
        <v/>
      </c>
      <c r="BO11" s="222" t="str">
        <f t="shared" si="16"/>
        <v/>
      </c>
      <c r="BP11" s="222" t="str">
        <f t="shared" ref="BP11:DX11" si="17">IF(COUNTIF(_sb3,BP$2)&gt;1,"sai",IF(COUNTIF(_sb3,BP$2)=1,INDEX(tkbs,1,MATCH(BP$2,_sb3,0)),""))</f>
        <v>A1</v>
      </c>
      <c r="BQ11" s="222" t="str">
        <f t="shared" si="17"/>
        <v/>
      </c>
      <c r="BR11" s="222" t="str">
        <f t="shared" si="17"/>
        <v/>
      </c>
      <c r="BS11" s="222" t="str">
        <f t="shared" si="17"/>
        <v/>
      </c>
      <c r="BT11" s="222" t="str">
        <f t="shared" si="17"/>
        <v/>
      </c>
      <c r="BU11" s="222" t="str">
        <f t="shared" si="17"/>
        <v/>
      </c>
      <c r="BV11" s="222" t="str">
        <f t="shared" si="17"/>
        <v/>
      </c>
      <c r="BW11" s="222" t="str">
        <f t="shared" si="17"/>
        <v/>
      </c>
      <c r="BX11" s="222" t="str">
        <f t="shared" si="17"/>
        <v/>
      </c>
      <c r="BY11" s="222" t="str">
        <f t="shared" si="17"/>
        <v>B9</v>
      </c>
      <c r="BZ11" s="222" t="str">
        <f t="shared" si="17"/>
        <v/>
      </c>
      <c r="CA11" s="222" t="str">
        <f t="shared" si="17"/>
        <v/>
      </c>
      <c r="CB11" s="222" t="str">
        <f t="shared" si="17"/>
        <v/>
      </c>
      <c r="CC11" s="222" t="str">
        <f t="shared" si="17"/>
        <v/>
      </c>
      <c r="CD11" s="222" t="str">
        <f t="shared" si="17"/>
        <v>B1</v>
      </c>
      <c r="CE11" s="222" t="str">
        <f t="shared" si="17"/>
        <v>A13</v>
      </c>
      <c r="CF11" s="222" t="str">
        <f t="shared" si="17"/>
        <v>C1</v>
      </c>
      <c r="CG11" s="222" t="str">
        <f t="shared" si="17"/>
        <v>C6</v>
      </c>
      <c r="CH11" s="222" t="str">
        <f t="shared" si="17"/>
        <v>C4</v>
      </c>
      <c r="CI11" s="222" t="str">
        <f t="shared" si="17"/>
        <v>C5</v>
      </c>
      <c r="CJ11" s="222" t="str">
        <f t="shared" si="17"/>
        <v>A9</v>
      </c>
      <c r="CK11" s="222" t="str">
        <f t="shared" si="17"/>
        <v>A2</v>
      </c>
      <c r="CL11" s="222" t="str">
        <f t="shared" si="17"/>
        <v/>
      </c>
      <c r="CM11" s="222" t="str">
        <f t="shared" si="17"/>
        <v/>
      </c>
      <c r="CN11" s="222" t="str">
        <f t="shared" si="17"/>
        <v/>
      </c>
      <c r="CO11" s="222" t="str">
        <f t="shared" si="17"/>
        <v/>
      </c>
      <c r="CP11" s="222" t="str">
        <f t="shared" si="17"/>
        <v/>
      </c>
      <c r="CQ11" s="222" t="str">
        <f t="shared" si="17"/>
        <v>C2</v>
      </c>
      <c r="CR11" s="222" t="str">
        <f t="shared" si="17"/>
        <v/>
      </c>
      <c r="CS11" s="222" t="str">
        <f t="shared" si="17"/>
        <v/>
      </c>
      <c r="CT11" s="222" t="str">
        <f t="shared" si="17"/>
        <v/>
      </c>
      <c r="CU11" s="222" t="str">
        <f t="shared" si="17"/>
        <v>A14</v>
      </c>
      <c r="CV11" s="222" t="str">
        <f t="shared" si="17"/>
        <v/>
      </c>
      <c r="CW11" s="222" t="str">
        <f t="shared" si="17"/>
        <v/>
      </c>
      <c r="CX11" s="222" t="str">
        <f t="shared" si="17"/>
        <v/>
      </c>
      <c r="CY11" s="222" t="str">
        <f t="shared" si="17"/>
        <v/>
      </c>
      <c r="CZ11" s="222" t="str">
        <f t="shared" si="17"/>
        <v/>
      </c>
      <c r="DA11" s="222" t="str">
        <f t="shared" si="17"/>
        <v/>
      </c>
      <c r="DB11" s="222" t="str">
        <f t="shared" si="17"/>
        <v/>
      </c>
      <c r="DC11" s="222" t="str">
        <f t="shared" si="17"/>
        <v/>
      </c>
      <c r="DD11" s="222" t="str">
        <f t="shared" si="17"/>
        <v/>
      </c>
      <c r="DE11" s="222" t="str">
        <f t="shared" si="17"/>
        <v/>
      </c>
      <c r="DF11" s="222" t="str">
        <f t="shared" si="17"/>
        <v/>
      </c>
      <c r="DG11" s="222" t="str">
        <f t="shared" si="17"/>
        <v/>
      </c>
      <c r="DH11" s="222" t="str">
        <f t="shared" si="17"/>
        <v/>
      </c>
      <c r="DI11" s="222" t="str">
        <f t="shared" si="17"/>
        <v/>
      </c>
      <c r="DJ11" s="222" t="str">
        <f t="shared" si="17"/>
        <v/>
      </c>
      <c r="DK11" s="222" t="str">
        <f t="shared" si="17"/>
        <v/>
      </c>
      <c r="DL11" s="222" t="str">
        <f t="shared" si="17"/>
        <v>B8</v>
      </c>
      <c r="DM11" s="222" t="str">
        <f t="shared" si="17"/>
        <v>B2</v>
      </c>
      <c r="DN11" s="222" t="str">
        <f t="shared" si="17"/>
        <v/>
      </c>
      <c r="DO11" s="222" t="str">
        <f t="shared" si="17"/>
        <v/>
      </c>
      <c r="DP11" s="222" t="str">
        <f t="shared" si="17"/>
        <v>C3</v>
      </c>
      <c r="DQ11" s="222" t="str">
        <f t="shared" si="17"/>
        <v/>
      </c>
      <c r="DR11" s="222" t="str">
        <f t="shared" si="17"/>
        <v>B3</v>
      </c>
      <c r="DS11" s="222" t="str">
        <f t="shared" si="17"/>
        <v/>
      </c>
      <c r="DT11" s="222" t="str">
        <f t="shared" si="17"/>
        <v/>
      </c>
      <c r="DU11" s="222" t="str">
        <f t="shared" si="17"/>
        <v/>
      </c>
      <c r="DV11" s="222" t="str">
        <f t="shared" si="17"/>
        <v/>
      </c>
      <c r="DW11" s="222" t="str">
        <f t="shared" si="17"/>
        <v/>
      </c>
      <c r="DX11" s="222" t="str">
        <f t="shared" si="17"/>
        <v/>
      </c>
    </row>
    <row r="12" spans="1:128" ht="12" customHeight="1" x14ac:dyDescent="0.2">
      <c r="A12" s="476"/>
      <c r="B12" s="218">
        <v>4</v>
      </c>
      <c r="C12" s="222" t="str">
        <f t="shared" ref="C12:BO12" si="18">IF(COUNTIF(_sb4,C$2)&gt;1,"sai",IF(COUNTIF(_sb4,C$2)=1,INDEX(tkbs,1,MATCH(C$2,_sb4,0)),""))</f>
        <v>A13</v>
      </c>
      <c r="D12" s="222" t="str">
        <f t="shared" si="18"/>
        <v/>
      </c>
      <c r="E12" s="222" t="str">
        <f t="shared" si="18"/>
        <v/>
      </c>
      <c r="F12" s="222" t="str">
        <f t="shared" si="18"/>
        <v/>
      </c>
      <c r="G12" s="222" t="str">
        <f t="shared" si="18"/>
        <v>C15</v>
      </c>
      <c r="H12" s="222" t="str">
        <f t="shared" si="18"/>
        <v>A14</v>
      </c>
      <c r="I12" s="222" t="str">
        <f t="shared" si="18"/>
        <v/>
      </c>
      <c r="J12" s="222" t="str">
        <f t="shared" si="18"/>
        <v/>
      </c>
      <c r="K12" s="222" t="str">
        <f t="shared" si="18"/>
        <v>A5</v>
      </c>
      <c r="L12" s="222" t="str">
        <f t="shared" si="18"/>
        <v/>
      </c>
      <c r="M12" s="222" t="str">
        <f t="shared" si="18"/>
        <v/>
      </c>
      <c r="N12" s="222" t="str">
        <f t="shared" si="18"/>
        <v/>
      </c>
      <c r="O12" s="222" t="str">
        <f t="shared" si="18"/>
        <v>C5</v>
      </c>
      <c r="P12" s="222" t="str">
        <f t="shared" si="18"/>
        <v/>
      </c>
      <c r="Q12" s="222" t="str">
        <f t="shared" si="18"/>
        <v/>
      </c>
      <c r="R12" s="222" t="str">
        <f t="shared" si="18"/>
        <v/>
      </c>
      <c r="S12" s="222" t="str">
        <f t="shared" si="18"/>
        <v/>
      </c>
      <c r="T12" s="222" t="str">
        <f t="shared" si="18"/>
        <v/>
      </c>
      <c r="U12" s="222" t="str">
        <f t="shared" si="18"/>
        <v/>
      </c>
      <c r="V12" s="222" t="str">
        <f t="shared" si="18"/>
        <v>C13</v>
      </c>
      <c r="W12" s="222" t="str">
        <f t="shared" si="18"/>
        <v/>
      </c>
      <c r="X12" s="222" t="str">
        <f t="shared" si="18"/>
        <v/>
      </c>
      <c r="Y12" s="222" t="str">
        <f t="shared" si="18"/>
        <v/>
      </c>
      <c r="Z12" s="222" t="str">
        <f t="shared" si="18"/>
        <v/>
      </c>
      <c r="AA12" s="222" t="str">
        <f t="shared" si="18"/>
        <v/>
      </c>
      <c r="AB12" s="222" t="str">
        <f t="shared" si="18"/>
        <v/>
      </c>
      <c r="AC12" s="222" t="str">
        <f t="shared" si="18"/>
        <v>A8</v>
      </c>
      <c r="AD12" s="222" t="str">
        <f t="shared" si="18"/>
        <v>C3</v>
      </c>
      <c r="AE12" s="222" t="str">
        <f t="shared" si="18"/>
        <v/>
      </c>
      <c r="AF12" s="222" t="str">
        <f t="shared" si="18"/>
        <v>B7</v>
      </c>
      <c r="AG12" s="222" t="str">
        <f t="shared" si="18"/>
        <v>B11</v>
      </c>
      <c r="AH12" s="222" t="str">
        <f t="shared" si="18"/>
        <v/>
      </c>
      <c r="AI12" s="222" t="str">
        <f t="shared" si="18"/>
        <v>C12</v>
      </c>
      <c r="AJ12" s="222" t="str">
        <f t="shared" si="18"/>
        <v/>
      </c>
      <c r="AK12" s="222" t="str">
        <f t="shared" si="18"/>
        <v>C14</v>
      </c>
      <c r="AL12" s="222" t="str">
        <f t="shared" si="18"/>
        <v/>
      </c>
      <c r="AM12" s="222" t="str">
        <f t="shared" si="18"/>
        <v>B4</v>
      </c>
      <c r="AN12" s="222" t="str">
        <f t="shared" si="18"/>
        <v/>
      </c>
      <c r="AO12" s="222" t="str">
        <f t="shared" si="18"/>
        <v>C6</v>
      </c>
      <c r="AP12" s="222" t="str">
        <f t="shared" si="18"/>
        <v>A1</v>
      </c>
      <c r="AQ12" s="222" t="str">
        <f t="shared" si="18"/>
        <v>C7</v>
      </c>
      <c r="AR12" s="222" t="str">
        <f t="shared" si="18"/>
        <v/>
      </c>
      <c r="AS12" s="222" t="str">
        <f t="shared" si="18"/>
        <v/>
      </c>
      <c r="AT12" s="222" t="str">
        <f t="shared" si="18"/>
        <v/>
      </c>
      <c r="AU12" s="222" t="str">
        <f t="shared" si="18"/>
        <v/>
      </c>
      <c r="AV12" s="222" t="str">
        <f t="shared" si="18"/>
        <v/>
      </c>
      <c r="AW12" s="222" t="str">
        <f t="shared" si="18"/>
        <v/>
      </c>
      <c r="AX12" s="222" t="str">
        <f t="shared" si="18"/>
        <v/>
      </c>
      <c r="AY12" s="222" t="str">
        <f t="shared" si="18"/>
        <v/>
      </c>
      <c r="AZ12" s="222" t="str">
        <f t="shared" si="18"/>
        <v/>
      </c>
      <c r="BA12" s="222" t="str">
        <f t="shared" si="18"/>
        <v/>
      </c>
      <c r="BB12" s="222" t="str">
        <f t="shared" si="18"/>
        <v/>
      </c>
      <c r="BC12" s="222" t="str">
        <f t="shared" si="18"/>
        <v/>
      </c>
      <c r="BD12" s="222" t="str">
        <f t="shared" si="18"/>
        <v/>
      </c>
      <c r="BE12" s="222" t="str">
        <f t="shared" si="18"/>
        <v/>
      </c>
      <c r="BF12" s="222" t="str">
        <f t="shared" si="18"/>
        <v/>
      </c>
      <c r="BG12" s="222" t="str">
        <f t="shared" si="18"/>
        <v/>
      </c>
      <c r="BH12" s="222" t="str">
        <f t="shared" si="18"/>
        <v/>
      </c>
      <c r="BI12" s="222" t="str">
        <f t="shared" si="18"/>
        <v>A10</v>
      </c>
      <c r="BJ12" s="222" t="str">
        <f t="shared" si="18"/>
        <v>B13</v>
      </c>
      <c r="BK12" s="222" t="str">
        <f t="shared" si="18"/>
        <v>A12</v>
      </c>
      <c r="BL12" s="222" t="str">
        <f t="shared" si="18"/>
        <v/>
      </c>
      <c r="BM12" s="222" t="str">
        <f t="shared" si="18"/>
        <v/>
      </c>
      <c r="BN12" s="222" t="str">
        <f t="shared" si="18"/>
        <v/>
      </c>
      <c r="BO12" s="222" t="str">
        <f t="shared" si="18"/>
        <v/>
      </c>
      <c r="BP12" s="222" t="str">
        <f t="shared" ref="BP12:DX12" si="19">IF(COUNTIF(_sb4,BP$2)&gt;1,"sai",IF(COUNTIF(_sb4,BP$2)=1,INDEX(tkbs,1,MATCH(BP$2,_sb4,0)),""))</f>
        <v>A6</v>
      </c>
      <c r="BQ12" s="222" t="str">
        <f t="shared" si="19"/>
        <v>A7</v>
      </c>
      <c r="BR12" s="222" t="str">
        <f t="shared" si="19"/>
        <v/>
      </c>
      <c r="BS12" s="222" t="str">
        <f t="shared" si="19"/>
        <v/>
      </c>
      <c r="BT12" s="222" t="str">
        <f t="shared" si="19"/>
        <v/>
      </c>
      <c r="BU12" s="222" t="str">
        <f t="shared" si="19"/>
        <v/>
      </c>
      <c r="BV12" s="222" t="str">
        <f t="shared" si="19"/>
        <v/>
      </c>
      <c r="BW12" s="222" t="str">
        <f t="shared" si="19"/>
        <v/>
      </c>
      <c r="BX12" s="222" t="str">
        <f t="shared" si="19"/>
        <v/>
      </c>
      <c r="BY12" s="222" t="str">
        <f t="shared" si="19"/>
        <v>B9</v>
      </c>
      <c r="BZ12" s="222" t="str">
        <f t="shared" si="19"/>
        <v/>
      </c>
      <c r="CA12" s="222" t="str">
        <f t="shared" si="19"/>
        <v/>
      </c>
      <c r="CB12" s="222" t="str">
        <f t="shared" si="19"/>
        <v/>
      </c>
      <c r="CC12" s="222" t="str">
        <f t="shared" si="19"/>
        <v/>
      </c>
      <c r="CD12" s="222" t="str">
        <f t="shared" si="19"/>
        <v>B1</v>
      </c>
      <c r="CE12" s="222" t="str">
        <f t="shared" si="19"/>
        <v>A3</v>
      </c>
      <c r="CF12" s="222" t="str">
        <f t="shared" si="19"/>
        <v>C1</v>
      </c>
      <c r="CG12" s="222" t="str">
        <f t="shared" si="19"/>
        <v>A11</v>
      </c>
      <c r="CH12" s="222" t="str">
        <f t="shared" si="19"/>
        <v>C4</v>
      </c>
      <c r="CI12" s="222" t="str">
        <f t="shared" si="19"/>
        <v/>
      </c>
      <c r="CJ12" s="222" t="str">
        <f t="shared" si="19"/>
        <v>A9</v>
      </c>
      <c r="CK12" s="222" t="str">
        <f t="shared" si="19"/>
        <v/>
      </c>
      <c r="CL12" s="222" t="str">
        <f t="shared" si="19"/>
        <v/>
      </c>
      <c r="CM12" s="222" t="str">
        <f t="shared" si="19"/>
        <v/>
      </c>
      <c r="CN12" s="222" t="str">
        <f t="shared" si="19"/>
        <v/>
      </c>
      <c r="CO12" s="222" t="str">
        <f t="shared" si="19"/>
        <v/>
      </c>
      <c r="CP12" s="222" t="str">
        <f t="shared" si="19"/>
        <v/>
      </c>
      <c r="CQ12" s="222" t="str">
        <f t="shared" si="19"/>
        <v/>
      </c>
      <c r="CR12" s="222" t="str">
        <f t="shared" si="19"/>
        <v/>
      </c>
      <c r="CS12" s="222" t="str">
        <f t="shared" si="19"/>
        <v/>
      </c>
      <c r="CT12" s="222" t="str">
        <f t="shared" si="19"/>
        <v/>
      </c>
      <c r="CU12" s="222" t="str">
        <f t="shared" si="19"/>
        <v>A4</v>
      </c>
      <c r="CV12" s="222" t="str">
        <f t="shared" si="19"/>
        <v/>
      </c>
      <c r="CW12" s="222" t="str">
        <f t="shared" si="19"/>
        <v/>
      </c>
      <c r="CX12" s="222" t="str">
        <f t="shared" si="19"/>
        <v/>
      </c>
      <c r="CY12" s="222" t="str">
        <f t="shared" si="19"/>
        <v/>
      </c>
      <c r="CZ12" s="222" t="str">
        <f t="shared" si="19"/>
        <v/>
      </c>
      <c r="DA12" s="222" t="str">
        <f t="shared" si="19"/>
        <v/>
      </c>
      <c r="DB12" s="222" t="str">
        <f t="shared" si="19"/>
        <v/>
      </c>
      <c r="DC12" s="222" t="str">
        <f t="shared" si="19"/>
        <v/>
      </c>
      <c r="DD12" s="222" t="str">
        <f t="shared" si="19"/>
        <v/>
      </c>
      <c r="DE12" s="222" t="str">
        <f t="shared" si="19"/>
        <v/>
      </c>
      <c r="DF12" s="222" t="str">
        <f t="shared" si="19"/>
        <v/>
      </c>
      <c r="DG12" s="222" t="str">
        <f t="shared" si="19"/>
        <v/>
      </c>
      <c r="DH12" s="222" t="str">
        <f t="shared" si="19"/>
        <v/>
      </c>
      <c r="DI12" s="222" t="str">
        <f t="shared" si="19"/>
        <v/>
      </c>
      <c r="DJ12" s="222" t="str">
        <f t="shared" si="19"/>
        <v/>
      </c>
      <c r="DK12" s="222" t="str">
        <f t="shared" si="19"/>
        <v/>
      </c>
      <c r="DL12" s="222" t="str">
        <f t="shared" si="19"/>
        <v>B8</v>
      </c>
      <c r="DM12" s="222" t="str">
        <f t="shared" si="19"/>
        <v>B2</v>
      </c>
      <c r="DN12" s="222" t="str">
        <f t="shared" si="19"/>
        <v/>
      </c>
      <c r="DO12" s="222" t="str">
        <f t="shared" si="19"/>
        <v>C2</v>
      </c>
      <c r="DP12" s="222" t="str">
        <f t="shared" si="19"/>
        <v>A2</v>
      </c>
      <c r="DQ12" s="222" t="str">
        <f t="shared" si="19"/>
        <v/>
      </c>
      <c r="DR12" s="222" t="str">
        <f t="shared" si="19"/>
        <v>B3</v>
      </c>
      <c r="DS12" s="222" t="str">
        <f t="shared" si="19"/>
        <v/>
      </c>
      <c r="DT12" s="222" t="str">
        <f t="shared" si="19"/>
        <v/>
      </c>
      <c r="DU12" s="222" t="str">
        <f t="shared" si="19"/>
        <v/>
      </c>
      <c r="DV12" s="222" t="str">
        <f t="shared" si="19"/>
        <v/>
      </c>
      <c r="DW12" s="222" t="str">
        <f t="shared" si="19"/>
        <v/>
      </c>
      <c r="DX12" s="222" t="str">
        <f t="shared" si="19"/>
        <v/>
      </c>
    </row>
    <row r="13" spans="1:128" ht="12" customHeight="1" x14ac:dyDescent="0.2">
      <c r="A13" s="479"/>
      <c r="B13" s="219">
        <v>5</v>
      </c>
      <c r="C13" s="223" t="str">
        <f t="shared" ref="C13:BO13" si="20">IF(COUNTIF(_sb5,C$2)&gt;1,"sai",IF(COUNTIF(_sb5,C$2)=1,INDEX(tkbs,1,MATCH(C$2,_sb5,0)),""))</f>
        <v>A13</v>
      </c>
      <c r="D13" s="223" t="str">
        <f t="shared" si="20"/>
        <v/>
      </c>
      <c r="E13" s="223" t="str">
        <f t="shared" si="20"/>
        <v/>
      </c>
      <c r="F13" s="223" t="str">
        <f t="shared" si="20"/>
        <v/>
      </c>
      <c r="G13" s="223" t="str">
        <f t="shared" si="20"/>
        <v>A4</v>
      </c>
      <c r="H13" s="223" t="str">
        <f t="shared" si="20"/>
        <v>A14</v>
      </c>
      <c r="I13" s="223" t="str">
        <f t="shared" si="20"/>
        <v/>
      </c>
      <c r="J13" s="223" t="str">
        <f t="shared" si="20"/>
        <v/>
      </c>
      <c r="K13" s="223" t="str">
        <f t="shared" si="20"/>
        <v/>
      </c>
      <c r="L13" s="223" t="str">
        <f t="shared" si="20"/>
        <v/>
      </c>
      <c r="M13" s="223" t="str">
        <f t="shared" si="20"/>
        <v/>
      </c>
      <c r="N13" s="223" t="str">
        <f t="shared" si="20"/>
        <v/>
      </c>
      <c r="O13" s="223" t="str">
        <f t="shared" si="20"/>
        <v>C5</v>
      </c>
      <c r="P13" s="223" t="str">
        <f t="shared" si="20"/>
        <v/>
      </c>
      <c r="Q13" s="223" t="str">
        <f t="shared" si="20"/>
        <v/>
      </c>
      <c r="R13" s="223" t="str">
        <f t="shared" si="20"/>
        <v/>
      </c>
      <c r="S13" s="223" t="str">
        <f t="shared" si="20"/>
        <v/>
      </c>
      <c r="T13" s="223" t="str">
        <f t="shared" si="20"/>
        <v/>
      </c>
      <c r="U13" s="223" t="str">
        <f t="shared" si="20"/>
        <v/>
      </c>
      <c r="V13" s="223" t="str">
        <f t="shared" si="20"/>
        <v/>
      </c>
      <c r="W13" s="223" t="str">
        <f t="shared" si="20"/>
        <v/>
      </c>
      <c r="X13" s="223" t="str">
        <f t="shared" si="20"/>
        <v/>
      </c>
      <c r="Y13" s="223" t="str">
        <f t="shared" si="20"/>
        <v/>
      </c>
      <c r="Z13" s="223" t="str">
        <f t="shared" si="20"/>
        <v/>
      </c>
      <c r="AA13" s="223" t="str">
        <f t="shared" si="20"/>
        <v/>
      </c>
      <c r="AB13" s="223" t="str">
        <f t="shared" si="20"/>
        <v/>
      </c>
      <c r="AC13" s="223" t="str">
        <f t="shared" si="20"/>
        <v/>
      </c>
      <c r="AD13" s="223" t="str">
        <f t="shared" si="20"/>
        <v>C3</v>
      </c>
      <c r="AE13" s="223" t="str">
        <f t="shared" si="20"/>
        <v/>
      </c>
      <c r="AF13" s="223" t="str">
        <f t="shared" si="20"/>
        <v/>
      </c>
      <c r="AG13" s="223" t="str">
        <f t="shared" si="20"/>
        <v/>
      </c>
      <c r="AH13" s="223" t="str">
        <f t="shared" si="20"/>
        <v/>
      </c>
      <c r="AI13" s="223" t="str">
        <f t="shared" si="20"/>
        <v>C1</v>
      </c>
      <c r="AJ13" s="223" t="str">
        <f t="shared" si="20"/>
        <v/>
      </c>
      <c r="AK13" s="223" t="str">
        <f t="shared" si="20"/>
        <v/>
      </c>
      <c r="AL13" s="223" t="str">
        <f t="shared" si="20"/>
        <v/>
      </c>
      <c r="AM13" s="223" t="str">
        <f t="shared" si="20"/>
        <v/>
      </c>
      <c r="AN13" s="223" t="str">
        <f t="shared" si="20"/>
        <v/>
      </c>
      <c r="AO13" s="223" t="str">
        <f t="shared" si="20"/>
        <v>C2</v>
      </c>
      <c r="AP13" s="223" t="str">
        <f t="shared" si="20"/>
        <v/>
      </c>
      <c r="AQ13" s="223" t="str">
        <f t="shared" si="20"/>
        <v>C4</v>
      </c>
      <c r="AR13" s="223" t="str">
        <f t="shared" si="20"/>
        <v/>
      </c>
      <c r="AS13" s="223" t="str">
        <f t="shared" si="20"/>
        <v/>
      </c>
      <c r="AT13" s="223" t="str">
        <f t="shared" si="20"/>
        <v/>
      </c>
      <c r="AU13" s="223" t="str">
        <f t="shared" si="20"/>
        <v/>
      </c>
      <c r="AV13" s="223" t="str">
        <f t="shared" si="20"/>
        <v/>
      </c>
      <c r="AW13" s="223" t="str">
        <f t="shared" si="20"/>
        <v/>
      </c>
      <c r="AX13" s="223" t="str">
        <f t="shared" si="20"/>
        <v/>
      </c>
      <c r="AY13" s="223" t="str">
        <f t="shared" si="20"/>
        <v/>
      </c>
      <c r="AZ13" s="223" t="str">
        <f t="shared" si="20"/>
        <v/>
      </c>
      <c r="BA13" s="223" t="str">
        <f t="shared" si="20"/>
        <v/>
      </c>
      <c r="BB13" s="223" t="str">
        <f t="shared" si="20"/>
        <v/>
      </c>
      <c r="BC13" s="223" t="str">
        <f t="shared" si="20"/>
        <v/>
      </c>
      <c r="BD13" s="223" t="str">
        <f t="shared" si="20"/>
        <v/>
      </c>
      <c r="BE13" s="223" t="str">
        <f t="shared" si="20"/>
        <v/>
      </c>
      <c r="BF13" s="223" t="str">
        <f t="shared" si="20"/>
        <v/>
      </c>
      <c r="BG13" s="223" t="str">
        <f t="shared" si="20"/>
        <v/>
      </c>
      <c r="BH13" s="223" t="str">
        <f t="shared" si="20"/>
        <v/>
      </c>
      <c r="BI13" s="223" t="str">
        <f t="shared" si="20"/>
        <v/>
      </c>
      <c r="BJ13" s="223" t="str">
        <f t="shared" si="20"/>
        <v/>
      </c>
      <c r="BK13" s="223" t="str">
        <f t="shared" si="20"/>
        <v>A12</v>
      </c>
      <c r="BL13" s="223" t="str">
        <f t="shared" si="20"/>
        <v/>
      </c>
      <c r="BM13" s="223" t="str">
        <f t="shared" si="20"/>
        <v/>
      </c>
      <c r="BN13" s="223" t="str">
        <f t="shared" si="20"/>
        <v/>
      </c>
      <c r="BO13" s="223" t="str">
        <f t="shared" si="20"/>
        <v>C6</v>
      </c>
      <c r="BP13" s="223" t="str">
        <f t="shared" ref="BP13:DX13" si="21">IF(COUNTIF(_sb5,BP$2)&gt;1,"sai",IF(COUNTIF(_sb5,BP$2)=1,INDEX(tkbs,1,MATCH(BP$2,_sb5,0)),""))</f>
        <v>A6</v>
      </c>
      <c r="BQ13" s="223" t="str">
        <f t="shared" si="21"/>
        <v>A9</v>
      </c>
      <c r="BR13" s="223" t="str">
        <f t="shared" si="21"/>
        <v/>
      </c>
      <c r="BS13" s="223" t="str">
        <f t="shared" si="21"/>
        <v/>
      </c>
      <c r="BT13" s="223" t="str">
        <f t="shared" si="21"/>
        <v>A10</v>
      </c>
      <c r="BU13" s="223" t="str">
        <f t="shared" si="21"/>
        <v/>
      </c>
      <c r="BV13" s="223" t="str">
        <f t="shared" si="21"/>
        <v/>
      </c>
      <c r="BW13" s="223" t="str">
        <f t="shared" si="21"/>
        <v/>
      </c>
      <c r="BX13" s="223" t="str">
        <f t="shared" si="21"/>
        <v/>
      </c>
      <c r="BY13" s="223" t="str">
        <f t="shared" si="21"/>
        <v/>
      </c>
      <c r="BZ13" s="223" t="str">
        <f t="shared" si="21"/>
        <v/>
      </c>
      <c r="CA13" s="223" t="str">
        <f t="shared" si="21"/>
        <v/>
      </c>
      <c r="CB13" s="223" t="str">
        <f t="shared" si="21"/>
        <v/>
      </c>
      <c r="CC13" s="223" t="str">
        <f t="shared" si="21"/>
        <v/>
      </c>
      <c r="CD13" s="223" t="str">
        <f t="shared" si="21"/>
        <v>A2</v>
      </c>
      <c r="CE13" s="223" t="str">
        <f t="shared" si="21"/>
        <v>A3</v>
      </c>
      <c r="CF13" s="223" t="str">
        <f t="shared" si="21"/>
        <v/>
      </c>
      <c r="CG13" s="223" t="str">
        <f t="shared" si="21"/>
        <v>A11</v>
      </c>
      <c r="CH13" s="223" t="str">
        <f t="shared" si="21"/>
        <v/>
      </c>
      <c r="CI13" s="223" t="str">
        <f t="shared" si="21"/>
        <v/>
      </c>
      <c r="CJ13" s="223" t="str">
        <f t="shared" si="21"/>
        <v>A8</v>
      </c>
      <c r="CK13" s="223" t="str">
        <f t="shared" si="21"/>
        <v>A7</v>
      </c>
      <c r="CL13" s="223" t="str">
        <f t="shared" si="21"/>
        <v/>
      </c>
      <c r="CM13" s="223" t="str">
        <f t="shared" si="21"/>
        <v/>
      </c>
      <c r="CN13" s="223" t="str">
        <f t="shared" si="21"/>
        <v/>
      </c>
      <c r="CO13" s="223" t="str">
        <f t="shared" si="21"/>
        <v/>
      </c>
      <c r="CP13" s="223" t="str">
        <f t="shared" si="21"/>
        <v/>
      </c>
      <c r="CQ13" s="223" t="str">
        <f t="shared" si="21"/>
        <v/>
      </c>
      <c r="CR13" s="223" t="str">
        <f t="shared" si="21"/>
        <v/>
      </c>
      <c r="CS13" s="223" t="str">
        <f t="shared" si="21"/>
        <v/>
      </c>
      <c r="CT13" s="223" t="str">
        <f t="shared" si="21"/>
        <v/>
      </c>
      <c r="CU13" s="223" t="str">
        <f t="shared" si="21"/>
        <v>A1</v>
      </c>
      <c r="CV13" s="223" t="str">
        <f t="shared" si="21"/>
        <v/>
      </c>
      <c r="CW13" s="223" t="str">
        <f t="shared" si="21"/>
        <v/>
      </c>
      <c r="CX13" s="223" t="str">
        <f t="shared" si="21"/>
        <v/>
      </c>
      <c r="CY13" s="223" t="str">
        <f t="shared" si="21"/>
        <v/>
      </c>
      <c r="CZ13" s="223" t="str">
        <f t="shared" si="21"/>
        <v/>
      </c>
      <c r="DA13" s="223" t="str">
        <f t="shared" si="21"/>
        <v/>
      </c>
      <c r="DB13" s="223" t="str">
        <f t="shared" si="21"/>
        <v/>
      </c>
      <c r="DC13" s="223" t="str">
        <f t="shared" si="21"/>
        <v/>
      </c>
      <c r="DD13" s="223" t="str">
        <f t="shared" si="21"/>
        <v/>
      </c>
      <c r="DE13" s="223" t="str">
        <f t="shared" si="21"/>
        <v/>
      </c>
      <c r="DF13" s="223" t="str">
        <f t="shared" si="21"/>
        <v/>
      </c>
      <c r="DG13" s="223" t="str">
        <f t="shared" si="21"/>
        <v/>
      </c>
      <c r="DH13" s="223" t="str">
        <f t="shared" si="21"/>
        <v/>
      </c>
      <c r="DI13" s="223" t="str">
        <f t="shared" si="21"/>
        <v/>
      </c>
      <c r="DJ13" s="223" t="str">
        <f t="shared" si="21"/>
        <v/>
      </c>
      <c r="DK13" s="223" t="str">
        <f t="shared" si="21"/>
        <v/>
      </c>
      <c r="DL13" s="223" t="str">
        <f t="shared" si="21"/>
        <v/>
      </c>
      <c r="DM13" s="223" t="str">
        <f t="shared" si="21"/>
        <v/>
      </c>
      <c r="DN13" s="223" t="str">
        <f t="shared" si="21"/>
        <v/>
      </c>
      <c r="DO13" s="223" t="str">
        <f t="shared" si="21"/>
        <v>C7</v>
      </c>
      <c r="DP13" s="223" t="str">
        <f t="shared" si="21"/>
        <v>A5</v>
      </c>
      <c r="DQ13" s="223" t="str">
        <f t="shared" si="21"/>
        <v/>
      </c>
      <c r="DR13" s="223" t="str">
        <f t="shared" si="21"/>
        <v/>
      </c>
      <c r="DS13" s="223" t="str">
        <f t="shared" si="21"/>
        <v/>
      </c>
      <c r="DT13" s="223" t="str">
        <f t="shared" si="21"/>
        <v/>
      </c>
      <c r="DU13" s="223" t="str">
        <f t="shared" si="21"/>
        <v/>
      </c>
      <c r="DV13" s="223" t="str">
        <f t="shared" si="21"/>
        <v/>
      </c>
      <c r="DW13" s="223" t="str">
        <f t="shared" si="21"/>
        <v/>
      </c>
      <c r="DX13" s="223" t="str">
        <f t="shared" si="21"/>
        <v/>
      </c>
    </row>
    <row r="14" spans="1:128" ht="12" customHeight="1" x14ac:dyDescent="0.2">
      <c r="A14" s="475" t="s">
        <v>101</v>
      </c>
      <c r="B14" s="215">
        <v>1</v>
      </c>
      <c r="C14" s="221" t="str">
        <f t="shared" ref="C14:BO14" si="22">IF(COUNTIF(_st1,C$2)&gt;1,"sai",IF(COUNTIF(_st1,C$2)=1,INDEX(tkbs,1,MATCH(C$2,_st1,0)),""))</f>
        <v/>
      </c>
      <c r="D14" s="221" t="str">
        <f t="shared" si="22"/>
        <v/>
      </c>
      <c r="E14" s="221" t="str">
        <f t="shared" si="22"/>
        <v/>
      </c>
      <c r="F14" s="221" t="str">
        <f t="shared" si="22"/>
        <v/>
      </c>
      <c r="G14" s="221" t="str">
        <f t="shared" si="22"/>
        <v/>
      </c>
      <c r="H14" s="221" t="str">
        <f t="shared" si="22"/>
        <v/>
      </c>
      <c r="I14" s="221" t="str">
        <f t="shared" si="22"/>
        <v/>
      </c>
      <c r="J14" s="221" t="str">
        <f t="shared" si="22"/>
        <v/>
      </c>
      <c r="K14" s="221" t="str">
        <f t="shared" si="22"/>
        <v/>
      </c>
      <c r="L14" s="221" t="str">
        <f t="shared" si="22"/>
        <v/>
      </c>
      <c r="M14" s="221" t="str">
        <f t="shared" si="22"/>
        <v/>
      </c>
      <c r="N14" s="221" t="str">
        <f t="shared" si="22"/>
        <v/>
      </c>
      <c r="O14" s="221" t="str">
        <f t="shared" si="22"/>
        <v/>
      </c>
      <c r="P14" s="221" t="str">
        <f t="shared" si="22"/>
        <v/>
      </c>
      <c r="Q14" s="221" t="str">
        <f t="shared" si="22"/>
        <v>A1</v>
      </c>
      <c r="R14" s="221" t="str">
        <f t="shared" si="22"/>
        <v>C4</v>
      </c>
      <c r="S14" s="221" t="str">
        <f t="shared" si="22"/>
        <v/>
      </c>
      <c r="T14" s="221" t="str">
        <f t="shared" si="22"/>
        <v/>
      </c>
      <c r="U14" s="221" t="str">
        <f t="shared" si="22"/>
        <v/>
      </c>
      <c r="V14" s="221" t="str">
        <f t="shared" si="22"/>
        <v/>
      </c>
      <c r="W14" s="221" t="str">
        <f t="shared" si="22"/>
        <v/>
      </c>
      <c r="X14" s="221" t="str">
        <f t="shared" si="22"/>
        <v>A2</v>
      </c>
      <c r="Y14" s="221" t="str">
        <f t="shared" si="22"/>
        <v>A7</v>
      </c>
      <c r="Z14" s="221" t="str">
        <f t="shared" si="22"/>
        <v>A4</v>
      </c>
      <c r="AA14" s="221" t="str">
        <f t="shared" si="22"/>
        <v/>
      </c>
      <c r="AB14" s="221" t="str">
        <f t="shared" si="22"/>
        <v>B3</v>
      </c>
      <c r="AC14" s="221" t="str">
        <f t="shared" si="22"/>
        <v>A5</v>
      </c>
      <c r="AD14" s="221" t="str">
        <f t="shared" si="22"/>
        <v/>
      </c>
      <c r="AE14" s="221" t="str">
        <f t="shared" si="22"/>
        <v>C11</v>
      </c>
      <c r="AF14" s="221" t="str">
        <f t="shared" si="22"/>
        <v/>
      </c>
      <c r="AG14" s="221" t="str">
        <f t="shared" si="22"/>
        <v/>
      </c>
      <c r="AH14" s="221" t="str">
        <f t="shared" si="22"/>
        <v>B1</v>
      </c>
      <c r="AI14" s="221" t="str">
        <f t="shared" si="22"/>
        <v/>
      </c>
      <c r="AJ14" s="221" t="str">
        <f t="shared" si="22"/>
        <v>C12</v>
      </c>
      <c r="AK14" s="221" t="str">
        <f t="shared" si="22"/>
        <v>C6</v>
      </c>
      <c r="AL14" s="221" t="str">
        <f t="shared" si="22"/>
        <v/>
      </c>
      <c r="AM14" s="221" t="str">
        <f t="shared" si="22"/>
        <v>B5</v>
      </c>
      <c r="AN14" s="221" t="str">
        <f t="shared" si="22"/>
        <v>C9</v>
      </c>
      <c r="AO14" s="221" t="str">
        <f t="shared" si="22"/>
        <v>C1</v>
      </c>
      <c r="AP14" s="221" t="str">
        <f t="shared" si="22"/>
        <v>A14</v>
      </c>
      <c r="AQ14" s="221" t="str">
        <f t="shared" si="22"/>
        <v/>
      </c>
      <c r="AR14" s="221" t="str">
        <f t="shared" si="22"/>
        <v/>
      </c>
      <c r="AS14" s="221" t="str">
        <f t="shared" si="22"/>
        <v>A6</v>
      </c>
      <c r="AT14" s="221" t="str">
        <f t="shared" si="22"/>
        <v/>
      </c>
      <c r="AU14" s="221" t="str">
        <f t="shared" si="22"/>
        <v>A8</v>
      </c>
      <c r="AV14" s="221" t="str">
        <f t="shared" si="22"/>
        <v>C7</v>
      </c>
      <c r="AW14" s="221" t="str">
        <f t="shared" si="22"/>
        <v>B13</v>
      </c>
      <c r="AX14" s="221" t="str">
        <f t="shared" si="22"/>
        <v/>
      </c>
      <c r="AY14" s="221" t="str">
        <f t="shared" si="22"/>
        <v/>
      </c>
      <c r="AZ14" s="221" t="str">
        <f t="shared" si="22"/>
        <v>C5</v>
      </c>
      <c r="BA14" s="221" t="str">
        <f t="shared" si="22"/>
        <v>A13</v>
      </c>
      <c r="BB14" s="221" t="str">
        <f t="shared" si="22"/>
        <v>A10</v>
      </c>
      <c r="BC14" s="221" t="str">
        <f t="shared" si="22"/>
        <v>C10</v>
      </c>
      <c r="BD14" s="221" t="str">
        <f t="shared" si="22"/>
        <v/>
      </c>
      <c r="BE14" s="221" t="str">
        <f t="shared" si="22"/>
        <v>B2</v>
      </c>
      <c r="BF14" s="221" t="str">
        <f t="shared" si="22"/>
        <v>B10</v>
      </c>
      <c r="BG14" s="221" t="str">
        <f t="shared" si="22"/>
        <v/>
      </c>
      <c r="BH14" s="221" t="str">
        <f t="shared" si="22"/>
        <v>A9</v>
      </c>
      <c r="BI14" s="221" t="str">
        <f t="shared" si="22"/>
        <v/>
      </c>
      <c r="BJ14" s="221" t="str">
        <f t="shared" si="22"/>
        <v/>
      </c>
      <c r="BK14" s="221" t="str">
        <f t="shared" si="22"/>
        <v/>
      </c>
      <c r="BL14" s="221" t="str">
        <f t="shared" si="22"/>
        <v/>
      </c>
      <c r="BM14" s="221" t="str">
        <f t="shared" si="22"/>
        <v/>
      </c>
      <c r="BN14" s="221" t="str">
        <f t="shared" si="22"/>
        <v/>
      </c>
      <c r="BO14" s="221" t="str">
        <f t="shared" si="22"/>
        <v/>
      </c>
      <c r="BP14" s="221" t="str">
        <f t="shared" ref="BP14:DX14" si="23">IF(COUNTIF(_st1,BP$2)&gt;1,"sai",IF(COUNTIF(_st1,BP$2)=1,INDEX(tkbs,1,MATCH(BP$2,_st1,0)),""))</f>
        <v/>
      </c>
      <c r="BQ14" s="221" t="str">
        <f t="shared" si="23"/>
        <v/>
      </c>
      <c r="BR14" s="221" t="str">
        <f t="shared" si="23"/>
        <v/>
      </c>
      <c r="BS14" s="221" t="str">
        <f t="shared" si="23"/>
        <v/>
      </c>
      <c r="BT14" s="221" t="str">
        <f t="shared" si="23"/>
        <v/>
      </c>
      <c r="BU14" s="221" t="str">
        <f t="shared" si="23"/>
        <v/>
      </c>
      <c r="BV14" s="221" t="str">
        <f t="shared" si="23"/>
        <v/>
      </c>
      <c r="BW14" s="221" t="str">
        <f t="shared" si="23"/>
        <v/>
      </c>
      <c r="BX14" s="221" t="str">
        <f t="shared" si="23"/>
        <v/>
      </c>
      <c r="BY14" s="221" t="str">
        <f t="shared" si="23"/>
        <v/>
      </c>
      <c r="BZ14" s="221" t="str">
        <f t="shared" si="23"/>
        <v/>
      </c>
      <c r="CA14" s="221" t="str">
        <f t="shared" si="23"/>
        <v/>
      </c>
      <c r="CB14" s="221" t="str">
        <f t="shared" si="23"/>
        <v/>
      </c>
      <c r="CC14" s="221" t="str">
        <f t="shared" si="23"/>
        <v/>
      </c>
      <c r="CD14" s="221" t="str">
        <f t="shared" si="23"/>
        <v/>
      </c>
      <c r="CE14" s="221" t="str">
        <f t="shared" si="23"/>
        <v/>
      </c>
      <c r="CF14" s="221" t="str">
        <f t="shared" si="23"/>
        <v/>
      </c>
      <c r="CG14" s="221" t="str">
        <f t="shared" si="23"/>
        <v/>
      </c>
      <c r="CH14" s="221" t="str">
        <f t="shared" si="23"/>
        <v/>
      </c>
      <c r="CI14" s="221" t="str">
        <f t="shared" si="23"/>
        <v/>
      </c>
      <c r="CJ14" s="221" t="str">
        <f t="shared" si="23"/>
        <v/>
      </c>
      <c r="CK14" s="221" t="str">
        <f t="shared" si="23"/>
        <v>A12</v>
      </c>
      <c r="CL14" s="221" t="str">
        <f t="shared" si="23"/>
        <v/>
      </c>
      <c r="CM14" s="221" t="str">
        <f t="shared" si="23"/>
        <v/>
      </c>
      <c r="CN14" s="221" t="str">
        <f t="shared" si="23"/>
        <v/>
      </c>
      <c r="CO14" s="221" t="str">
        <f t="shared" si="23"/>
        <v/>
      </c>
      <c r="CP14" s="221" t="str">
        <f t="shared" si="23"/>
        <v/>
      </c>
      <c r="CQ14" s="221" t="str">
        <f t="shared" si="23"/>
        <v>C3</v>
      </c>
      <c r="CR14" s="221" t="str">
        <f t="shared" si="23"/>
        <v/>
      </c>
      <c r="CS14" s="221" t="str">
        <f t="shared" si="23"/>
        <v/>
      </c>
      <c r="CT14" s="221" t="str">
        <f t="shared" si="23"/>
        <v/>
      </c>
      <c r="CU14" s="221" t="str">
        <f t="shared" si="23"/>
        <v>A3</v>
      </c>
      <c r="CV14" s="221" t="str">
        <f t="shared" si="23"/>
        <v>B12</v>
      </c>
      <c r="CW14" s="221" t="str">
        <f t="shared" si="23"/>
        <v/>
      </c>
      <c r="CX14" s="221" t="str">
        <f t="shared" si="23"/>
        <v/>
      </c>
      <c r="CY14" s="221" t="str">
        <f t="shared" si="23"/>
        <v>B4</v>
      </c>
      <c r="CZ14" s="221" t="str">
        <f t="shared" si="23"/>
        <v>C2</v>
      </c>
      <c r="DA14" s="221" t="str">
        <f t="shared" si="23"/>
        <v/>
      </c>
      <c r="DB14" s="221" t="str">
        <f t="shared" si="23"/>
        <v/>
      </c>
      <c r="DC14" s="221" t="str">
        <f t="shared" si="23"/>
        <v>C8</v>
      </c>
      <c r="DD14" s="221" t="str">
        <f t="shared" si="23"/>
        <v/>
      </c>
      <c r="DE14" s="221" t="str">
        <f t="shared" si="23"/>
        <v/>
      </c>
      <c r="DF14" s="221" t="str">
        <f t="shared" si="23"/>
        <v/>
      </c>
      <c r="DG14" s="221" t="str">
        <f t="shared" si="23"/>
        <v/>
      </c>
      <c r="DH14" s="221" t="str">
        <f t="shared" si="23"/>
        <v/>
      </c>
      <c r="DI14" s="221" t="str">
        <f t="shared" si="23"/>
        <v/>
      </c>
      <c r="DJ14" s="221" t="str">
        <f t="shared" si="23"/>
        <v/>
      </c>
      <c r="DK14" s="221" t="str">
        <f t="shared" si="23"/>
        <v>B6</v>
      </c>
      <c r="DL14" s="221" t="str">
        <f t="shared" si="23"/>
        <v>B7</v>
      </c>
      <c r="DM14" s="221" t="str">
        <f t="shared" si="23"/>
        <v>C14</v>
      </c>
      <c r="DN14" s="221" t="str">
        <f t="shared" si="23"/>
        <v>A11</v>
      </c>
      <c r="DO14" s="221" t="str">
        <f t="shared" si="23"/>
        <v/>
      </c>
      <c r="DP14" s="221" t="str">
        <f t="shared" si="23"/>
        <v/>
      </c>
      <c r="DQ14" s="221" t="str">
        <f t="shared" si="23"/>
        <v/>
      </c>
      <c r="DR14" s="221" t="str">
        <f t="shared" si="23"/>
        <v/>
      </c>
      <c r="DS14" s="221" t="str">
        <f t="shared" si="23"/>
        <v/>
      </c>
      <c r="DT14" s="221" t="str">
        <f t="shared" si="23"/>
        <v/>
      </c>
      <c r="DU14" s="221" t="str">
        <f t="shared" si="23"/>
        <v/>
      </c>
      <c r="DV14" s="221" t="str">
        <f t="shared" si="23"/>
        <v/>
      </c>
      <c r="DW14" s="221" t="str">
        <f t="shared" si="23"/>
        <v/>
      </c>
      <c r="DX14" s="221" t="str">
        <f t="shared" si="23"/>
        <v/>
      </c>
    </row>
    <row r="15" spans="1:128" ht="12" customHeight="1" x14ac:dyDescent="0.2">
      <c r="A15" s="476"/>
      <c r="B15" s="218">
        <v>2</v>
      </c>
      <c r="C15" s="222" t="str">
        <f t="shared" ref="C15:BO15" si="24">IF(COUNTIF(_st2,C$2)&gt;1,"sai",IF(COUNTIF(_st2,C$2)=1,INDEX(tkbs,1,MATCH(C$2,_st2,0)),""))</f>
        <v/>
      </c>
      <c r="D15" s="222" t="str">
        <f t="shared" si="24"/>
        <v/>
      </c>
      <c r="E15" s="222" t="str">
        <f t="shared" si="24"/>
        <v/>
      </c>
      <c r="F15" s="222" t="str">
        <f t="shared" si="24"/>
        <v/>
      </c>
      <c r="G15" s="222" t="str">
        <f t="shared" si="24"/>
        <v/>
      </c>
      <c r="H15" s="222" t="str">
        <f t="shared" si="24"/>
        <v/>
      </c>
      <c r="I15" s="222" t="str">
        <f t="shared" si="24"/>
        <v/>
      </c>
      <c r="J15" s="222" t="str">
        <f t="shared" si="24"/>
        <v/>
      </c>
      <c r="K15" s="222" t="str">
        <f t="shared" si="24"/>
        <v/>
      </c>
      <c r="L15" s="222" t="str">
        <f t="shared" si="24"/>
        <v/>
      </c>
      <c r="M15" s="222" t="str">
        <f t="shared" si="24"/>
        <v/>
      </c>
      <c r="N15" s="222" t="str">
        <f t="shared" si="24"/>
        <v/>
      </c>
      <c r="O15" s="222" t="str">
        <f t="shared" si="24"/>
        <v/>
      </c>
      <c r="P15" s="222" t="str">
        <f t="shared" si="24"/>
        <v/>
      </c>
      <c r="Q15" s="222" t="str">
        <f t="shared" si="24"/>
        <v>A14</v>
      </c>
      <c r="R15" s="222" t="str">
        <f t="shared" si="24"/>
        <v/>
      </c>
      <c r="S15" s="222" t="str">
        <f t="shared" si="24"/>
        <v/>
      </c>
      <c r="T15" s="222" t="str">
        <f t="shared" si="24"/>
        <v/>
      </c>
      <c r="U15" s="222" t="str">
        <f t="shared" si="24"/>
        <v/>
      </c>
      <c r="V15" s="222" t="str">
        <f t="shared" si="24"/>
        <v/>
      </c>
      <c r="W15" s="222" t="str">
        <f t="shared" si="24"/>
        <v/>
      </c>
      <c r="X15" s="222" t="str">
        <f t="shared" si="24"/>
        <v>A12</v>
      </c>
      <c r="Y15" s="222" t="str">
        <f t="shared" si="24"/>
        <v>A11</v>
      </c>
      <c r="Z15" s="222" t="str">
        <f t="shared" si="24"/>
        <v>A4</v>
      </c>
      <c r="AA15" s="222" t="str">
        <f t="shared" si="24"/>
        <v/>
      </c>
      <c r="AB15" s="222" t="str">
        <f t="shared" si="24"/>
        <v>B3</v>
      </c>
      <c r="AC15" s="222" t="str">
        <f t="shared" si="24"/>
        <v>C2</v>
      </c>
      <c r="AD15" s="222" t="str">
        <f t="shared" si="24"/>
        <v/>
      </c>
      <c r="AE15" s="222" t="str">
        <f t="shared" si="24"/>
        <v>A1</v>
      </c>
      <c r="AF15" s="222" t="str">
        <f t="shared" si="24"/>
        <v/>
      </c>
      <c r="AG15" s="222" t="str">
        <f t="shared" si="24"/>
        <v/>
      </c>
      <c r="AH15" s="222" t="str">
        <f t="shared" si="24"/>
        <v>B1</v>
      </c>
      <c r="AI15" s="222" t="str">
        <f t="shared" si="24"/>
        <v/>
      </c>
      <c r="AJ15" s="222" t="str">
        <f t="shared" si="24"/>
        <v>C12</v>
      </c>
      <c r="AK15" s="222" t="str">
        <f t="shared" si="24"/>
        <v>C6</v>
      </c>
      <c r="AL15" s="222" t="str">
        <f t="shared" si="24"/>
        <v/>
      </c>
      <c r="AM15" s="222" t="str">
        <f t="shared" si="24"/>
        <v>B5</v>
      </c>
      <c r="AN15" s="222" t="str">
        <f t="shared" si="24"/>
        <v>C9</v>
      </c>
      <c r="AO15" s="222" t="str">
        <f t="shared" si="24"/>
        <v>A5</v>
      </c>
      <c r="AP15" s="222" t="str">
        <f t="shared" si="24"/>
        <v>A2</v>
      </c>
      <c r="AQ15" s="222" t="str">
        <f t="shared" si="24"/>
        <v/>
      </c>
      <c r="AR15" s="222" t="str">
        <f t="shared" si="24"/>
        <v/>
      </c>
      <c r="AS15" s="222" t="str">
        <f t="shared" si="24"/>
        <v>A6</v>
      </c>
      <c r="AT15" s="222" t="str">
        <f t="shared" si="24"/>
        <v/>
      </c>
      <c r="AU15" s="222" t="str">
        <f t="shared" si="24"/>
        <v>A8</v>
      </c>
      <c r="AV15" s="222" t="str">
        <f t="shared" si="24"/>
        <v>C7</v>
      </c>
      <c r="AW15" s="222" t="str">
        <f t="shared" si="24"/>
        <v>B13</v>
      </c>
      <c r="AX15" s="222" t="str">
        <f t="shared" si="24"/>
        <v/>
      </c>
      <c r="AY15" s="222" t="str">
        <f t="shared" si="24"/>
        <v/>
      </c>
      <c r="AZ15" s="222" t="str">
        <f t="shared" si="24"/>
        <v>C5</v>
      </c>
      <c r="BA15" s="222" t="str">
        <f t="shared" si="24"/>
        <v>A13</v>
      </c>
      <c r="BB15" s="222" t="str">
        <f t="shared" si="24"/>
        <v>A10</v>
      </c>
      <c r="BC15" s="222" t="str">
        <f t="shared" si="24"/>
        <v>C10</v>
      </c>
      <c r="BD15" s="222" t="str">
        <f t="shared" si="24"/>
        <v/>
      </c>
      <c r="BE15" s="222" t="str">
        <f t="shared" si="24"/>
        <v>B2</v>
      </c>
      <c r="BF15" s="222" t="str">
        <f t="shared" si="24"/>
        <v>B10</v>
      </c>
      <c r="BG15" s="222" t="str">
        <f t="shared" si="24"/>
        <v/>
      </c>
      <c r="BH15" s="222" t="str">
        <f t="shared" si="24"/>
        <v>A9</v>
      </c>
      <c r="BI15" s="222" t="str">
        <f t="shared" si="24"/>
        <v/>
      </c>
      <c r="BJ15" s="222" t="str">
        <f t="shared" si="24"/>
        <v/>
      </c>
      <c r="BK15" s="222" t="str">
        <f t="shared" si="24"/>
        <v/>
      </c>
      <c r="BL15" s="222" t="str">
        <f t="shared" si="24"/>
        <v/>
      </c>
      <c r="BM15" s="222" t="str">
        <f t="shared" si="24"/>
        <v/>
      </c>
      <c r="BN15" s="222" t="str">
        <f t="shared" si="24"/>
        <v/>
      </c>
      <c r="BO15" s="222" t="str">
        <f t="shared" si="24"/>
        <v/>
      </c>
      <c r="BP15" s="222" t="str">
        <f t="shared" ref="BP15:CP15" si="25">IF(COUNTIF(_st2,BP$2)&gt;1,"sai",IF(COUNTIF(_st2,BP$2)=1,INDEX(tkbs,1,MATCH(BP$2,_st2,0)),""))</f>
        <v/>
      </c>
      <c r="BQ15" s="222" t="str">
        <f t="shared" si="25"/>
        <v/>
      </c>
      <c r="BR15" s="222" t="str">
        <f t="shared" si="25"/>
        <v/>
      </c>
      <c r="BS15" s="222" t="str">
        <f t="shared" si="25"/>
        <v/>
      </c>
      <c r="BT15" s="222" t="str">
        <f t="shared" si="25"/>
        <v/>
      </c>
      <c r="BU15" s="222" t="str">
        <f t="shared" si="25"/>
        <v/>
      </c>
      <c r="BV15" s="222" t="str">
        <f t="shared" si="25"/>
        <v/>
      </c>
      <c r="BW15" s="222" t="str">
        <f t="shared" si="25"/>
        <v/>
      </c>
      <c r="BX15" s="222" t="str">
        <f t="shared" si="25"/>
        <v/>
      </c>
      <c r="BY15" s="222" t="str">
        <f t="shared" si="25"/>
        <v/>
      </c>
      <c r="BZ15" s="222" t="str">
        <f t="shared" si="25"/>
        <v/>
      </c>
      <c r="CA15" s="222" t="str">
        <f t="shared" si="25"/>
        <v/>
      </c>
      <c r="CB15" s="222" t="str">
        <f t="shared" si="25"/>
        <v/>
      </c>
      <c r="CC15" s="222" t="str">
        <f t="shared" si="25"/>
        <v/>
      </c>
      <c r="CD15" s="222" t="str">
        <f t="shared" si="25"/>
        <v/>
      </c>
      <c r="CE15" s="222" t="str">
        <f t="shared" si="25"/>
        <v/>
      </c>
      <c r="CF15" s="222" t="str">
        <f t="shared" si="25"/>
        <v/>
      </c>
      <c r="CG15" s="222" t="str">
        <f t="shared" si="25"/>
        <v/>
      </c>
      <c r="CH15" s="222" t="str">
        <f t="shared" si="25"/>
        <v/>
      </c>
      <c r="CI15" s="222" t="str">
        <f t="shared" si="25"/>
        <v/>
      </c>
      <c r="CJ15" s="222" t="str">
        <f t="shared" si="25"/>
        <v/>
      </c>
      <c r="CK15" s="222" t="str">
        <f t="shared" si="25"/>
        <v>A7</v>
      </c>
      <c r="CL15" s="222" t="str">
        <f t="shared" si="25"/>
        <v/>
      </c>
      <c r="CM15" s="222" t="str">
        <f t="shared" si="25"/>
        <v/>
      </c>
      <c r="CN15" s="222" t="str">
        <f t="shared" si="25"/>
        <v/>
      </c>
      <c r="CO15" s="222" t="str">
        <f t="shared" si="25"/>
        <v/>
      </c>
      <c r="CP15" s="222" t="str">
        <f t="shared" si="25"/>
        <v/>
      </c>
      <c r="CQ15" s="222" t="str">
        <f t="shared" ref="CQ15:DX15" si="26">IF(COUNTIF(_st2,CQ$2)&gt;1,"sai",IF(COUNTIF(_st2,CQ$2)=1,INDEX(tkbs,1,MATCH(CQ$2,_st2,0)),""))</f>
        <v>C3</v>
      </c>
      <c r="CR15" s="222" t="str">
        <f t="shared" si="26"/>
        <v/>
      </c>
      <c r="CS15" s="222" t="str">
        <f t="shared" si="26"/>
        <v/>
      </c>
      <c r="CT15" s="222" t="str">
        <f t="shared" si="26"/>
        <v/>
      </c>
      <c r="CU15" s="222" t="str">
        <f t="shared" si="26"/>
        <v>B4</v>
      </c>
      <c r="CV15" s="222" t="str">
        <f t="shared" si="26"/>
        <v>B12</v>
      </c>
      <c r="CW15" s="222" t="str">
        <f t="shared" si="26"/>
        <v/>
      </c>
      <c r="CX15" s="222" t="str">
        <f t="shared" si="26"/>
        <v/>
      </c>
      <c r="CY15" s="222" t="str">
        <f t="shared" si="26"/>
        <v/>
      </c>
      <c r="CZ15" s="222" t="str">
        <f t="shared" si="26"/>
        <v>C1</v>
      </c>
      <c r="DA15" s="222" t="str">
        <f t="shared" si="26"/>
        <v/>
      </c>
      <c r="DB15" s="222" t="str">
        <f t="shared" si="26"/>
        <v/>
      </c>
      <c r="DC15" s="222" t="str">
        <f t="shared" si="26"/>
        <v>C8</v>
      </c>
      <c r="DD15" s="222" t="str">
        <f t="shared" si="26"/>
        <v/>
      </c>
      <c r="DE15" s="222" t="str">
        <f t="shared" si="26"/>
        <v/>
      </c>
      <c r="DF15" s="222" t="str">
        <f t="shared" si="26"/>
        <v/>
      </c>
      <c r="DG15" s="222" t="str">
        <f t="shared" si="26"/>
        <v/>
      </c>
      <c r="DH15" s="222" t="str">
        <f t="shared" si="26"/>
        <v/>
      </c>
      <c r="DI15" s="222" t="str">
        <f t="shared" si="26"/>
        <v/>
      </c>
      <c r="DJ15" s="222" t="str">
        <f t="shared" si="26"/>
        <v/>
      </c>
      <c r="DK15" s="222" t="str">
        <f t="shared" si="26"/>
        <v>B6</v>
      </c>
      <c r="DL15" s="222" t="str">
        <f t="shared" si="26"/>
        <v>B7</v>
      </c>
      <c r="DM15" s="222" t="str">
        <f t="shared" si="26"/>
        <v>C14</v>
      </c>
      <c r="DN15" s="222" t="str">
        <f t="shared" si="26"/>
        <v>A3</v>
      </c>
      <c r="DO15" s="222" t="str">
        <f t="shared" si="26"/>
        <v>C11</v>
      </c>
      <c r="DP15" s="222" t="str">
        <f t="shared" si="26"/>
        <v/>
      </c>
      <c r="DQ15" s="222" t="str">
        <f t="shared" si="26"/>
        <v/>
      </c>
      <c r="DR15" s="222" t="str">
        <f t="shared" si="26"/>
        <v/>
      </c>
      <c r="DS15" s="222" t="str">
        <f t="shared" si="26"/>
        <v/>
      </c>
      <c r="DT15" s="222" t="str">
        <f t="shared" si="26"/>
        <v/>
      </c>
      <c r="DU15" s="222" t="str">
        <f t="shared" si="26"/>
        <v/>
      </c>
      <c r="DV15" s="222" t="str">
        <f t="shared" si="26"/>
        <v/>
      </c>
      <c r="DW15" s="222" t="str">
        <f t="shared" si="26"/>
        <v/>
      </c>
      <c r="DX15" s="222" t="str">
        <f t="shared" si="26"/>
        <v/>
      </c>
    </row>
    <row r="16" spans="1:128" ht="12" customHeight="1" x14ac:dyDescent="0.2">
      <c r="A16" s="476"/>
      <c r="B16" s="218">
        <v>3</v>
      </c>
      <c r="C16" s="222" t="str">
        <f t="shared" ref="C16:BO16" si="27">IF(COUNTIF(_st3,C$2)&gt;1,"sai",IF(COUNTIF(_st3,C$2)=1,INDEX(tkbs,1,MATCH(C$2,_st3,0)),""))</f>
        <v/>
      </c>
      <c r="D16" s="222" t="str">
        <f t="shared" si="27"/>
        <v/>
      </c>
      <c r="E16" s="222" t="str">
        <f t="shared" si="27"/>
        <v/>
      </c>
      <c r="F16" s="222" t="str">
        <f t="shared" si="27"/>
        <v/>
      </c>
      <c r="G16" s="222" t="str">
        <f t="shared" si="27"/>
        <v/>
      </c>
      <c r="H16" s="222" t="str">
        <f t="shared" si="27"/>
        <v/>
      </c>
      <c r="I16" s="222" t="str">
        <f t="shared" si="27"/>
        <v/>
      </c>
      <c r="J16" s="222" t="str">
        <f t="shared" si="27"/>
        <v/>
      </c>
      <c r="K16" s="222" t="str">
        <f t="shared" si="27"/>
        <v/>
      </c>
      <c r="L16" s="222" t="str">
        <f t="shared" si="27"/>
        <v/>
      </c>
      <c r="M16" s="222" t="str">
        <f t="shared" si="27"/>
        <v/>
      </c>
      <c r="N16" s="222" t="str">
        <f t="shared" si="27"/>
        <v/>
      </c>
      <c r="O16" s="222" t="str">
        <f t="shared" si="27"/>
        <v/>
      </c>
      <c r="P16" s="222" t="str">
        <f t="shared" si="27"/>
        <v/>
      </c>
      <c r="Q16" s="222" t="str">
        <f t="shared" si="27"/>
        <v>C7</v>
      </c>
      <c r="R16" s="222" t="str">
        <f t="shared" si="27"/>
        <v>A10</v>
      </c>
      <c r="S16" s="222" t="str">
        <f t="shared" si="27"/>
        <v/>
      </c>
      <c r="T16" s="222" t="str">
        <f t="shared" si="27"/>
        <v/>
      </c>
      <c r="U16" s="222" t="str">
        <f t="shared" si="27"/>
        <v/>
      </c>
      <c r="V16" s="222" t="str">
        <f t="shared" si="27"/>
        <v/>
      </c>
      <c r="W16" s="222" t="str">
        <f t="shared" si="27"/>
        <v/>
      </c>
      <c r="X16" s="222" t="str">
        <f t="shared" si="27"/>
        <v>A5</v>
      </c>
      <c r="Y16" s="222" t="str">
        <f t="shared" si="27"/>
        <v>A3</v>
      </c>
      <c r="Z16" s="222" t="str">
        <f t="shared" si="27"/>
        <v>A7</v>
      </c>
      <c r="AA16" s="222" t="str">
        <f t="shared" si="27"/>
        <v/>
      </c>
      <c r="AB16" s="222" t="str">
        <f t="shared" si="27"/>
        <v>B12</v>
      </c>
      <c r="AC16" s="222" t="str">
        <f t="shared" si="27"/>
        <v>A8</v>
      </c>
      <c r="AD16" s="222" t="str">
        <f t="shared" si="27"/>
        <v>B2</v>
      </c>
      <c r="AE16" s="222" t="str">
        <f t="shared" si="27"/>
        <v>A1</v>
      </c>
      <c r="AF16" s="222" t="str">
        <f t="shared" si="27"/>
        <v>A9</v>
      </c>
      <c r="AG16" s="222" t="str">
        <f t="shared" si="27"/>
        <v/>
      </c>
      <c r="AH16" s="222" t="str">
        <f t="shared" si="27"/>
        <v>B10</v>
      </c>
      <c r="AI16" s="222" t="str">
        <f t="shared" si="27"/>
        <v>B4</v>
      </c>
      <c r="AJ16" s="222" t="str">
        <f t="shared" si="27"/>
        <v>C10</v>
      </c>
      <c r="AK16" s="222" t="str">
        <f t="shared" si="27"/>
        <v/>
      </c>
      <c r="AL16" s="222" t="str">
        <f t="shared" si="27"/>
        <v/>
      </c>
      <c r="AM16" s="222" t="str">
        <f t="shared" si="27"/>
        <v>C14</v>
      </c>
      <c r="AN16" s="222" t="str">
        <f t="shared" si="27"/>
        <v>C8</v>
      </c>
      <c r="AO16" s="222" t="str">
        <f t="shared" si="27"/>
        <v/>
      </c>
      <c r="AP16" s="222" t="str">
        <f t="shared" si="27"/>
        <v>B3</v>
      </c>
      <c r="AQ16" s="222" t="str">
        <f t="shared" si="27"/>
        <v/>
      </c>
      <c r="AR16" s="222" t="str">
        <f t="shared" si="27"/>
        <v/>
      </c>
      <c r="AS16" s="222" t="str">
        <f t="shared" si="27"/>
        <v/>
      </c>
      <c r="AT16" s="222" t="str">
        <f t="shared" si="27"/>
        <v/>
      </c>
      <c r="AU16" s="222" t="str">
        <f t="shared" si="27"/>
        <v>C1</v>
      </c>
      <c r="AV16" s="222" t="str">
        <f t="shared" si="27"/>
        <v/>
      </c>
      <c r="AW16" s="222" t="str">
        <f t="shared" si="27"/>
        <v>C2</v>
      </c>
      <c r="AX16" s="222" t="str">
        <f t="shared" si="27"/>
        <v>A12</v>
      </c>
      <c r="AY16" s="222" t="str">
        <f t="shared" si="27"/>
        <v/>
      </c>
      <c r="AZ16" s="222" t="str">
        <f t="shared" si="27"/>
        <v>A4</v>
      </c>
      <c r="BA16" s="222" t="str">
        <f t="shared" si="27"/>
        <v>C4</v>
      </c>
      <c r="BB16" s="222" t="str">
        <f t="shared" si="27"/>
        <v>A2</v>
      </c>
      <c r="BC16" s="222" t="str">
        <f t="shared" si="27"/>
        <v/>
      </c>
      <c r="BD16" s="222" t="str">
        <f t="shared" si="27"/>
        <v/>
      </c>
      <c r="BE16" s="222" t="str">
        <f t="shared" si="27"/>
        <v>B1</v>
      </c>
      <c r="BF16" s="222" t="str">
        <f t="shared" si="27"/>
        <v>B7</v>
      </c>
      <c r="BG16" s="222" t="str">
        <f t="shared" si="27"/>
        <v/>
      </c>
      <c r="BH16" s="222" t="str">
        <f t="shared" si="27"/>
        <v>A14</v>
      </c>
      <c r="BI16" s="222" t="str">
        <f t="shared" si="27"/>
        <v/>
      </c>
      <c r="BJ16" s="222" t="str">
        <f t="shared" si="27"/>
        <v/>
      </c>
      <c r="BK16" s="222" t="str">
        <f t="shared" si="27"/>
        <v/>
      </c>
      <c r="BL16" s="222" t="str">
        <f t="shared" si="27"/>
        <v/>
      </c>
      <c r="BM16" s="222" t="str">
        <f t="shared" si="27"/>
        <v/>
      </c>
      <c r="BN16" s="222" t="str">
        <f t="shared" si="27"/>
        <v/>
      </c>
      <c r="BO16" s="222" t="str">
        <f t="shared" si="27"/>
        <v/>
      </c>
      <c r="BP16" s="222" t="str">
        <f t="shared" ref="BP16:DX16" si="28">IF(COUNTIF(_st3,BP$2)&gt;1,"sai",IF(COUNTIF(_st3,BP$2)=1,INDEX(tkbs,1,MATCH(BP$2,_st3,0)),""))</f>
        <v/>
      </c>
      <c r="BQ16" s="222" t="str">
        <f t="shared" si="28"/>
        <v/>
      </c>
      <c r="BR16" s="222" t="str">
        <f t="shared" si="28"/>
        <v/>
      </c>
      <c r="BS16" s="222" t="str">
        <f t="shared" si="28"/>
        <v/>
      </c>
      <c r="BT16" s="222" t="str">
        <f t="shared" si="28"/>
        <v/>
      </c>
      <c r="BU16" s="222" t="str">
        <f t="shared" si="28"/>
        <v/>
      </c>
      <c r="BV16" s="222" t="str">
        <f t="shared" si="28"/>
        <v/>
      </c>
      <c r="BW16" s="222" t="str">
        <f t="shared" si="28"/>
        <v/>
      </c>
      <c r="BX16" s="222" t="str">
        <f t="shared" si="28"/>
        <v/>
      </c>
      <c r="BY16" s="222" t="str">
        <f t="shared" si="28"/>
        <v/>
      </c>
      <c r="BZ16" s="222" t="str">
        <f t="shared" si="28"/>
        <v/>
      </c>
      <c r="CA16" s="222" t="str">
        <f t="shared" si="28"/>
        <v/>
      </c>
      <c r="CB16" s="222" t="str">
        <f t="shared" si="28"/>
        <v/>
      </c>
      <c r="CC16" s="222" t="str">
        <f t="shared" si="28"/>
        <v/>
      </c>
      <c r="CD16" s="222" t="str">
        <f t="shared" si="28"/>
        <v/>
      </c>
      <c r="CE16" s="222" t="str">
        <f t="shared" si="28"/>
        <v/>
      </c>
      <c r="CF16" s="222" t="str">
        <f t="shared" si="28"/>
        <v/>
      </c>
      <c r="CG16" s="222" t="str">
        <f t="shared" si="28"/>
        <v/>
      </c>
      <c r="CH16" s="222" t="str">
        <f t="shared" si="28"/>
        <v/>
      </c>
      <c r="CI16" s="222" t="str">
        <f t="shared" si="28"/>
        <v/>
      </c>
      <c r="CJ16" s="222" t="str">
        <f t="shared" si="28"/>
        <v/>
      </c>
      <c r="CK16" s="222" t="str">
        <f t="shared" si="28"/>
        <v>A13</v>
      </c>
      <c r="CL16" s="222" t="str">
        <f t="shared" si="28"/>
        <v/>
      </c>
      <c r="CM16" s="222" t="str">
        <f t="shared" si="28"/>
        <v/>
      </c>
      <c r="CN16" s="222" t="str">
        <f t="shared" si="28"/>
        <v/>
      </c>
      <c r="CO16" s="222" t="str">
        <f t="shared" si="28"/>
        <v/>
      </c>
      <c r="CP16" s="222" t="str">
        <f t="shared" si="28"/>
        <v>C6</v>
      </c>
      <c r="CQ16" s="222" t="str">
        <f t="shared" si="28"/>
        <v>C15</v>
      </c>
      <c r="CR16" s="222" t="str">
        <f t="shared" si="28"/>
        <v/>
      </c>
      <c r="CS16" s="222" t="str">
        <f t="shared" si="28"/>
        <v/>
      </c>
      <c r="CT16" s="222" t="str">
        <f t="shared" si="28"/>
        <v/>
      </c>
      <c r="CU16" s="222" t="str">
        <f t="shared" si="28"/>
        <v/>
      </c>
      <c r="CV16" s="222" t="str">
        <f t="shared" si="28"/>
        <v>A6</v>
      </c>
      <c r="CW16" s="222" t="str">
        <f t="shared" si="28"/>
        <v/>
      </c>
      <c r="CX16" s="222" t="str">
        <f t="shared" si="28"/>
        <v/>
      </c>
      <c r="CY16" s="222" t="str">
        <f t="shared" si="28"/>
        <v>A11</v>
      </c>
      <c r="CZ16" s="222" t="str">
        <f t="shared" si="28"/>
        <v>C9</v>
      </c>
      <c r="DA16" s="222" t="str">
        <f t="shared" si="28"/>
        <v/>
      </c>
      <c r="DB16" s="222" t="str">
        <f t="shared" si="28"/>
        <v/>
      </c>
      <c r="DC16" s="222" t="str">
        <f t="shared" si="28"/>
        <v>C3</v>
      </c>
      <c r="DD16" s="222" t="str">
        <f t="shared" si="28"/>
        <v/>
      </c>
      <c r="DE16" s="222" t="str">
        <f t="shared" si="28"/>
        <v/>
      </c>
      <c r="DF16" s="222" t="str">
        <f t="shared" si="28"/>
        <v/>
      </c>
      <c r="DG16" s="222" t="str">
        <f t="shared" si="28"/>
        <v/>
      </c>
      <c r="DH16" s="222" t="str">
        <f t="shared" si="28"/>
        <v/>
      </c>
      <c r="DI16" s="222" t="str">
        <f t="shared" si="28"/>
        <v/>
      </c>
      <c r="DJ16" s="222" t="str">
        <f t="shared" si="28"/>
        <v/>
      </c>
      <c r="DK16" s="222" t="str">
        <f t="shared" si="28"/>
        <v>B5</v>
      </c>
      <c r="DL16" s="222" t="str">
        <f t="shared" si="28"/>
        <v>B13</v>
      </c>
      <c r="DM16" s="222" t="str">
        <f t="shared" si="28"/>
        <v>C12</v>
      </c>
      <c r="DN16" s="222" t="str">
        <f t="shared" si="28"/>
        <v>B6</v>
      </c>
      <c r="DO16" s="222" t="str">
        <f t="shared" si="28"/>
        <v>C5</v>
      </c>
      <c r="DP16" s="222" t="str">
        <f t="shared" si="28"/>
        <v/>
      </c>
      <c r="DQ16" s="222" t="str">
        <f t="shared" si="28"/>
        <v/>
      </c>
      <c r="DR16" s="222" t="str">
        <f t="shared" si="28"/>
        <v/>
      </c>
      <c r="DS16" s="222" t="str">
        <f t="shared" si="28"/>
        <v/>
      </c>
      <c r="DT16" s="222" t="str">
        <f t="shared" si="28"/>
        <v/>
      </c>
      <c r="DU16" s="222" t="str">
        <f t="shared" si="28"/>
        <v/>
      </c>
      <c r="DV16" s="222" t="str">
        <f t="shared" si="28"/>
        <v/>
      </c>
      <c r="DW16" s="222" t="str">
        <f t="shared" si="28"/>
        <v/>
      </c>
      <c r="DX16" s="222" t="str">
        <f t="shared" si="28"/>
        <v/>
      </c>
    </row>
    <row r="17" spans="1:128" ht="12" customHeight="1" x14ac:dyDescent="0.2">
      <c r="A17" s="476"/>
      <c r="B17" s="218">
        <v>4</v>
      </c>
      <c r="C17" s="222" t="str">
        <f t="shared" ref="C17:BO17" si="29">IF(COUNTIF(_st4,C$2)&gt;1,"sai",IF(COUNTIF(_st4,C$2)=1,INDEX(tkbs,1,MATCH(C$2,_st4,0)),""))</f>
        <v/>
      </c>
      <c r="D17" s="222" t="str">
        <f t="shared" si="29"/>
        <v/>
      </c>
      <c r="E17" s="222" t="str">
        <f t="shared" si="29"/>
        <v/>
      </c>
      <c r="F17" s="222" t="str">
        <f t="shared" si="29"/>
        <v/>
      </c>
      <c r="G17" s="222" t="str">
        <f t="shared" si="29"/>
        <v/>
      </c>
      <c r="H17" s="222" t="str">
        <f t="shared" si="29"/>
        <v/>
      </c>
      <c r="I17" s="222" t="str">
        <f t="shared" si="29"/>
        <v/>
      </c>
      <c r="J17" s="222" t="str">
        <f t="shared" si="29"/>
        <v/>
      </c>
      <c r="K17" s="222" t="str">
        <f t="shared" si="29"/>
        <v/>
      </c>
      <c r="L17" s="222" t="str">
        <f t="shared" si="29"/>
        <v/>
      </c>
      <c r="M17" s="222" t="str">
        <f t="shared" si="29"/>
        <v/>
      </c>
      <c r="N17" s="222" t="str">
        <f t="shared" si="29"/>
        <v/>
      </c>
      <c r="O17" s="222" t="str">
        <f t="shared" si="29"/>
        <v/>
      </c>
      <c r="P17" s="222" t="str">
        <f t="shared" si="29"/>
        <v/>
      </c>
      <c r="Q17" s="222" t="str">
        <f t="shared" si="29"/>
        <v>C2</v>
      </c>
      <c r="R17" s="222" t="str">
        <f t="shared" si="29"/>
        <v>C9</v>
      </c>
      <c r="S17" s="222" t="str">
        <f t="shared" si="29"/>
        <v/>
      </c>
      <c r="T17" s="222" t="str">
        <f t="shared" si="29"/>
        <v/>
      </c>
      <c r="U17" s="222" t="str">
        <f t="shared" si="29"/>
        <v/>
      </c>
      <c r="V17" s="222" t="str">
        <f t="shared" si="29"/>
        <v/>
      </c>
      <c r="W17" s="222" t="str">
        <f t="shared" si="29"/>
        <v/>
      </c>
      <c r="X17" s="222" t="str">
        <f t="shared" si="29"/>
        <v>A9</v>
      </c>
      <c r="Y17" s="222" t="str">
        <f t="shared" si="29"/>
        <v/>
      </c>
      <c r="Z17" s="222" t="str">
        <f t="shared" si="29"/>
        <v>A13</v>
      </c>
      <c r="AA17" s="222" t="str">
        <f t="shared" si="29"/>
        <v/>
      </c>
      <c r="AB17" s="222" t="str">
        <f t="shared" si="29"/>
        <v>B12</v>
      </c>
      <c r="AC17" s="222" t="str">
        <f t="shared" si="29"/>
        <v>A8</v>
      </c>
      <c r="AD17" s="222" t="str">
        <f t="shared" si="29"/>
        <v>C3</v>
      </c>
      <c r="AE17" s="222" t="str">
        <f t="shared" si="29"/>
        <v>A6</v>
      </c>
      <c r="AF17" s="222" t="str">
        <f t="shared" si="29"/>
        <v>A3</v>
      </c>
      <c r="AG17" s="222" t="str">
        <f t="shared" si="29"/>
        <v/>
      </c>
      <c r="AH17" s="222" t="str">
        <f t="shared" si="29"/>
        <v>B10</v>
      </c>
      <c r="AI17" s="222" t="str">
        <f t="shared" si="29"/>
        <v>B4</v>
      </c>
      <c r="AJ17" s="222" t="str">
        <f t="shared" si="29"/>
        <v>C10</v>
      </c>
      <c r="AK17" s="222" t="str">
        <f t="shared" si="29"/>
        <v/>
      </c>
      <c r="AL17" s="222" t="str">
        <f t="shared" si="29"/>
        <v/>
      </c>
      <c r="AM17" s="222" t="str">
        <f t="shared" si="29"/>
        <v>C14</v>
      </c>
      <c r="AN17" s="222" t="str">
        <f t="shared" si="29"/>
        <v>C8</v>
      </c>
      <c r="AO17" s="222" t="str">
        <f t="shared" si="29"/>
        <v>A12</v>
      </c>
      <c r="AP17" s="222" t="str">
        <f t="shared" si="29"/>
        <v/>
      </c>
      <c r="AQ17" s="222" t="str">
        <f t="shared" si="29"/>
        <v/>
      </c>
      <c r="AR17" s="222" t="str">
        <f t="shared" si="29"/>
        <v/>
      </c>
      <c r="AS17" s="222" t="str">
        <f t="shared" si="29"/>
        <v>A11</v>
      </c>
      <c r="AT17" s="222" t="str">
        <f t="shared" si="29"/>
        <v/>
      </c>
      <c r="AU17" s="222" t="str">
        <f t="shared" si="29"/>
        <v>C1</v>
      </c>
      <c r="AV17" s="222" t="str">
        <f t="shared" si="29"/>
        <v/>
      </c>
      <c r="AW17" s="222" t="str">
        <f t="shared" si="29"/>
        <v>B3</v>
      </c>
      <c r="AX17" s="222" t="str">
        <f t="shared" si="29"/>
        <v>A7</v>
      </c>
      <c r="AY17" s="222" t="str">
        <f t="shared" si="29"/>
        <v/>
      </c>
      <c r="AZ17" s="222" t="str">
        <f t="shared" si="29"/>
        <v>A5</v>
      </c>
      <c r="BA17" s="222" t="str">
        <f t="shared" si="29"/>
        <v>A1</v>
      </c>
      <c r="BB17" s="222" t="str">
        <f t="shared" si="29"/>
        <v>A2</v>
      </c>
      <c r="BC17" s="222" t="str">
        <f t="shared" si="29"/>
        <v/>
      </c>
      <c r="BD17" s="222" t="str">
        <f t="shared" si="29"/>
        <v/>
      </c>
      <c r="BE17" s="222" t="str">
        <f t="shared" si="29"/>
        <v>B1</v>
      </c>
      <c r="BF17" s="222" t="str">
        <f t="shared" si="29"/>
        <v>B7</v>
      </c>
      <c r="BG17" s="222" t="str">
        <f t="shared" si="29"/>
        <v/>
      </c>
      <c r="BH17" s="222" t="str">
        <f t="shared" si="29"/>
        <v>A14</v>
      </c>
      <c r="BI17" s="222" t="str">
        <f t="shared" si="29"/>
        <v/>
      </c>
      <c r="BJ17" s="222" t="str">
        <f t="shared" si="29"/>
        <v/>
      </c>
      <c r="BK17" s="222" t="str">
        <f t="shared" si="29"/>
        <v/>
      </c>
      <c r="BL17" s="222" t="str">
        <f t="shared" si="29"/>
        <v/>
      </c>
      <c r="BM17" s="222" t="str">
        <f t="shared" si="29"/>
        <v/>
      </c>
      <c r="BN17" s="222" t="str">
        <f t="shared" si="29"/>
        <v/>
      </c>
      <c r="BO17" s="222" t="str">
        <f t="shared" si="29"/>
        <v/>
      </c>
      <c r="BP17" s="222" t="str">
        <f t="shared" ref="BP17:DX17" si="30">IF(COUNTIF(_st4,BP$2)&gt;1,"sai",IF(COUNTIF(_st4,BP$2)=1,INDEX(tkbs,1,MATCH(BP$2,_st4,0)),""))</f>
        <v/>
      </c>
      <c r="BQ17" s="222" t="str">
        <f t="shared" si="30"/>
        <v/>
      </c>
      <c r="BR17" s="222" t="str">
        <f t="shared" si="30"/>
        <v/>
      </c>
      <c r="BS17" s="222" t="str">
        <f t="shared" si="30"/>
        <v/>
      </c>
      <c r="BT17" s="222" t="str">
        <f t="shared" si="30"/>
        <v/>
      </c>
      <c r="BU17" s="222" t="str">
        <f t="shared" si="30"/>
        <v/>
      </c>
      <c r="BV17" s="222" t="str">
        <f t="shared" si="30"/>
        <v/>
      </c>
      <c r="BW17" s="222" t="str">
        <f t="shared" si="30"/>
        <v/>
      </c>
      <c r="BX17" s="222" t="str">
        <f t="shared" si="30"/>
        <v/>
      </c>
      <c r="BY17" s="222" t="str">
        <f t="shared" si="30"/>
        <v/>
      </c>
      <c r="BZ17" s="222" t="str">
        <f t="shared" si="30"/>
        <v/>
      </c>
      <c r="CA17" s="222" t="str">
        <f t="shared" si="30"/>
        <v/>
      </c>
      <c r="CB17" s="222" t="str">
        <f t="shared" si="30"/>
        <v/>
      </c>
      <c r="CC17" s="222" t="str">
        <f t="shared" si="30"/>
        <v/>
      </c>
      <c r="CD17" s="222" t="str">
        <f t="shared" si="30"/>
        <v/>
      </c>
      <c r="CE17" s="222" t="str">
        <f t="shared" si="30"/>
        <v/>
      </c>
      <c r="CF17" s="222" t="str">
        <f t="shared" si="30"/>
        <v/>
      </c>
      <c r="CG17" s="222" t="str">
        <f t="shared" si="30"/>
        <v/>
      </c>
      <c r="CH17" s="222" t="str">
        <f t="shared" si="30"/>
        <v/>
      </c>
      <c r="CI17" s="222" t="str">
        <f t="shared" si="30"/>
        <v/>
      </c>
      <c r="CJ17" s="222" t="str">
        <f t="shared" si="30"/>
        <v/>
      </c>
      <c r="CK17" s="222" t="str">
        <f t="shared" si="30"/>
        <v>A10</v>
      </c>
      <c r="CL17" s="222" t="str">
        <f t="shared" si="30"/>
        <v/>
      </c>
      <c r="CM17" s="222" t="str">
        <f t="shared" si="30"/>
        <v/>
      </c>
      <c r="CN17" s="222" t="str">
        <f t="shared" si="30"/>
        <v/>
      </c>
      <c r="CO17" s="222" t="str">
        <f t="shared" si="30"/>
        <v/>
      </c>
      <c r="CP17" s="222" t="str">
        <f t="shared" si="30"/>
        <v>C7</v>
      </c>
      <c r="CQ17" s="222" t="str">
        <f t="shared" si="30"/>
        <v>C15</v>
      </c>
      <c r="CR17" s="222" t="str">
        <f t="shared" si="30"/>
        <v/>
      </c>
      <c r="CS17" s="222" t="str">
        <f t="shared" si="30"/>
        <v/>
      </c>
      <c r="CT17" s="222" t="str">
        <f t="shared" si="30"/>
        <v>C11</v>
      </c>
      <c r="CU17" s="222" t="str">
        <f t="shared" si="30"/>
        <v/>
      </c>
      <c r="CV17" s="222" t="str">
        <f t="shared" si="30"/>
        <v>B6</v>
      </c>
      <c r="CW17" s="222" t="str">
        <f t="shared" si="30"/>
        <v/>
      </c>
      <c r="CX17" s="222" t="str">
        <f t="shared" si="30"/>
        <v/>
      </c>
      <c r="CY17" s="222" t="str">
        <f t="shared" si="30"/>
        <v>A4</v>
      </c>
      <c r="CZ17" s="222" t="str">
        <f t="shared" si="30"/>
        <v>C5</v>
      </c>
      <c r="DA17" s="222" t="str">
        <f t="shared" si="30"/>
        <v/>
      </c>
      <c r="DB17" s="222" t="str">
        <f t="shared" si="30"/>
        <v/>
      </c>
      <c r="DC17" s="222" t="str">
        <f t="shared" si="30"/>
        <v>C4</v>
      </c>
      <c r="DD17" s="222" t="str">
        <f t="shared" si="30"/>
        <v/>
      </c>
      <c r="DE17" s="222" t="str">
        <f t="shared" si="30"/>
        <v/>
      </c>
      <c r="DF17" s="222" t="str">
        <f t="shared" si="30"/>
        <v/>
      </c>
      <c r="DG17" s="222" t="str">
        <f t="shared" si="30"/>
        <v/>
      </c>
      <c r="DH17" s="222" t="str">
        <f t="shared" si="30"/>
        <v/>
      </c>
      <c r="DI17" s="222" t="str">
        <f t="shared" si="30"/>
        <v/>
      </c>
      <c r="DJ17" s="222" t="str">
        <f t="shared" si="30"/>
        <v/>
      </c>
      <c r="DK17" s="222" t="str">
        <f t="shared" si="30"/>
        <v>B5</v>
      </c>
      <c r="DL17" s="222" t="str">
        <f t="shared" si="30"/>
        <v>B13</v>
      </c>
      <c r="DM17" s="222" t="str">
        <f t="shared" si="30"/>
        <v>C12</v>
      </c>
      <c r="DN17" s="222" t="str">
        <f t="shared" si="30"/>
        <v>B2</v>
      </c>
      <c r="DO17" s="222" t="str">
        <f t="shared" si="30"/>
        <v>C6</v>
      </c>
      <c r="DP17" s="222" t="str">
        <f t="shared" si="30"/>
        <v/>
      </c>
      <c r="DQ17" s="222" t="str">
        <f t="shared" si="30"/>
        <v/>
      </c>
      <c r="DR17" s="222" t="str">
        <f t="shared" si="30"/>
        <v/>
      </c>
      <c r="DS17" s="222" t="str">
        <f t="shared" si="30"/>
        <v/>
      </c>
      <c r="DT17" s="222" t="str">
        <f t="shared" si="30"/>
        <v/>
      </c>
      <c r="DU17" s="222" t="str">
        <f t="shared" si="30"/>
        <v/>
      </c>
      <c r="DV17" s="222" t="str">
        <f t="shared" si="30"/>
        <v/>
      </c>
      <c r="DW17" s="222" t="str">
        <f t="shared" si="30"/>
        <v/>
      </c>
      <c r="DX17" s="222" t="str">
        <f t="shared" si="30"/>
        <v/>
      </c>
    </row>
    <row r="18" spans="1:128" ht="12" customHeight="1" x14ac:dyDescent="0.2">
      <c r="A18" s="477"/>
      <c r="B18" s="219">
        <v>5</v>
      </c>
      <c r="C18" s="223" t="str">
        <f t="shared" ref="C18:BO18" si="31">IF(COUNTIF(_st5,C$2)&gt;1,"sai",IF(COUNTIF(_st5,C$2)=1,INDEX(tkbs,1,MATCH(C$2,_st5,0)),""))</f>
        <v/>
      </c>
      <c r="D18" s="223" t="str">
        <f t="shared" si="31"/>
        <v/>
      </c>
      <c r="E18" s="223" t="str">
        <f t="shared" si="31"/>
        <v/>
      </c>
      <c r="F18" s="223" t="str">
        <f t="shared" si="31"/>
        <v/>
      </c>
      <c r="G18" s="223" t="str">
        <f t="shared" si="31"/>
        <v/>
      </c>
      <c r="H18" s="223" t="str">
        <f t="shared" si="31"/>
        <v/>
      </c>
      <c r="I18" s="223" t="str">
        <f t="shared" si="31"/>
        <v/>
      </c>
      <c r="J18" s="223" t="str">
        <f t="shared" si="31"/>
        <v/>
      </c>
      <c r="K18" s="223" t="str">
        <f t="shared" si="31"/>
        <v/>
      </c>
      <c r="L18" s="223" t="str">
        <f t="shared" si="31"/>
        <v/>
      </c>
      <c r="M18" s="223" t="str">
        <f t="shared" si="31"/>
        <v/>
      </c>
      <c r="N18" s="223" t="str">
        <f t="shared" si="31"/>
        <v/>
      </c>
      <c r="O18" s="223" t="str">
        <f t="shared" si="31"/>
        <v/>
      </c>
      <c r="P18" s="223" t="str">
        <f t="shared" si="31"/>
        <v/>
      </c>
      <c r="Q18" s="223" t="str">
        <f t="shared" si="31"/>
        <v>A4</v>
      </c>
      <c r="R18" s="223" t="str">
        <f t="shared" si="31"/>
        <v>C3</v>
      </c>
      <c r="S18" s="223" t="str">
        <f t="shared" si="31"/>
        <v/>
      </c>
      <c r="T18" s="223" t="str">
        <f t="shared" si="31"/>
        <v/>
      </c>
      <c r="U18" s="223" t="str">
        <f t="shared" si="31"/>
        <v/>
      </c>
      <c r="V18" s="223" t="str">
        <f t="shared" si="31"/>
        <v/>
      </c>
      <c r="W18" s="223" t="str">
        <f t="shared" si="31"/>
        <v/>
      </c>
      <c r="X18" s="223" t="str">
        <f t="shared" si="31"/>
        <v>A13</v>
      </c>
      <c r="Y18" s="223" t="str">
        <f t="shared" si="31"/>
        <v>A8</v>
      </c>
      <c r="Z18" s="223" t="str">
        <f t="shared" si="31"/>
        <v/>
      </c>
      <c r="AA18" s="223" t="str">
        <f t="shared" si="31"/>
        <v/>
      </c>
      <c r="AB18" s="223" t="str">
        <f t="shared" si="31"/>
        <v/>
      </c>
      <c r="AC18" s="223" t="str">
        <f t="shared" si="31"/>
        <v/>
      </c>
      <c r="AD18" s="223" t="str">
        <f t="shared" si="31"/>
        <v>C7</v>
      </c>
      <c r="AE18" s="223" t="str">
        <f t="shared" si="31"/>
        <v>A6</v>
      </c>
      <c r="AF18" s="223" t="str">
        <f t="shared" si="31"/>
        <v>A3</v>
      </c>
      <c r="AG18" s="223" t="str">
        <f t="shared" si="31"/>
        <v/>
      </c>
      <c r="AH18" s="223" t="str">
        <f t="shared" si="31"/>
        <v>A12</v>
      </c>
      <c r="AI18" s="223" t="str">
        <f t="shared" si="31"/>
        <v/>
      </c>
      <c r="AJ18" s="223" t="str">
        <f t="shared" si="31"/>
        <v/>
      </c>
      <c r="AK18" s="223" t="str">
        <f t="shared" si="31"/>
        <v/>
      </c>
      <c r="AL18" s="223" t="str">
        <f t="shared" si="31"/>
        <v/>
      </c>
      <c r="AM18" s="223" t="str">
        <f t="shared" si="31"/>
        <v/>
      </c>
      <c r="AN18" s="223" t="str">
        <f t="shared" si="31"/>
        <v/>
      </c>
      <c r="AO18" s="223" t="str">
        <f t="shared" si="31"/>
        <v>A9</v>
      </c>
      <c r="AP18" s="223" t="str">
        <f t="shared" si="31"/>
        <v/>
      </c>
      <c r="AQ18" s="223" t="str">
        <f t="shared" si="31"/>
        <v/>
      </c>
      <c r="AR18" s="223" t="str">
        <f t="shared" si="31"/>
        <v/>
      </c>
      <c r="AS18" s="223" t="str">
        <f t="shared" si="31"/>
        <v>A11</v>
      </c>
      <c r="AT18" s="223" t="str">
        <f t="shared" si="31"/>
        <v/>
      </c>
      <c r="AU18" s="223" t="str">
        <f t="shared" si="31"/>
        <v>C6</v>
      </c>
      <c r="AV18" s="223" t="str">
        <f t="shared" si="31"/>
        <v/>
      </c>
      <c r="AW18" s="223" t="str">
        <f t="shared" si="31"/>
        <v/>
      </c>
      <c r="AX18" s="223" t="str">
        <f t="shared" si="31"/>
        <v>A7</v>
      </c>
      <c r="AY18" s="223" t="str">
        <f t="shared" si="31"/>
        <v/>
      </c>
      <c r="AZ18" s="223" t="str">
        <f t="shared" si="31"/>
        <v>A5</v>
      </c>
      <c r="BA18" s="223" t="str">
        <f t="shared" si="31"/>
        <v/>
      </c>
      <c r="BB18" s="223" t="str">
        <f t="shared" si="31"/>
        <v/>
      </c>
      <c r="BC18" s="223" t="str">
        <f t="shared" si="31"/>
        <v/>
      </c>
      <c r="BD18" s="223" t="str">
        <f t="shared" si="31"/>
        <v/>
      </c>
      <c r="BE18" s="223" t="str">
        <f t="shared" si="31"/>
        <v/>
      </c>
      <c r="BF18" s="223" t="str">
        <f t="shared" si="31"/>
        <v/>
      </c>
      <c r="BG18" s="223" t="str">
        <f t="shared" si="31"/>
        <v/>
      </c>
      <c r="BH18" s="223" t="str">
        <f t="shared" si="31"/>
        <v/>
      </c>
      <c r="BI18" s="223" t="str">
        <f t="shared" si="31"/>
        <v/>
      </c>
      <c r="BJ18" s="223" t="str">
        <f t="shared" si="31"/>
        <v/>
      </c>
      <c r="BK18" s="223" t="str">
        <f t="shared" si="31"/>
        <v/>
      </c>
      <c r="BL18" s="223" t="str">
        <f t="shared" si="31"/>
        <v/>
      </c>
      <c r="BM18" s="223" t="str">
        <f t="shared" si="31"/>
        <v/>
      </c>
      <c r="BN18" s="223" t="str">
        <f t="shared" si="31"/>
        <v/>
      </c>
      <c r="BO18" s="223" t="str">
        <f t="shared" si="31"/>
        <v/>
      </c>
      <c r="BP18" s="223" t="str">
        <f t="shared" ref="BP18:DX18" si="32">IF(COUNTIF(_st5,BP$2)&gt;1,"sai",IF(COUNTIF(_st5,BP$2)=1,INDEX(tkbs,1,MATCH(BP$2,_st5,0)),""))</f>
        <v/>
      </c>
      <c r="BQ18" s="223" t="str">
        <f t="shared" si="32"/>
        <v/>
      </c>
      <c r="BR18" s="223" t="str">
        <f t="shared" si="32"/>
        <v/>
      </c>
      <c r="BS18" s="223" t="str">
        <f t="shared" si="32"/>
        <v/>
      </c>
      <c r="BT18" s="223" t="str">
        <f t="shared" si="32"/>
        <v/>
      </c>
      <c r="BU18" s="223" t="str">
        <f t="shared" si="32"/>
        <v/>
      </c>
      <c r="BV18" s="223" t="str">
        <f t="shared" si="32"/>
        <v/>
      </c>
      <c r="BW18" s="223" t="str">
        <f t="shared" si="32"/>
        <v/>
      </c>
      <c r="BX18" s="223" t="str">
        <f t="shared" si="32"/>
        <v/>
      </c>
      <c r="BY18" s="223" t="str">
        <f t="shared" si="32"/>
        <v/>
      </c>
      <c r="BZ18" s="223" t="str">
        <f t="shared" si="32"/>
        <v/>
      </c>
      <c r="CA18" s="223" t="str">
        <f t="shared" si="32"/>
        <v/>
      </c>
      <c r="CB18" s="223" t="str">
        <f t="shared" si="32"/>
        <v/>
      </c>
      <c r="CC18" s="223" t="str">
        <f t="shared" si="32"/>
        <v/>
      </c>
      <c r="CD18" s="223" t="str">
        <f t="shared" si="32"/>
        <v/>
      </c>
      <c r="CE18" s="223" t="str">
        <f t="shared" si="32"/>
        <v/>
      </c>
      <c r="CF18" s="223" t="str">
        <f t="shared" si="32"/>
        <v/>
      </c>
      <c r="CG18" s="223" t="str">
        <f t="shared" si="32"/>
        <v/>
      </c>
      <c r="CH18" s="223" t="str">
        <f t="shared" si="32"/>
        <v/>
      </c>
      <c r="CI18" s="223" t="str">
        <f t="shared" si="32"/>
        <v/>
      </c>
      <c r="CJ18" s="223" t="str">
        <f t="shared" si="32"/>
        <v/>
      </c>
      <c r="CK18" s="223" t="str">
        <f t="shared" si="32"/>
        <v>A2</v>
      </c>
      <c r="CL18" s="223" t="str">
        <f t="shared" si="32"/>
        <v/>
      </c>
      <c r="CM18" s="223" t="str">
        <f t="shared" si="32"/>
        <v/>
      </c>
      <c r="CN18" s="223" t="str">
        <f t="shared" si="32"/>
        <v/>
      </c>
      <c r="CO18" s="223" t="str">
        <f t="shared" si="32"/>
        <v/>
      </c>
      <c r="CP18" s="223" t="str">
        <f t="shared" si="32"/>
        <v/>
      </c>
      <c r="CQ18" s="223" t="str">
        <f t="shared" si="32"/>
        <v>C2</v>
      </c>
      <c r="CR18" s="223" t="str">
        <f t="shared" si="32"/>
        <v/>
      </c>
      <c r="CS18" s="223" t="str">
        <f t="shared" si="32"/>
        <v/>
      </c>
      <c r="CT18" s="223" t="str">
        <f t="shared" si="32"/>
        <v>C4</v>
      </c>
      <c r="CU18" s="223" t="str">
        <f t="shared" si="32"/>
        <v/>
      </c>
      <c r="CV18" s="223" t="str">
        <f t="shared" si="32"/>
        <v>A1</v>
      </c>
      <c r="CW18" s="223" t="str">
        <f t="shared" si="32"/>
        <v/>
      </c>
      <c r="CX18" s="223" t="str">
        <f t="shared" si="32"/>
        <v/>
      </c>
      <c r="CY18" s="223" t="str">
        <f t="shared" si="32"/>
        <v>A14</v>
      </c>
      <c r="CZ18" s="223" t="str">
        <f t="shared" si="32"/>
        <v>C5</v>
      </c>
      <c r="DA18" s="223" t="str">
        <f t="shared" si="32"/>
        <v/>
      </c>
      <c r="DB18" s="223" t="str">
        <f t="shared" si="32"/>
        <v/>
      </c>
      <c r="DC18" s="223" t="str">
        <f t="shared" si="32"/>
        <v/>
      </c>
      <c r="DD18" s="223" t="str">
        <f t="shared" si="32"/>
        <v/>
      </c>
      <c r="DE18" s="223" t="str">
        <f t="shared" si="32"/>
        <v/>
      </c>
      <c r="DF18" s="223" t="str">
        <f t="shared" si="32"/>
        <v/>
      </c>
      <c r="DG18" s="223" t="str">
        <f t="shared" si="32"/>
        <v/>
      </c>
      <c r="DH18" s="223" t="str">
        <f t="shared" si="32"/>
        <v/>
      </c>
      <c r="DI18" s="223" t="str">
        <f t="shared" si="32"/>
        <v/>
      </c>
      <c r="DJ18" s="223" t="str">
        <f t="shared" si="32"/>
        <v/>
      </c>
      <c r="DK18" s="223" t="str">
        <f t="shared" si="32"/>
        <v/>
      </c>
      <c r="DL18" s="223" t="str">
        <f t="shared" si="32"/>
        <v/>
      </c>
      <c r="DM18" s="223" t="str">
        <f t="shared" si="32"/>
        <v/>
      </c>
      <c r="DN18" s="223" t="str">
        <f t="shared" si="32"/>
        <v>A10</v>
      </c>
      <c r="DO18" s="223" t="str">
        <f t="shared" si="32"/>
        <v>C1</v>
      </c>
      <c r="DP18" s="223" t="str">
        <f t="shared" si="32"/>
        <v/>
      </c>
      <c r="DQ18" s="223" t="str">
        <f t="shared" si="32"/>
        <v/>
      </c>
      <c r="DR18" s="223" t="str">
        <f t="shared" si="32"/>
        <v/>
      </c>
      <c r="DS18" s="223" t="str">
        <f t="shared" si="32"/>
        <v/>
      </c>
      <c r="DT18" s="223" t="str">
        <f t="shared" si="32"/>
        <v/>
      </c>
      <c r="DU18" s="223" t="str">
        <f t="shared" si="32"/>
        <v/>
      </c>
      <c r="DV18" s="223" t="str">
        <f t="shared" si="32"/>
        <v/>
      </c>
      <c r="DW18" s="223" t="str">
        <f t="shared" si="32"/>
        <v/>
      </c>
      <c r="DX18" s="223" t="str">
        <f t="shared" si="32"/>
        <v/>
      </c>
    </row>
    <row r="19" spans="1:128" ht="12" customHeight="1" x14ac:dyDescent="0.2">
      <c r="A19" s="478" t="s">
        <v>102</v>
      </c>
      <c r="B19" s="215">
        <v>1</v>
      </c>
      <c r="C19" s="221" t="str">
        <f t="shared" ref="C19:BO19" si="33">IF(COUNTIF(_sn1,C$2)&gt;1,"sai",IF(COUNTIF(_sn1,C$2)=1,INDEX(tkbs,1,MATCH(C$2,_sn1,0)),""))</f>
        <v>A12</v>
      </c>
      <c r="D19" s="221" t="str">
        <f t="shared" si="33"/>
        <v>A8</v>
      </c>
      <c r="E19" s="221" t="str">
        <f t="shared" si="33"/>
        <v/>
      </c>
      <c r="F19" s="221" t="str">
        <f t="shared" si="33"/>
        <v>B13</v>
      </c>
      <c r="G19" s="221" t="str">
        <f t="shared" si="33"/>
        <v/>
      </c>
      <c r="H19" s="221" t="str">
        <f t="shared" si="33"/>
        <v>A14</v>
      </c>
      <c r="I19" s="221" t="str">
        <f t="shared" si="33"/>
        <v/>
      </c>
      <c r="J19" s="221" t="str">
        <f t="shared" si="33"/>
        <v>A6</v>
      </c>
      <c r="K19" s="221" t="str">
        <f t="shared" si="33"/>
        <v/>
      </c>
      <c r="L19" s="221" t="str">
        <f t="shared" si="33"/>
        <v/>
      </c>
      <c r="M19" s="221" t="str">
        <f t="shared" si="33"/>
        <v/>
      </c>
      <c r="N19" s="221" t="str">
        <f t="shared" si="33"/>
        <v>C4</v>
      </c>
      <c r="O19" s="221" t="str">
        <f t="shared" si="33"/>
        <v/>
      </c>
      <c r="P19" s="221" t="str">
        <f t="shared" si="33"/>
        <v/>
      </c>
      <c r="Q19" s="221" t="str">
        <f t="shared" si="33"/>
        <v>C2</v>
      </c>
      <c r="R19" s="221" t="str">
        <f t="shared" si="33"/>
        <v/>
      </c>
      <c r="S19" s="221" t="str">
        <f t="shared" si="33"/>
        <v/>
      </c>
      <c r="T19" s="221" t="str">
        <f t="shared" si="33"/>
        <v/>
      </c>
      <c r="U19" s="221" t="str">
        <f t="shared" si="33"/>
        <v/>
      </c>
      <c r="V19" s="221" t="str">
        <f t="shared" si="33"/>
        <v/>
      </c>
      <c r="W19" s="221" t="str">
        <f t="shared" si="33"/>
        <v/>
      </c>
      <c r="X19" s="221" t="str">
        <f t="shared" si="33"/>
        <v/>
      </c>
      <c r="Y19" s="221" t="str">
        <f t="shared" si="33"/>
        <v>A10</v>
      </c>
      <c r="Z19" s="221" t="str">
        <f t="shared" si="33"/>
        <v>A13</v>
      </c>
      <c r="AA19" s="221" t="str">
        <f t="shared" si="33"/>
        <v>C5</v>
      </c>
      <c r="AB19" s="221" t="str">
        <f t="shared" si="33"/>
        <v/>
      </c>
      <c r="AC19" s="221" t="str">
        <f t="shared" si="33"/>
        <v>C15</v>
      </c>
      <c r="AD19" s="221" t="str">
        <f t="shared" si="33"/>
        <v/>
      </c>
      <c r="AE19" s="221" t="str">
        <f t="shared" si="33"/>
        <v>A1</v>
      </c>
      <c r="AF19" s="221" t="str">
        <f t="shared" si="33"/>
        <v/>
      </c>
      <c r="AG19" s="221" t="str">
        <f t="shared" si="33"/>
        <v>C10</v>
      </c>
      <c r="AH19" s="221" t="str">
        <f t="shared" si="33"/>
        <v/>
      </c>
      <c r="AI19" s="221" t="str">
        <f t="shared" si="33"/>
        <v>C1</v>
      </c>
      <c r="AJ19" s="221" t="str">
        <f t="shared" si="33"/>
        <v>C11</v>
      </c>
      <c r="AK19" s="221" t="str">
        <f t="shared" si="33"/>
        <v/>
      </c>
      <c r="AL19" s="221" t="str">
        <f t="shared" si="33"/>
        <v/>
      </c>
      <c r="AM19" s="221" t="str">
        <f t="shared" si="33"/>
        <v>B2</v>
      </c>
      <c r="AN19" s="221" t="str">
        <f t="shared" si="33"/>
        <v/>
      </c>
      <c r="AO19" s="221" t="str">
        <f t="shared" si="33"/>
        <v/>
      </c>
      <c r="AP19" s="221" t="str">
        <f t="shared" si="33"/>
        <v/>
      </c>
      <c r="AQ19" s="221" t="str">
        <f t="shared" si="33"/>
        <v/>
      </c>
      <c r="AR19" s="221" t="str">
        <f t="shared" si="33"/>
        <v/>
      </c>
      <c r="AS19" s="221" t="str">
        <f t="shared" si="33"/>
        <v>A11</v>
      </c>
      <c r="AT19" s="221" t="str">
        <f t="shared" si="33"/>
        <v/>
      </c>
      <c r="AU19" s="221" t="str">
        <f t="shared" si="33"/>
        <v/>
      </c>
      <c r="AV19" s="221" t="str">
        <f t="shared" si="33"/>
        <v/>
      </c>
      <c r="AW19" s="221" t="str">
        <f t="shared" si="33"/>
        <v/>
      </c>
      <c r="AX19" s="221" t="str">
        <f t="shared" si="33"/>
        <v/>
      </c>
      <c r="AY19" s="221" t="str">
        <f t="shared" si="33"/>
        <v/>
      </c>
      <c r="AZ19" s="221" t="str">
        <f t="shared" si="33"/>
        <v>A5</v>
      </c>
      <c r="BA19" s="221" t="str">
        <f t="shared" si="33"/>
        <v/>
      </c>
      <c r="BB19" s="221" t="str">
        <f t="shared" si="33"/>
        <v>C3</v>
      </c>
      <c r="BC19" s="221" t="str">
        <f t="shared" si="33"/>
        <v>A3</v>
      </c>
      <c r="BD19" s="221" t="str">
        <f t="shared" si="33"/>
        <v/>
      </c>
      <c r="BE19" s="221" t="str">
        <f t="shared" si="33"/>
        <v/>
      </c>
      <c r="BF19" s="221" t="str">
        <f t="shared" si="33"/>
        <v/>
      </c>
      <c r="BG19" s="221" t="str">
        <f t="shared" si="33"/>
        <v/>
      </c>
      <c r="BH19" s="221" t="str">
        <f t="shared" si="33"/>
        <v/>
      </c>
      <c r="BI19" s="221" t="str">
        <f t="shared" si="33"/>
        <v>B1</v>
      </c>
      <c r="BJ19" s="221" t="str">
        <f t="shared" si="33"/>
        <v/>
      </c>
      <c r="BK19" s="221" t="str">
        <f t="shared" si="33"/>
        <v/>
      </c>
      <c r="BL19" s="221" t="str">
        <f t="shared" si="33"/>
        <v/>
      </c>
      <c r="BM19" s="221" t="str">
        <f t="shared" si="33"/>
        <v/>
      </c>
      <c r="BN19" s="221" t="str">
        <f t="shared" si="33"/>
        <v/>
      </c>
      <c r="BO19" s="221" t="str">
        <f t="shared" si="33"/>
        <v/>
      </c>
      <c r="BP19" s="221" t="str">
        <f t="shared" ref="BP19:DX19" si="34">IF(COUNTIF(_sn1,BP$2)&gt;1,"sai",IF(COUNTIF(_sn1,BP$2)=1,INDEX(tkbs,1,MATCH(BP$2,_sn1,0)),""))</f>
        <v>C7</v>
      </c>
      <c r="BQ19" s="221" t="str">
        <f t="shared" si="34"/>
        <v>A7</v>
      </c>
      <c r="BR19" s="221" t="str">
        <f t="shared" si="34"/>
        <v/>
      </c>
      <c r="BS19" s="221" t="str">
        <f t="shared" si="34"/>
        <v/>
      </c>
      <c r="BT19" s="221" t="str">
        <f t="shared" si="34"/>
        <v/>
      </c>
      <c r="BU19" s="221" t="str">
        <f t="shared" si="34"/>
        <v/>
      </c>
      <c r="BV19" s="221" t="str">
        <f t="shared" si="34"/>
        <v/>
      </c>
      <c r="BW19" s="221" t="str">
        <f t="shared" si="34"/>
        <v/>
      </c>
      <c r="BX19" s="221" t="str">
        <f t="shared" si="34"/>
        <v/>
      </c>
      <c r="BY19" s="221" t="str">
        <f t="shared" si="34"/>
        <v/>
      </c>
      <c r="BZ19" s="221" t="str">
        <f t="shared" si="34"/>
        <v/>
      </c>
      <c r="CA19" s="221" t="str">
        <f t="shared" si="34"/>
        <v/>
      </c>
      <c r="CB19" s="221" t="str">
        <f t="shared" si="34"/>
        <v/>
      </c>
      <c r="CC19" s="221" t="str">
        <f t="shared" si="34"/>
        <v/>
      </c>
      <c r="CD19" s="221" t="str">
        <f t="shared" si="34"/>
        <v>A2</v>
      </c>
      <c r="CE19" s="221" t="str">
        <f t="shared" si="34"/>
        <v>C8</v>
      </c>
      <c r="CF19" s="221" t="str">
        <f t="shared" si="34"/>
        <v/>
      </c>
      <c r="CG19" s="221" t="str">
        <f t="shared" si="34"/>
        <v/>
      </c>
      <c r="CH19" s="221" t="str">
        <f t="shared" si="34"/>
        <v/>
      </c>
      <c r="CI19" s="221" t="str">
        <f t="shared" si="34"/>
        <v/>
      </c>
      <c r="CJ19" s="221" t="str">
        <f t="shared" si="34"/>
        <v/>
      </c>
      <c r="CK19" s="221" t="str">
        <f t="shared" si="34"/>
        <v/>
      </c>
      <c r="CL19" s="221" t="str">
        <f t="shared" si="34"/>
        <v>B8</v>
      </c>
      <c r="CM19" s="221" t="str">
        <f t="shared" si="34"/>
        <v/>
      </c>
      <c r="CN19" s="221" t="str">
        <f t="shared" si="34"/>
        <v/>
      </c>
      <c r="CO19" s="221" t="str">
        <f t="shared" si="34"/>
        <v/>
      </c>
      <c r="CP19" s="221" t="str">
        <f t="shared" si="34"/>
        <v/>
      </c>
      <c r="CQ19" s="221" t="str">
        <f t="shared" si="34"/>
        <v>C13</v>
      </c>
      <c r="CR19" s="221" t="str">
        <f t="shared" si="34"/>
        <v>B12</v>
      </c>
      <c r="CS19" s="221" t="str">
        <f t="shared" si="34"/>
        <v/>
      </c>
      <c r="CT19" s="221" t="str">
        <f t="shared" si="34"/>
        <v>B5</v>
      </c>
      <c r="CU19" s="221" t="str">
        <f t="shared" si="34"/>
        <v>A4</v>
      </c>
      <c r="CV19" s="221" t="str">
        <f t="shared" si="34"/>
        <v>A9</v>
      </c>
      <c r="CW19" s="221" t="str">
        <f t="shared" si="34"/>
        <v/>
      </c>
      <c r="CX19" s="221" t="str">
        <f t="shared" si="34"/>
        <v/>
      </c>
      <c r="CY19" s="221" t="str">
        <f t="shared" si="34"/>
        <v>B3</v>
      </c>
      <c r="CZ19" s="221" t="str">
        <f t="shared" si="34"/>
        <v>C6</v>
      </c>
      <c r="DA19" s="221" t="str">
        <f t="shared" si="34"/>
        <v/>
      </c>
      <c r="DB19" s="221" t="str">
        <f t="shared" si="34"/>
        <v/>
      </c>
      <c r="DC19" s="221" t="str">
        <f t="shared" si="34"/>
        <v/>
      </c>
      <c r="DD19" s="221" t="str">
        <f t="shared" si="34"/>
        <v/>
      </c>
      <c r="DE19" s="221" t="str">
        <f t="shared" si="34"/>
        <v/>
      </c>
      <c r="DF19" s="221" t="str">
        <f t="shared" si="34"/>
        <v/>
      </c>
      <c r="DG19" s="221" t="str">
        <f t="shared" si="34"/>
        <v/>
      </c>
      <c r="DH19" s="221" t="str">
        <f t="shared" si="34"/>
        <v/>
      </c>
      <c r="DI19" s="221" t="str">
        <f t="shared" si="34"/>
        <v>B4</v>
      </c>
      <c r="DJ19" s="221" t="str">
        <f t="shared" si="34"/>
        <v/>
      </c>
      <c r="DK19" s="221" t="str">
        <f t="shared" si="34"/>
        <v>C9</v>
      </c>
      <c r="DL19" s="221" t="str">
        <f t="shared" si="34"/>
        <v>B11</v>
      </c>
      <c r="DM19" s="221" t="str">
        <f t="shared" si="34"/>
        <v/>
      </c>
      <c r="DN19" s="221" t="str">
        <f t="shared" si="34"/>
        <v/>
      </c>
      <c r="DO19" s="221" t="str">
        <f t="shared" si="34"/>
        <v/>
      </c>
      <c r="DP19" s="221" t="str">
        <f t="shared" si="34"/>
        <v/>
      </c>
      <c r="DQ19" s="221" t="str">
        <f t="shared" si="34"/>
        <v>B9</v>
      </c>
      <c r="DR19" s="221" t="str">
        <f t="shared" si="34"/>
        <v/>
      </c>
      <c r="DS19" s="221" t="str">
        <f t="shared" si="34"/>
        <v/>
      </c>
      <c r="DT19" s="221" t="str">
        <f t="shared" si="34"/>
        <v/>
      </c>
      <c r="DU19" s="221" t="str">
        <f t="shared" si="34"/>
        <v/>
      </c>
      <c r="DV19" s="221" t="str">
        <f t="shared" si="34"/>
        <v/>
      </c>
      <c r="DW19" s="221" t="str">
        <f t="shared" si="34"/>
        <v/>
      </c>
      <c r="DX19" s="221" t="str">
        <f t="shared" si="34"/>
        <v/>
      </c>
    </row>
    <row r="20" spans="1:128" ht="12" customHeight="1" x14ac:dyDescent="0.2">
      <c r="A20" s="476"/>
      <c r="B20" s="218">
        <v>2</v>
      </c>
      <c r="C20" s="222" t="str">
        <f t="shared" ref="C20:BO20" si="35">IF(COUNTIF(_sn2,C$2)&gt;1,"sai",IF(COUNTIF(_sn2,C$2)=1,INDEX(tkbs,1,MATCH(C$2,_sn2,0)),""))</f>
        <v>A12</v>
      </c>
      <c r="D20" s="222" t="str">
        <f t="shared" si="35"/>
        <v>A8</v>
      </c>
      <c r="E20" s="222" t="str">
        <f t="shared" si="35"/>
        <v/>
      </c>
      <c r="F20" s="222" t="str">
        <f t="shared" si="35"/>
        <v>B13</v>
      </c>
      <c r="G20" s="222" t="str">
        <f t="shared" si="35"/>
        <v/>
      </c>
      <c r="H20" s="222" t="str">
        <f t="shared" si="35"/>
        <v>A14</v>
      </c>
      <c r="I20" s="222" t="str">
        <f t="shared" si="35"/>
        <v/>
      </c>
      <c r="J20" s="222" t="str">
        <f t="shared" si="35"/>
        <v>A6</v>
      </c>
      <c r="K20" s="222" t="str">
        <f t="shared" si="35"/>
        <v/>
      </c>
      <c r="L20" s="222" t="str">
        <f t="shared" si="35"/>
        <v/>
      </c>
      <c r="M20" s="222" t="str">
        <f t="shared" si="35"/>
        <v/>
      </c>
      <c r="N20" s="222" t="str">
        <f t="shared" si="35"/>
        <v>C4</v>
      </c>
      <c r="O20" s="222" t="str">
        <f t="shared" si="35"/>
        <v/>
      </c>
      <c r="P20" s="222" t="str">
        <f t="shared" si="35"/>
        <v/>
      </c>
      <c r="Q20" s="222" t="str">
        <f t="shared" si="35"/>
        <v>C7</v>
      </c>
      <c r="R20" s="222" t="str">
        <f t="shared" si="35"/>
        <v/>
      </c>
      <c r="S20" s="222" t="str">
        <f t="shared" si="35"/>
        <v/>
      </c>
      <c r="T20" s="222" t="str">
        <f t="shared" si="35"/>
        <v/>
      </c>
      <c r="U20" s="222" t="str">
        <f t="shared" si="35"/>
        <v/>
      </c>
      <c r="V20" s="222" t="str">
        <f t="shared" si="35"/>
        <v/>
      </c>
      <c r="W20" s="222" t="str">
        <f t="shared" si="35"/>
        <v/>
      </c>
      <c r="X20" s="222" t="str">
        <f t="shared" si="35"/>
        <v/>
      </c>
      <c r="Y20" s="222" t="str">
        <f t="shared" si="35"/>
        <v>A4</v>
      </c>
      <c r="Z20" s="222" t="str">
        <f t="shared" si="35"/>
        <v>A13</v>
      </c>
      <c r="AA20" s="222" t="str">
        <f t="shared" si="35"/>
        <v>C5</v>
      </c>
      <c r="AB20" s="222" t="str">
        <f t="shared" si="35"/>
        <v/>
      </c>
      <c r="AC20" s="222" t="str">
        <f t="shared" si="35"/>
        <v>C15</v>
      </c>
      <c r="AD20" s="222" t="str">
        <f t="shared" si="35"/>
        <v/>
      </c>
      <c r="AE20" s="222" t="str">
        <f t="shared" si="35"/>
        <v>A1</v>
      </c>
      <c r="AF20" s="222" t="str">
        <f t="shared" si="35"/>
        <v>A9</v>
      </c>
      <c r="AG20" s="222" t="str">
        <f t="shared" si="35"/>
        <v>C10</v>
      </c>
      <c r="AH20" s="222" t="str">
        <f t="shared" si="35"/>
        <v/>
      </c>
      <c r="AI20" s="222" t="str">
        <f t="shared" si="35"/>
        <v>C1</v>
      </c>
      <c r="AJ20" s="222" t="str">
        <f t="shared" si="35"/>
        <v>C11</v>
      </c>
      <c r="AK20" s="222" t="str">
        <f t="shared" si="35"/>
        <v/>
      </c>
      <c r="AL20" s="222" t="str">
        <f t="shared" si="35"/>
        <v/>
      </c>
      <c r="AM20" s="222" t="str">
        <f t="shared" si="35"/>
        <v>B2</v>
      </c>
      <c r="AN20" s="222" t="str">
        <f t="shared" si="35"/>
        <v/>
      </c>
      <c r="AO20" s="222" t="str">
        <f t="shared" si="35"/>
        <v/>
      </c>
      <c r="AP20" s="222" t="str">
        <f t="shared" si="35"/>
        <v/>
      </c>
      <c r="AQ20" s="222" t="str">
        <f t="shared" si="35"/>
        <v/>
      </c>
      <c r="AR20" s="222" t="str">
        <f t="shared" si="35"/>
        <v/>
      </c>
      <c r="AS20" s="222" t="str">
        <f t="shared" si="35"/>
        <v>A11</v>
      </c>
      <c r="AT20" s="222" t="str">
        <f t="shared" si="35"/>
        <v/>
      </c>
      <c r="AU20" s="222" t="str">
        <f t="shared" si="35"/>
        <v/>
      </c>
      <c r="AV20" s="222" t="str">
        <f t="shared" si="35"/>
        <v/>
      </c>
      <c r="AW20" s="222" t="str">
        <f t="shared" si="35"/>
        <v/>
      </c>
      <c r="AX20" s="222" t="str">
        <f t="shared" si="35"/>
        <v/>
      </c>
      <c r="AY20" s="222" t="str">
        <f t="shared" si="35"/>
        <v/>
      </c>
      <c r="AZ20" s="222" t="str">
        <f t="shared" si="35"/>
        <v>A5</v>
      </c>
      <c r="BA20" s="222" t="str">
        <f t="shared" si="35"/>
        <v/>
      </c>
      <c r="BB20" s="222" t="str">
        <f t="shared" si="35"/>
        <v>C3</v>
      </c>
      <c r="BC20" s="222" t="str">
        <f t="shared" si="35"/>
        <v>A3</v>
      </c>
      <c r="BD20" s="222" t="str">
        <f t="shared" si="35"/>
        <v/>
      </c>
      <c r="BE20" s="222" t="str">
        <f t="shared" si="35"/>
        <v/>
      </c>
      <c r="BF20" s="222" t="str">
        <f t="shared" si="35"/>
        <v/>
      </c>
      <c r="BG20" s="222" t="str">
        <f t="shared" si="35"/>
        <v/>
      </c>
      <c r="BH20" s="222" t="str">
        <f t="shared" si="35"/>
        <v/>
      </c>
      <c r="BI20" s="222" t="str">
        <f t="shared" si="35"/>
        <v>B1</v>
      </c>
      <c r="BJ20" s="222" t="str">
        <f t="shared" si="35"/>
        <v/>
      </c>
      <c r="BK20" s="222" t="str">
        <f t="shared" si="35"/>
        <v/>
      </c>
      <c r="BL20" s="222" t="str">
        <f t="shared" si="35"/>
        <v/>
      </c>
      <c r="BM20" s="222" t="str">
        <f t="shared" si="35"/>
        <v/>
      </c>
      <c r="BN20" s="222" t="str">
        <f t="shared" si="35"/>
        <v/>
      </c>
      <c r="BO20" s="222" t="str">
        <f t="shared" si="35"/>
        <v/>
      </c>
      <c r="BP20" s="222" t="str">
        <f t="shared" ref="BP20:DX20" si="36">IF(COUNTIF(_sn2,BP$2)&gt;1,"sai",IF(COUNTIF(_sn2,BP$2)=1,INDEX(tkbs,1,MATCH(BP$2,_sn2,0)),""))</f>
        <v>C2</v>
      </c>
      <c r="BQ20" s="222" t="str">
        <f t="shared" si="36"/>
        <v>A7</v>
      </c>
      <c r="BR20" s="222" t="str">
        <f t="shared" si="36"/>
        <v/>
      </c>
      <c r="BS20" s="222" t="str">
        <f t="shared" si="36"/>
        <v/>
      </c>
      <c r="BT20" s="222" t="str">
        <f t="shared" si="36"/>
        <v/>
      </c>
      <c r="BU20" s="222" t="str">
        <f t="shared" si="36"/>
        <v/>
      </c>
      <c r="BV20" s="222" t="str">
        <f t="shared" si="36"/>
        <v/>
      </c>
      <c r="BW20" s="222" t="str">
        <f t="shared" si="36"/>
        <v/>
      </c>
      <c r="BX20" s="222" t="str">
        <f t="shared" si="36"/>
        <v/>
      </c>
      <c r="BY20" s="222" t="str">
        <f t="shared" si="36"/>
        <v/>
      </c>
      <c r="BZ20" s="222" t="str">
        <f t="shared" si="36"/>
        <v/>
      </c>
      <c r="CA20" s="222" t="str">
        <f t="shared" si="36"/>
        <v/>
      </c>
      <c r="CB20" s="222" t="str">
        <f t="shared" si="36"/>
        <v/>
      </c>
      <c r="CC20" s="222" t="str">
        <f t="shared" si="36"/>
        <v/>
      </c>
      <c r="CD20" s="222" t="str">
        <f t="shared" si="36"/>
        <v>A2</v>
      </c>
      <c r="CE20" s="222" t="str">
        <f t="shared" si="36"/>
        <v>A10</v>
      </c>
      <c r="CF20" s="222" t="str">
        <f t="shared" si="36"/>
        <v/>
      </c>
      <c r="CG20" s="222" t="str">
        <f t="shared" si="36"/>
        <v/>
      </c>
      <c r="CH20" s="222" t="str">
        <f t="shared" si="36"/>
        <v/>
      </c>
      <c r="CI20" s="222" t="str">
        <f t="shared" si="36"/>
        <v/>
      </c>
      <c r="CJ20" s="222" t="str">
        <f t="shared" si="36"/>
        <v/>
      </c>
      <c r="CK20" s="222" t="str">
        <f t="shared" si="36"/>
        <v/>
      </c>
      <c r="CL20" s="222" t="str">
        <f t="shared" si="36"/>
        <v>B3</v>
      </c>
      <c r="CM20" s="222" t="str">
        <f t="shared" si="36"/>
        <v/>
      </c>
      <c r="CN20" s="222" t="str">
        <f t="shared" si="36"/>
        <v/>
      </c>
      <c r="CO20" s="222" t="str">
        <f t="shared" si="36"/>
        <v/>
      </c>
      <c r="CP20" s="222" t="str">
        <f t="shared" si="36"/>
        <v/>
      </c>
      <c r="CQ20" s="222" t="str">
        <f t="shared" si="36"/>
        <v>C13</v>
      </c>
      <c r="CR20" s="222" t="str">
        <f t="shared" si="36"/>
        <v>C8</v>
      </c>
      <c r="CS20" s="222" t="str">
        <f t="shared" si="36"/>
        <v/>
      </c>
      <c r="CT20" s="222" t="str">
        <f t="shared" si="36"/>
        <v/>
      </c>
      <c r="CU20" s="222" t="str">
        <f t="shared" si="36"/>
        <v/>
      </c>
      <c r="CV20" s="222" t="str">
        <f t="shared" si="36"/>
        <v>B5</v>
      </c>
      <c r="CW20" s="222" t="str">
        <f t="shared" si="36"/>
        <v/>
      </c>
      <c r="CX20" s="222" t="str">
        <f t="shared" si="36"/>
        <v/>
      </c>
      <c r="CY20" s="222" t="str">
        <f t="shared" si="36"/>
        <v>B8</v>
      </c>
      <c r="CZ20" s="222" t="str">
        <f t="shared" si="36"/>
        <v>C6</v>
      </c>
      <c r="DA20" s="222" t="str">
        <f t="shared" si="36"/>
        <v/>
      </c>
      <c r="DB20" s="222" t="str">
        <f t="shared" si="36"/>
        <v/>
      </c>
      <c r="DC20" s="222" t="str">
        <f t="shared" si="36"/>
        <v/>
      </c>
      <c r="DD20" s="222" t="str">
        <f t="shared" si="36"/>
        <v/>
      </c>
      <c r="DE20" s="222" t="str">
        <f t="shared" si="36"/>
        <v/>
      </c>
      <c r="DF20" s="222" t="str">
        <f t="shared" si="36"/>
        <v>B12</v>
      </c>
      <c r="DG20" s="222" t="str">
        <f t="shared" si="36"/>
        <v/>
      </c>
      <c r="DH20" s="222" t="str">
        <f t="shared" si="36"/>
        <v/>
      </c>
      <c r="DI20" s="222" t="str">
        <f t="shared" si="36"/>
        <v>B4</v>
      </c>
      <c r="DJ20" s="222" t="str">
        <f t="shared" si="36"/>
        <v/>
      </c>
      <c r="DK20" s="222" t="str">
        <f t="shared" si="36"/>
        <v>C9</v>
      </c>
      <c r="DL20" s="222" t="str">
        <f t="shared" si="36"/>
        <v>B11</v>
      </c>
      <c r="DM20" s="222" t="str">
        <f t="shared" si="36"/>
        <v/>
      </c>
      <c r="DN20" s="222" t="str">
        <f t="shared" si="36"/>
        <v/>
      </c>
      <c r="DO20" s="222" t="str">
        <f t="shared" si="36"/>
        <v/>
      </c>
      <c r="DP20" s="222" t="str">
        <f t="shared" si="36"/>
        <v/>
      </c>
      <c r="DQ20" s="222" t="str">
        <f t="shared" si="36"/>
        <v>B9</v>
      </c>
      <c r="DR20" s="222" t="str">
        <f t="shared" si="36"/>
        <v/>
      </c>
      <c r="DS20" s="222" t="str">
        <f t="shared" si="36"/>
        <v/>
      </c>
      <c r="DT20" s="222" t="str">
        <f t="shared" si="36"/>
        <v/>
      </c>
      <c r="DU20" s="222" t="str">
        <f t="shared" si="36"/>
        <v/>
      </c>
      <c r="DV20" s="222" t="str">
        <f t="shared" si="36"/>
        <v>B12</v>
      </c>
      <c r="DW20" s="222" t="str">
        <f t="shared" si="36"/>
        <v/>
      </c>
      <c r="DX20" s="222" t="str">
        <f t="shared" si="36"/>
        <v/>
      </c>
    </row>
    <row r="21" spans="1:128" ht="12" customHeight="1" x14ac:dyDescent="0.2">
      <c r="A21" s="476"/>
      <c r="B21" s="218">
        <v>3</v>
      </c>
      <c r="C21" s="222" t="str">
        <f t="shared" ref="C21:BO21" si="37">IF(COUNTIF(_sn3,C$2)&gt;1,"sai",IF(COUNTIF(_sn3,C$2)=1,INDEX(tkbs,1,MATCH(C$2,_sn3,0)),""))</f>
        <v/>
      </c>
      <c r="D21" s="222" t="str">
        <f t="shared" si="37"/>
        <v>A2</v>
      </c>
      <c r="E21" s="222" t="str">
        <f t="shared" si="37"/>
        <v/>
      </c>
      <c r="F21" s="222" t="str">
        <f t="shared" si="37"/>
        <v>A3</v>
      </c>
      <c r="G21" s="222" t="str">
        <f t="shared" si="37"/>
        <v/>
      </c>
      <c r="H21" s="222" t="str">
        <f t="shared" si="37"/>
        <v>B4</v>
      </c>
      <c r="I21" s="222" t="str">
        <f t="shared" si="37"/>
        <v/>
      </c>
      <c r="J21" s="222" t="str">
        <f t="shared" si="37"/>
        <v>B8</v>
      </c>
      <c r="K21" s="222" t="str">
        <f t="shared" si="37"/>
        <v/>
      </c>
      <c r="L21" s="222" t="str">
        <f t="shared" si="37"/>
        <v>C6</v>
      </c>
      <c r="M21" s="222" t="str">
        <f t="shared" si="37"/>
        <v/>
      </c>
      <c r="N21" s="222" t="str">
        <f t="shared" si="37"/>
        <v>B2</v>
      </c>
      <c r="O21" s="222" t="str">
        <f t="shared" si="37"/>
        <v/>
      </c>
      <c r="P21" s="222" t="str">
        <f t="shared" si="37"/>
        <v/>
      </c>
      <c r="Q21" s="222" t="str">
        <f t="shared" si="37"/>
        <v>C11</v>
      </c>
      <c r="R21" s="222" t="str">
        <f t="shared" si="37"/>
        <v/>
      </c>
      <c r="S21" s="222" t="str">
        <f t="shared" si="37"/>
        <v/>
      </c>
      <c r="T21" s="222" t="str">
        <f t="shared" si="37"/>
        <v/>
      </c>
      <c r="U21" s="222" t="str">
        <f t="shared" si="37"/>
        <v/>
      </c>
      <c r="V21" s="222" t="str">
        <f t="shared" si="37"/>
        <v/>
      </c>
      <c r="W21" s="222" t="str">
        <f t="shared" si="37"/>
        <v/>
      </c>
      <c r="X21" s="222" t="str">
        <f t="shared" si="37"/>
        <v/>
      </c>
      <c r="Y21" s="222" t="str">
        <f t="shared" si="37"/>
        <v>A8</v>
      </c>
      <c r="Z21" s="222" t="str">
        <f t="shared" si="37"/>
        <v>A7</v>
      </c>
      <c r="AA21" s="222" t="str">
        <f t="shared" si="37"/>
        <v>C9</v>
      </c>
      <c r="AB21" s="222" t="str">
        <f t="shared" si="37"/>
        <v/>
      </c>
      <c r="AC21" s="222" t="str">
        <f t="shared" si="37"/>
        <v>A5</v>
      </c>
      <c r="AD21" s="222" t="str">
        <f t="shared" si="37"/>
        <v/>
      </c>
      <c r="AE21" s="222" t="str">
        <f t="shared" si="37"/>
        <v>A14</v>
      </c>
      <c r="AF21" s="222" t="str">
        <f t="shared" si="37"/>
        <v/>
      </c>
      <c r="AG21" s="222" t="str">
        <f t="shared" si="37"/>
        <v>C8</v>
      </c>
      <c r="AH21" s="222" t="str">
        <f t="shared" si="37"/>
        <v/>
      </c>
      <c r="AI21" s="222" t="str">
        <f t="shared" si="37"/>
        <v>B13</v>
      </c>
      <c r="AJ21" s="222" t="str">
        <f t="shared" si="37"/>
        <v>C13</v>
      </c>
      <c r="AK21" s="222" t="str">
        <f t="shared" si="37"/>
        <v/>
      </c>
      <c r="AL21" s="222" t="str">
        <f t="shared" si="37"/>
        <v/>
      </c>
      <c r="AM21" s="222" t="str">
        <f t="shared" si="37"/>
        <v>B1</v>
      </c>
      <c r="AN21" s="222" t="str">
        <f t="shared" si="37"/>
        <v/>
      </c>
      <c r="AO21" s="222" t="str">
        <f t="shared" si="37"/>
        <v/>
      </c>
      <c r="AP21" s="222" t="str">
        <f t="shared" si="37"/>
        <v/>
      </c>
      <c r="AQ21" s="222" t="str">
        <f t="shared" si="37"/>
        <v/>
      </c>
      <c r="AR21" s="222" t="str">
        <f t="shared" si="37"/>
        <v/>
      </c>
      <c r="AS21" s="222" t="str">
        <f t="shared" si="37"/>
        <v>A6</v>
      </c>
      <c r="AT21" s="222" t="str">
        <f t="shared" si="37"/>
        <v/>
      </c>
      <c r="AU21" s="222" t="str">
        <f t="shared" si="37"/>
        <v/>
      </c>
      <c r="AV21" s="222" t="str">
        <f t="shared" si="37"/>
        <v>B9</v>
      </c>
      <c r="AW21" s="222" t="str">
        <f t="shared" si="37"/>
        <v/>
      </c>
      <c r="AX21" s="222" t="str">
        <f t="shared" si="37"/>
        <v/>
      </c>
      <c r="AY21" s="222" t="str">
        <f t="shared" si="37"/>
        <v/>
      </c>
      <c r="AZ21" s="222" t="str">
        <f t="shared" si="37"/>
        <v>C5</v>
      </c>
      <c r="BA21" s="222" t="str">
        <f t="shared" si="37"/>
        <v>A13</v>
      </c>
      <c r="BB21" s="222" t="str">
        <f t="shared" si="37"/>
        <v/>
      </c>
      <c r="BC21" s="222" t="str">
        <f t="shared" si="37"/>
        <v/>
      </c>
      <c r="BD21" s="222" t="str">
        <f t="shared" si="37"/>
        <v/>
      </c>
      <c r="BE21" s="222" t="str">
        <f t="shared" si="37"/>
        <v/>
      </c>
      <c r="BF21" s="222" t="str">
        <f t="shared" si="37"/>
        <v/>
      </c>
      <c r="BG21" s="222" t="str">
        <f t="shared" si="37"/>
        <v/>
      </c>
      <c r="BH21" s="222" t="str">
        <f t="shared" si="37"/>
        <v>A9</v>
      </c>
      <c r="BI21" s="222" t="str">
        <f t="shared" si="37"/>
        <v>B5</v>
      </c>
      <c r="BJ21" s="222" t="str">
        <f t="shared" si="37"/>
        <v/>
      </c>
      <c r="BK21" s="222" t="str">
        <f t="shared" si="37"/>
        <v/>
      </c>
      <c r="BL21" s="222" t="str">
        <f t="shared" si="37"/>
        <v/>
      </c>
      <c r="BM21" s="222" t="str">
        <f t="shared" si="37"/>
        <v/>
      </c>
      <c r="BN21" s="222" t="str">
        <f t="shared" si="37"/>
        <v/>
      </c>
      <c r="BO21" s="222" t="str">
        <f t="shared" si="37"/>
        <v/>
      </c>
      <c r="BP21" s="222" t="str">
        <f t="shared" ref="BP21:DX21" si="38">IF(COUNTIF(_sn3,BP$2)&gt;1,"sai",IF(COUNTIF(_sn3,BP$2)=1,INDEX(tkbs,1,MATCH(BP$2,_sn3,0)),""))</f>
        <v/>
      </c>
      <c r="BQ21" s="222" t="str">
        <f t="shared" si="38"/>
        <v>A4</v>
      </c>
      <c r="BR21" s="222" t="str">
        <f t="shared" si="38"/>
        <v/>
      </c>
      <c r="BS21" s="222" t="str">
        <f t="shared" si="38"/>
        <v/>
      </c>
      <c r="BT21" s="222" t="str">
        <f t="shared" si="38"/>
        <v/>
      </c>
      <c r="BU21" s="222" t="str">
        <f t="shared" si="38"/>
        <v/>
      </c>
      <c r="BV21" s="222" t="str">
        <f t="shared" si="38"/>
        <v/>
      </c>
      <c r="BW21" s="222" t="str">
        <f t="shared" si="38"/>
        <v/>
      </c>
      <c r="BX21" s="222" t="str">
        <f t="shared" si="38"/>
        <v/>
      </c>
      <c r="BY21" s="222" t="str">
        <f t="shared" si="38"/>
        <v/>
      </c>
      <c r="BZ21" s="222" t="str">
        <f t="shared" si="38"/>
        <v>B10</v>
      </c>
      <c r="CA21" s="222" t="str">
        <f t="shared" si="38"/>
        <v/>
      </c>
      <c r="CB21" s="222" t="str">
        <f t="shared" si="38"/>
        <v/>
      </c>
      <c r="CC21" s="222" t="str">
        <f t="shared" si="38"/>
        <v/>
      </c>
      <c r="CD21" s="222" t="str">
        <f t="shared" si="38"/>
        <v>A1</v>
      </c>
      <c r="CE21" s="222" t="str">
        <f t="shared" si="38"/>
        <v>A10</v>
      </c>
      <c r="CF21" s="222" t="str">
        <f t="shared" si="38"/>
        <v/>
      </c>
      <c r="CG21" s="222" t="str">
        <f t="shared" si="38"/>
        <v/>
      </c>
      <c r="CH21" s="222" t="str">
        <f t="shared" si="38"/>
        <v/>
      </c>
      <c r="CI21" s="222" t="str">
        <f t="shared" si="38"/>
        <v/>
      </c>
      <c r="CJ21" s="222" t="str">
        <f t="shared" si="38"/>
        <v/>
      </c>
      <c r="CK21" s="222" t="str">
        <f t="shared" si="38"/>
        <v/>
      </c>
      <c r="CL21" s="222" t="str">
        <f t="shared" si="38"/>
        <v/>
      </c>
      <c r="CM21" s="222" t="str">
        <f t="shared" si="38"/>
        <v/>
      </c>
      <c r="CN21" s="222" t="str">
        <f t="shared" si="38"/>
        <v/>
      </c>
      <c r="CO21" s="222" t="str">
        <f t="shared" si="38"/>
        <v/>
      </c>
      <c r="CP21" s="222" t="str">
        <f t="shared" si="38"/>
        <v>C7</v>
      </c>
      <c r="CQ21" s="222" t="str">
        <f t="shared" si="38"/>
        <v>C10</v>
      </c>
      <c r="CR21" s="222" t="str">
        <f t="shared" si="38"/>
        <v>C1</v>
      </c>
      <c r="CS21" s="222" t="str">
        <f t="shared" si="38"/>
        <v/>
      </c>
      <c r="CT21" s="222" t="str">
        <f t="shared" si="38"/>
        <v/>
      </c>
      <c r="CU21" s="222" t="str">
        <f t="shared" si="38"/>
        <v>A11</v>
      </c>
      <c r="CV21" s="222" t="str">
        <f t="shared" si="38"/>
        <v>A12</v>
      </c>
      <c r="CW21" s="222" t="str">
        <f t="shared" si="38"/>
        <v/>
      </c>
      <c r="CX21" s="222" t="str">
        <f t="shared" si="38"/>
        <v/>
      </c>
      <c r="CY21" s="222" t="str">
        <f t="shared" si="38"/>
        <v>B11</v>
      </c>
      <c r="CZ21" s="222" t="str">
        <f t="shared" si="38"/>
        <v>C2</v>
      </c>
      <c r="DA21" s="222" t="str">
        <f t="shared" si="38"/>
        <v/>
      </c>
      <c r="DB21" s="222" t="str">
        <f t="shared" si="38"/>
        <v/>
      </c>
      <c r="DC21" s="222" t="str">
        <f t="shared" si="38"/>
        <v>C3</v>
      </c>
      <c r="DD21" s="222" t="str">
        <f t="shared" si="38"/>
        <v/>
      </c>
      <c r="DE21" s="222" t="str">
        <f t="shared" si="38"/>
        <v/>
      </c>
      <c r="DF21" s="222" t="str">
        <f t="shared" si="38"/>
        <v/>
      </c>
      <c r="DG21" s="222" t="str">
        <f t="shared" si="38"/>
        <v/>
      </c>
      <c r="DH21" s="222" t="str">
        <f t="shared" si="38"/>
        <v/>
      </c>
      <c r="DI21" s="222" t="str">
        <f t="shared" si="38"/>
        <v>B3</v>
      </c>
      <c r="DJ21" s="222" t="str">
        <f t="shared" si="38"/>
        <v/>
      </c>
      <c r="DK21" s="222" t="str">
        <f t="shared" si="38"/>
        <v>C15</v>
      </c>
      <c r="DL21" s="222" t="str">
        <f t="shared" si="38"/>
        <v>B12</v>
      </c>
      <c r="DM21" s="222" t="str">
        <f t="shared" si="38"/>
        <v/>
      </c>
      <c r="DN21" s="222" t="str">
        <f t="shared" si="38"/>
        <v/>
      </c>
      <c r="DO21" s="222" t="str">
        <f t="shared" si="38"/>
        <v/>
      </c>
      <c r="DP21" s="222" t="str">
        <f t="shared" si="38"/>
        <v/>
      </c>
      <c r="DQ21" s="222" t="str">
        <f t="shared" si="38"/>
        <v/>
      </c>
      <c r="DR21" s="222" t="str">
        <f t="shared" si="38"/>
        <v/>
      </c>
      <c r="DS21" s="222" t="str">
        <f t="shared" si="38"/>
        <v/>
      </c>
      <c r="DT21" s="222" t="str">
        <f t="shared" si="38"/>
        <v/>
      </c>
      <c r="DU21" s="222" t="str">
        <f t="shared" si="38"/>
        <v/>
      </c>
      <c r="DV21" s="222" t="str">
        <f t="shared" si="38"/>
        <v/>
      </c>
      <c r="DW21" s="222" t="str">
        <f t="shared" si="38"/>
        <v/>
      </c>
      <c r="DX21" s="222" t="str">
        <f t="shared" si="38"/>
        <v/>
      </c>
    </row>
    <row r="22" spans="1:128" ht="12" customHeight="1" x14ac:dyDescent="0.2">
      <c r="A22" s="476"/>
      <c r="B22" s="218">
        <v>4</v>
      </c>
      <c r="C22" s="222" t="str">
        <f t="shared" ref="C22:BO22" si="39">IF(COUNTIF(_sn4,C$2)&gt;1,"sai",IF(COUNTIF(_sn4,C$2)=1,INDEX(tkbs,1,MATCH(C$2,_sn4,0)),""))</f>
        <v>B11</v>
      </c>
      <c r="D22" s="222" t="str">
        <f t="shared" si="39"/>
        <v>A2</v>
      </c>
      <c r="E22" s="222" t="str">
        <f t="shared" si="39"/>
        <v/>
      </c>
      <c r="F22" s="222" t="str">
        <f t="shared" si="39"/>
        <v>A11</v>
      </c>
      <c r="G22" s="222" t="str">
        <f t="shared" si="39"/>
        <v/>
      </c>
      <c r="H22" s="222" t="str">
        <f t="shared" si="39"/>
        <v>B4</v>
      </c>
      <c r="I22" s="222" t="str">
        <f t="shared" si="39"/>
        <v/>
      </c>
      <c r="J22" s="222" t="str">
        <f t="shared" si="39"/>
        <v>B8</v>
      </c>
      <c r="K22" s="222" t="str">
        <f t="shared" si="39"/>
        <v/>
      </c>
      <c r="L22" s="222" t="str">
        <f t="shared" si="39"/>
        <v>C2</v>
      </c>
      <c r="M22" s="222" t="str">
        <f t="shared" si="39"/>
        <v/>
      </c>
      <c r="N22" s="222" t="str">
        <f t="shared" si="39"/>
        <v>B2</v>
      </c>
      <c r="O22" s="222" t="str">
        <f t="shared" si="39"/>
        <v/>
      </c>
      <c r="P22" s="222" t="str">
        <f t="shared" si="39"/>
        <v/>
      </c>
      <c r="Q22" s="222" t="str">
        <f t="shared" si="39"/>
        <v>C10</v>
      </c>
      <c r="R22" s="222" t="str">
        <f t="shared" si="39"/>
        <v/>
      </c>
      <c r="S22" s="222" t="str">
        <f t="shared" si="39"/>
        <v/>
      </c>
      <c r="T22" s="222" t="str">
        <f t="shared" si="39"/>
        <v/>
      </c>
      <c r="U22" s="222" t="str">
        <f t="shared" si="39"/>
        <v/>
      </c>
      <c r="V22" s="222" t="str">
        <f t="shared" si="39"/>
        <v/>
      </c>
      <c r="W22" s="222" t="str">
        <f t="shared" si="39"/>
        <v/>
      </c>
      <c r="X22" s="222" t="str">
        <f t="shared" si="39"/>
        <v/>
      </c>
      <c r="Y22" s="222" t="str">
        <f t="shared" si="39"/>
        <v>C3</v>
      </c>
      <c r="Z22" s="222" t="str">
        <f t="shared" si="39"/>
        <v>A7</v>
      </c>
      <c r="AA22" s="222" t="str">
        <f t="shared" si="39"/>
        <v>C9</v>
      </c>
      <c r="AB22" s="222" t="str">
        <f t="shared" si="39"/>
        <v/>
      </c>
      <c r="AC22" s="222" t="str">
        <f t="shared" si="39"/>
        <v>A5</v>
      </c>
      <c r="AD22" s="222" t="str">
        <f t="shared" si="39"/>
        <v>C7</v>
      </c>
      <c r="AE22" s="222" t="str">
        <f t="shared" si="39"/>
        <v>A6</v>
      </c>
      <c r="AF22" s="222" t="str">
        <f t="shared" si="39"/>
        <v>A3</v>
      </c>
      <c r="AG22" s="222" t="str">
        <f t="shared" si="39"/>
        <v>C8</v>
      </c>
      <c r="AH22" s="222" t="str">
        <f t="shared" si="39"/>
        <v/>
      </c>
      <c r="AI22" s="222" t="str">
        <f t="shared" si="39"/>
        <v>B13</v>
      </c>
      <c r="AJ22" s="222" t="str">
        <f t="shared" si="39"/>
        <v>C13</v>
      </c>
      <c r="AK22" s="222" t="str">
        <f t="shared" si="39"/>
        <v/>
      </c>
      <c r="AL22" s="222" t="str">
        <f t="shared" si="39"/>
        <v/>
      </c>
      <c r="AM22" s="222" t="str">
        <f t="shared" si="39"/>
        <v>B1</v>
      </c>
      <c r="AN22" s="222" t="str">
        <f t="shared" si="39"/>
        <v/>
      </c>
      <c r="AO22" s="222" t="str">
        <f t="shared" si="39"/>
        <v/>
      </c>
      <c r="AP22" s="222" t="str">
        <f t="shared" si="39"/>
        <v/>
      </c>
      <c r="AQ22" s="222" t="str">
        <f t="shared" si="39"/>
        <v/>
      </c>
      <c r="AR22" s="222" t="str">
        <f t="shared" si="39"/>
        <v/>
      </c>
      <c r="AS22" s="222" t="str">
        <f t="shared" si="39"/>
        <v/>
      </c>
      <c r="AT22" s="222" t="str">
        <f t="shared" si="39"/>
        <v/>
      </c>
      <c r="AU22" s="222" t="str">
        <f t="shared" si="39"/>
        <v/>
      </c>
      <c r="AV22" s="222" t="str">
        <f t="shared" si="39"/>
        <v>B9</v>
      </c>
      <c r="AW22" s="222" t="str">
        <f t="shared" si="39"/>
        <v/>
      </c>
      <c r="AX22" s="222" t="str">
        <f t="shared" si="39"/>
        <v/>
      </c>
      <c r="AY22" s="222" t="str">
        <f t="shared" si="39"/>
        <v/>
      </c>
      <c r="AZ22" s="222" t="str">
        <f t="shared" si="39"/>
        <v>C5</v>
      </c>
      <c r="BA22" s="222" t="str">
        <f t="shared" si="39"/>
        <v>A1</v>
      </c>
      <c r="BB22" s="222" t="str">
        <f t="shared" si="39"/>
        <v>A10</v>
      </c>
      <c r="BC22" s="222" t="str">
        <f t="shared" si="39"/>
        <v/>
      </c>
      <c r="BD22" s="222" t="str">
        <f t="shared" si="39"/>
        <v/>
      </c>
      <c r="BE22" s="222" t="str">
        <f t="shared" si="39"/>
        <v/>
      </c>
      <c r="BF22" s="222" t="str">
        <f t="shared" si="39"/>
        <v/>
      </c>
      <c r="BG22" s="222" t="str">
        <f t="shared" si="39"/>
        <v/>
      </c>
      <c r="BH22" s="222" t="str">
        <f t="shared" si="39"/>
        <v>A9</v>
      </c>
      <c r="BI22" s="222" t="str">
        <f t="shared" si="39"/>
        <v>B5</v>
      </c>
      <c r="BJ22" s="222" t="str">
        <f t="shared" si="39"/>
        <v/>
      </c>
      <c r="BK22" s="222" t="str">
        <f t="shared" si="39"/>
        <v/>
      </c>
      <c r="BL22" s="222" t="str">
        <f t="shared" si="39"/>
        <v/>
      </c>
      <c r="BM22" s="222" t="str">
        <f t="shared" si="39"/>
        <v/>
      </c>
      <c r="BN22" s="222" t="str">
        <f t="shared" si="39"/>
        <v/>
      </c>
      <c r="BO22" s="222" t="str">
        <f t="shared" si="39"/>
        <v/>
      </c>
      <c r="BP22" s="222" t="str">
        <f t="shared" ref="BP22:DX22" si="40">IF(COUNTIF(_sn4,BP$2)&gt;1,"sai",IF(COUNTIF(_sn4,BP$2)=1,INDEX(tkbs,1,MATCH(BP$2,_sn4,0)),""))</f>
        <v/>
      </c>
      <c r="BQ22" s="222" t="str">
        <f t="shared" si="40"/>
        <v>A4</v>
      </c>
      <c r="BR22" s="222" t="str">
        <f t="shared" si="40"/>
        <v/>
      </c>
      <c r="BS22" s="222" t="str">
        <f t="shared" si="40"/>
        <v/>
      </c>
      <c r="BT22" s="222" t="str">
        <f t="shared" si="40"/>
        <v/>
      </c>
      <c r="BU22" s="222" t="str">
        <f t="shared" si="40"/>
        <v/>
      </c>
      <c r="BV22" s="222" t="str">
        <f t="shared" si="40"/>
        <v/>
      </c>
      <c r="BW22" s="222" t="str">
        <f t="shared" si="40"/>
        <v/>
      </c>
      <c r="BX22" s="222" t="str">
        <f t="shared" si="40"/>
        <v/>
      </c>
      <c r="BY22" s="222" t="str">
        <f t="shared" si="40"/>
        <v/>
      </c>
      <c r="BZ22" s="222" t="str">
        <f t="shared" si="40"/>
        <v/>
      </c>
      <c r="CA22" s="222" t="str">
        <f t="shared" si="40"/>
        <v/>
      </c>
      <c r="CB22" s="222" t="str">
        <f t="shared" si="40"/>
        <v/>
      </c>
      <c r="CC22" s="222" t="str">
        <f t="shared" si="40"/>
        <v/>
      </c>
      <c r="CD22" s="222" t="str">
        <f t="shared" si="40"/>
        <v/>
      </c>
      <c r="CE22" s="222" t="str">
        <f t="shared" si="40"/>
        <v>A12</v>
      </c>
      <c r="CF22" s="222" t="str">
        <f t="shared" si="40"/>
        <v/>
      </c>
      <c r="CG22" s="222" t="str">
        <f t="shared" si="40"/>
        <v/>
      </c>
      <c r="CH22" s="222" t="str">
        <f t="shared" si="40"/>
        <v/>
      </c>
      <c r="CI22" s="222" t="str">
        <f t="shared" si="40"/>
        <v/>
      </c>
      <c r="CJ22" s="222" t="str">
        <f t="shared" si="40"/>
        <v>A14</v>
      </c>
      <c r="CK22" s="222" t="str">
        <f t="shared" si="40"/>
        <v/>
      </c>
      <c r="CL22" s="222" t="str">
        <f t="shared" si="40"/>
        <v>C6</v>
      </c>
      <c r="CM22" s="222" t="str">
        <f t="shared" si="40"/>
        <v/>
      </c>
      <c r="CN22" s="222" t="str">
        <f t="shared" si="40"/>
        <v/>
      </c>
      <c r="CO22" s="222" t="str">
        <f t="shared" si="40"/>
        <v/>
      </c>
      <c r="CP22" s="222" t="str">
        <f t="shared" si="40"/>
        <v/>
      </c>
      <c r="CQ22" s="222" t="str">
        <f t="shared" si="40"/>
        <v>C1</v>
      </c>
      <c r="CR22" s="222" t="str">
        <f t="shared" si="40"/>
        <v/>
      </c>
      <c r="CS22" s="222" t="str">
        <f t="shared" si="40"/>
        <v/>
      </c>
      <c r="CT22" s="222" t="str">
        <f t="shared" si="40"/>
        <v/>
      </c>
      <c r="CU22" s="222" t="str">
        <f t="shared" si="40"/>
        <v>A8</v>
      </c>
      <c r="CV22" s="222" t="str">
        <f t="shared" si="40"/>
        <v>A13</v>
      </c>
      <c r="CW22" s="222" t="str">
        <f t="shared" si="40"/>
        <v/>
      </c>
      <c r="CX22" s="222" t="str">
        <f t="shared" si="40"/>
        <v/>
      </c>
      <c r="CY22" s="222" t="str">
        <f t="shared" si="40"/>
        <v>B10</v>
      </c>
      <c r="CZ22" s="222" t="str">
        <f t="shared" si="40"/>
        <v/>
      </c>
      <c r="DA22" s="222" t="str">
        <f t="shared" si="40"/>
        <v/>
      </c>
      <c r="DB22" s="222" t="str">
        <f t="shared" si="40"/>
        <v/>
      </c>
      <c r="DC22" s="222" t="str">
        <f t="shared" si="40"/>
        <v>C4</v>
      </c>
      <c r="DD22" s="222" t="str">
        <f t="shared" si="40"/>
        <v/>
      </c>
      <c r="DE22" s="222" t="str">
        <f t="shared" si="40"/>
        <v/>
      </c>
      <c r="DF22" s="222" t="str">
        <f t="shared" si="40"/>
        <v/>
      </c>
      <c r="DG22" s="222" t="str">
        <f t="shared" si="40"/>
        <v/>
      </c>
      <c r="DH22" s="222" t="str">
        <f t="shared" si="40"/>
        <v/>
      </c>
      <c r="DI22" s="222" t="str">
        <f t="shared" si="40"/>
        <v>B3</v>
      </c>
      <c r="DJ22" s="222" t="str">
        <f t="shared" si="40"/>
        <v/>
      </c>
      <c r="DK22" s="222" t="str">
        <f t="shared" si="40"/>
        <v>C15</v>
      </c>
      <c r="DL22" s="222" t="str">
        <f t="shared" si="40"/>
        <v>B12</v>
      </c>
      <c r="DM22" s="222" t="str">
        <f t="shared" si="40"/>
        <v/>
      </c>
      <c r="DN22" s="222" t="str">
        <f t="shared" si="40"/>
        <v/>
      </c>
      <c r="DO22" s="222" t="str">
        <f t="shared" si="40"/>
        <v/>
      </c>
      <c r="DP22" s="222" t="str">
        <f t="shared" si="40"/>
        <v/>
      </c>
      <c r="DQ22" s="222" t="str">
        <f t="shared" si="40"/>
        <v/>
      </c>
      <c r="DR22" s="222" t="str">
        <f t="shared" si="40"/>
        <v/>
      </c>
      <c r="DS22" s="222" t="str">
        <f t="shared" si="40"/>
        <v/>
      </c>
      <c r="DT22" s="222" t="str">
        <f t="shared" si="40"/>
        <v/>
      </c>
      <c r="DU22" s="222" t="str">
        <f t="shared" si="40"/>
        <v/>
      </c>
      <c r="DV22" s="222" t="str">
        <f t="shared" si="40"/>
        <v/>
      </c>
      <c r="DW22" s="222" t="str">
        <f t="shared" si="40"/>
        <v/>
      </c>
      <c r="DX22" s="222" t="str">
        <f t="shared" si="40"/>
        <v/>
      </c>
    </row>
    <row r="23" spans="1:128" ht="12" customHeight="1" x14ac:dyDescent="0.2">
      <c r="A23" s="479"/>
      <c r="B23" s="219">
        <v>5</v>
      </c>
      <c r="C23" s="223" t="str">
        <f t="shared" ref="C23:BO23" si="41">IF(COUNTIF(_sn5,C$2)&gt;1,"sai",IF(COUNTIF(_sn5,C$2)=1,INDEX(tkbs,1,MATCH(C$2,_sn5,0)),""))</f>
        <v>A13</v>
      </c>
      <c r="D23" s="223" t="str">
        <f t="shared" si="41"/>
        <v>C3</v>
      </c>
      <c r="E23" s="223" t="str">
        <f t="shared" si="41"/>
        <v/>
      </c>
      <c r="F23" s="223" t="str">
        <f t="shared" si="41"/>
        <v>A11</v>
      </c>
      <c r="G23" s="223" t="str">
        <f t="shared" si="41"/>
        <v/>
      </c>
      <c r="H23" s="223" t="str">
        <f t="shared" si="41"/>
        <v/>
      </c>
      <c r="I23" s="223" t="str">
        <f t="shared" si="41"/>
        <v/>
      </c>
      <c r="J23" s="223" t="str">
        <f t="shared" si="41"/>
        <v>A7</v>
      </c>
      <c r="K23" s="223" t="str">
        <f t="shared" si="41"/>
        <v/>
      </c>
      <c r="L23" s="223" t="str">
        <f t="shared" si="41"/>
        <v>C2</v>
      </c>
      <c r="M23" s="223" t="str">
        <f t="shared" si="41"/>
        <v/>
      </c>
      <c r="N23" s="223" t="str">
        <f t="shared" si="41"/>
        <v/>
      </c>
      <c r="O23" s="223" t="str">
        <f t="shared" si="41"/>
        <v/>
      </c>
      <c r="P23" s="223" t="str">
        <f t="shared" si="41"/>
        <v/>
      </c>
      <c r="Q23" s="223" t="str">
        <f t="shared" si="41"/>
        <v>A14</v>
      </c>
      <c r="R23" s="223" t="str">
        <f t="shared" si="41"/>
        <v/>
      </c>
      <c r="S23" s="223" t="str">
        <f t="shared" si="41"/>
        <v/>
      </c>
      <c r="T23" s="223" t="str">
        <f t="shared" si="41"/>
        <v/>
      </c>
      <c r="U23" s="223" t="str">
        <f t="shared" si="41"/>
        <v/>
      </c>
      <c r="V23" s="223" t="str">
        <f t="shared" si="41"/>
        <v/>
      </c>
      <c r="W23" s="223" t="str">
        <f t="shared" si="41"/>
        <v/>
      </c>
      <c r="X23" s="223" t="str">
        <f t="shared" si="41"/>
        <v/>
      </c>
      <c r="Y23" s="223" t="str">
        <f t="shared" si="41"/>
        <v>A6</v>
      </c>
      <c r="Z23" s="223" t="str">
        <f t="shared" si="41"/>
        <v>A4</v>
      </c>
      <c r="AA23" s="223" t="str">
        <f t="shared" si="41"/>
        <v>A2</v>
      </c>
      <c r="AB23" s="223" t="str">
        <f t="shared" si="41"/>
        <v/>
      </c>
      <c r="AC23" s="223" t="str">
        <f t="shared" si="41"/>
        <v/>
      </c>
      <c r="AD23" s="223" t="str">
        <f t="shared" si="41"/>
        <v>C7</v>
      </c>
      <c r="AE23" s="223" t="str">
        <f t="shared" si="41"/>
        <v/>
      </c>
      <c r="AF23" s="223" t="str">
        <f t="shared" si="41"/>
        <v>A3</v>
      </c>
      <c r="AG23" s="223" t="str">
        <f t="shared" si="41"/>
        <v/>
      </c>
      <c r="AH23" s="223" t="str">
        <f t="shared" si="41"/>
        <v/>
      </c>
      <c r="AI23" s="223" t="str">
        <f t="shared" si="41"/>
        <v/>
      </c>
      <c r="AJ23" s="223" t="str">
        <f t="shared" si="41"/>
        <v/>
      </c>
      <c r="AK23" s="223" t="str">
        <f t="shared" si="41"/>
        <v/>
      </c>
      <c r="AL23" s="223" t="str">
        <f t="shared" si="41"/>
        <v/>
      </c>
      <c r="AM23" s="223" t="str">
        <f t="shared" si="41"/>
        <v/>
      </c>
      <c r="AN23" s="223" t="str">
        <f t="shared" si="41"/>
        <v/>
      </c>
      <c r="AO23" s="223" t="str">
        <f t="shared" si="41"/>
        <v/>
      </c>
      <c r="AP23" s="223" t="str">
        <f t="shared" si="41"/>
        <v/>
      </c>
      <c r="AQ23" s="223" t="str">
        <f t="shared" si="41"/>
        <v/>
      </c>
      <c r="AR23" s="223" t="str">
        <f t="shared" si="41"/>
        <v/>
      </c>
      <c r="AS23" s="223" t="str">
        <f t="shared" si="41"/>
        <v/>
      </c>
      <c r="AT23" s="223" t="str">
        <f t="shared" si="41"/>
        <v/>
      </c>
      <c r="AU23" s="223" t="str">
        <f t="shared" si="41"/>
        <v/>
      </c>
      <c r="AV23" s="223" t="str">
        <f t="shared" si="41"/>
        <v/>
      </c>
      <c r="AW23" s="223" t="str">
        <f t="shared" si="41"/>
        <v/>
      </c>
      <c r="AX23" s="223" t="str">
        <f t="shared" si="41"/>
        <v/>
      </c>
      <c r="AY23" s="223" t="str">
        <f t="shared" si="41"/>
        <v/>
      </c>
      <c r="AZ23" s="223" t="str">
        <f t="shared" si="41"/>
        <v/>
      </c>
      <c r="BA23" s="223" t="str">
        <f t="shared" si="41"/>
        <v>C4</v>
      </c>
      <c r="BB23" s="223" t="str">
        <f t="shared" si="41"/>
        <v>A10</v>
      </c>
      <c r="BC23" s="223" t="str">
        <f t="shared" si="41"/>
        <v/>
      </c>
      <c r="BD23" s="223" t="str">
        <f t="shared" si="41"/>
        <v/>
      </c>
      <c r="BE23" s="223" t="str">
        <f t="shared" si="41"/>
        <v/>
      </c>
      <c r="BF23" s="223" t="str">
        <f t="shared" si="41"/>
        <v/>
      </c>
      <c r="BG23" s="223" t="str">
        <f t="shared" si="41"/>
        <v/>
      </c>
      <c r="BH23" s="223" t="str">
        <f t="shared" si="41"/>
        <v/>
      </c>
      <c r="BI23" s="223" t="str">
        <f t="shared" si="41"/>
        <v/>
      </c>
      <c r="BJ23" s="223" t="str">
        <f t="shared" si="41"/>
        <v/>
      </c>
      <c r="BK23" s="223" t="str">
        <f t="shared" si="41"/>
        <v/>
      </c>
      <c r="BL23" s="223" t="str">
        <f t="shared" si="41"/>
        <v/>
      </c>
      <c r="BM23" s="223" t="str">
        <f t="shared" si="41"/>
        <v/>
      </c>
      <c r="BN23" s="223" t="str">
        <f t="shared" si="41"/>
        <v/>
      </c>
      <c r="BO23" s="223" t="str">
        <f t="shared" si="41"/>
        <v/>
      </c>
      <c r="BP23" s="223" t="str">
        <f t="shared" ref="BP23:DX23" si="42">IF(COUNTIF(_sn5,BP$2)&gt;1,"sai",IF(COUNTIF(_sn5,BP$2)=1,INDEX(tkbs,1,MATCH(BP$2,_sn5,0)),""))</f>
        <v/>
      </c>
      <c r="BQ23" s="223" t="str">
        <f t="shared" si="42"/>
        <v/>
      </c>
      <c r="BR23" s="223" t="str">
        <f t="shared" si="42"/>
        <v/>
      </c>
      <c r="BS23" s="223" t="str">
        <f t="shared" si="42"/>
        <v/>
      </c>
      <c r="BT23" s="223" t="str">
        <f t="shared" si="42"/>
        <v/>
      </c>
      <c r="BU23" s="223" t="str">
        <f t="shared" si="42"/>
        <v/>
      </c>
      <c r="BV23" s="223" t="str">
        <f t="shared" si="42"/>
        <v/>
      </c>
      <c r="BW23" s="223" t="str">
        <f t="shared" si="42"/>
        <v/>
      </c>
      <c r="BX23" s="223" t="str">
        <f t="shared" si="42"/>
        <v/>
      </c>
      <c r="BY23" s="223" t="str">
        <f t="shared" si="42"/>
        <v/>
      </c>
      <c r="BZ23" s="223" t="str">
        <f t="shared" si="42"/>
        <v/>
      </c>
      <c r="CA23" s="223" t="str">
        <f t="shared" si="42"/>
        <v/>
      </c>
      <c r="CB23" s="223" t="str">
        <f t="shared" si="42"/>
        <v/>
      </c>
      <c r="CC23" s="223" t="str">
        <f t="shared" si="42"/>
        <v/>
      </c>
      <c r="CD23" s="223" t="str">
        <f t="shared" si="42"/>
        <v/>
      </c>
      <c r="CE23" s="223" t="str">
        <f t="shared" si="42"/>
        <v>A12</v>
      </c>
      <c r="CF23" s="223" t="str">
        <f t="shared" si="42"/>
        <v/>
      </c>
      <c r="CG23" s="223" t="str">
        <f t="shared" si="42"/>
        <v/>
      </c>
      <c r="CH23" s="223" t="str">
        <f t="shared" si="42"/>
        <v/>
      </c>
      <c r="CI23" s="223" t="str">
        <f t="shared" si="42"/>
        <v/>
      </c>
      <c r="CJ23" s="223" t="str">
        <f t="shared" si="42"/>
        <v>A8</v>
      </c>
      <c r="CK23" s="223" t="str">
        <f t="shared" si="42"/>
        <v/>
      </c>
      <c r="CL23" s="223" t="str">
        <f t="shared" si="42"/>
        <v/>
      </c>
      <c r="CM23" s="223" t="str">
        <f t="shared" si="42"/>
        <v/>
      </c>
      <c r="CN23" s="223" t="str">
        <f t="shared" si="42"/>
        <v/>
      </c>
      <c r="CO23" s="223" t="str">
        <f t="shared" si="42"/>
        <v/>
      </c>
      <c r="CP23" s="223" t="str">
        <f t="shared" si="42"/>
        <v>C6</v>
      </c>
      <c r="CQ23" s="223" t="str">
        <f t="shared" si="42"/>
        <v>C5</v>
      </c>
      <c r="CR23" s="223" t="str">
        <f t="shared" si="42"/>
        <v/>
      </c>
      <c r="CS23" s="223" t="str">
        <f t="shared" si="42"/>
        <v/>
      </c>
      <c r="CT23" s="223" t="str">
        <f t="shared" si="42"/>
        <v/>
      </c>
      <c r="CU23" s="223" t="str">
        <f t="shared" si="42"/>
        <v>A1</v>
      </c>
      <c r="CV23" s="223" t="str">
        <f t="shared" si="42"/>
        <v>A5</v>
      </c>
      <c r="CW23" s="223" t="str">
        <f t="shared" si="42"/>
        <v/>
      </c>
      <c r="CX23" s="223" t="str">
        <f t="shared" si="42"/>
        <v/>
      </c>
      <c r="CY23" s="223" t="str">
        <f t="shared" si="42"/>
        <v/>
      </c>
      <c r="CZ23" s="223" t="str">
        <f t="shared" si="42"/>
        <v>C1</v>
      </c>
      <c r="DA23" s="223" t="str">
        <f t="shared" si="42"/>
        <v/>
      </c>
      <c r="DB23" s="223" t="str">
        <f t="shared" si="42"/>
        <v/>
      </c>
      <c r="DC23" s="223" t="str">
        <f t="shared" si="42"/>
        <v/>
      </c>
      <c r="DD23" s="223" t="str">
        <f t="shared" si="42"/>
        <v/>
      </c>
      <c r="DE23" s="223" t="str">
        <f t="shared" si="42"/>
        <v/>
      </c>
      <c r="DF23" s="223" t="str">
        <f t="shared" si="42"/>
        <v/>
      </c>
      <c r="DG23" s="223" t="str">
        <f t="shared" si="42"/>
        <v/>
      </c>
      <c r="DH23" s="223" t="str">
        <f t="shared" si="42"/>
        <v/>
      </c>
      <c r="DI23" s="223" t="str">
        <f t="shared" si="42"/>
        <v/>
      </c>
      <c r="DJ23" s="223" t="str">
        <f t="shared" si="42"/>
        <v/>
      </c>
      <c r="DK23" s="223" t="str">
        <f t="shared" si="42"/>
        <v/>
      </c>
      <c r="DL23" s="223" t="str">
        <f t="shared" si="42"/>
        <v/>
      </c>
      <c r="DM23" s="223" t="str">
        <f t="shared" si="42"/>
        <v/>
      </c>
      <c r="DN23" s="223" t="str">
        <f t="shared" si="42"/>
        <v/>
      </c>
      <c r="DO23" s="223" t="str">
        <f t="shared" si="42"/>
        <v/>
      </c>
      <c r="DP23" s="223" t="str">
        <f t="shared" si="42"/>
        <v/>
      </c>
      <c r="DQ23" s="223" t="str">
        <f t="shared" si="42"/>
        <v/>
      </c>
      <c r="DR23" s="223" t="str">
        <f t="shared" si="42"/>
        <v/>
      </c>
      <c r="DS23" s="223" t="str">
        <f t="shared" si="42"/>
        <v/>
      </c>
      <c r="DT23" s="223" t="str">
        <f t="shared" si="42"/>
        <v/>
      </c>
      <c r="DU23" s="223" t="str">
        <f t="shared" si="42"/>
        <v/>
      </c>
      <c r="DV23" s="223" t="str">
        <f t="shared" si="42"/>
        <v/>
      </c>
      <c r="DW23" s="223" t="str">
        <f t="shared" si="42"/>
        <v/>
      </c>
      <c r="DX23" s="223" t="str">
        <f t="shared" si="42"/>
        <v/>
      </c>
    </row>
    <row r="24" spans="1:128" ht="12" customHeight="1" x14ac:dyDescent="0.2">
      <c r="A24" s="475" t="s">
        <v>103</v>
      </c>
      <c r="B24" s="215">
        <v>1</v>
      </c>
      <c r="C24" s="221" t="str">
        <f t="shared" ref="C24:BO24" si="43">IF(COUNTIF(_ss1,C$2)&gt;1,"sai",IF(COUNTIF(_ss1,C$2)=1,INDEX(tkbs,1,MATCH(C$2,_ss1,0)),""))</f>
        <v>A12</v>
      </c>
      <c r="D24" s="221" t="str">
        <f t="shared" si="43"/>
        <v>C3</v>
      </c>
      <c r="E24" s="221" t="str">
        <f t="shared" si="43"/>
        <v/>
      </c>
      <c r="F24" s="221" t="str">
        <f t="shared" si="43"/>
        <v>A3</v>
      </c>
      <c r="G24" s="221" t="str">
        <f t="shared" si="43"/>
        <v/>
      </c>
      <c r="H24" s="221" t="str">
        <f t="shared" si="43"/>
        <v>A14</v>
      </c>
      <c r="I24" s="221" t="str">
        <f t="shared" si="43"/>
        <v/>
      </c>
      <c r="J24" s="221" t="str">
        <f t="shared" si="43"/>
        <v/>
      </c>
      <c r="K24" s="221" t="str">
        <f t="shared" si="43"/>
        <v>A10</v>
      </c>
      <c r="L24" s="221" t="str">
        <f t="shared" si="43"/>
        <v>C6</v>
      </c>
      <c r="M24" s="221" t="str">
        <f t="shared" si="43"/>
        <v/>
      </c>
      <c r="N24" s="221" t="str">
        <f t="shared" si="43"/>
        <v>B2</v>
      </c>
      <c r="O24" s="221" t="str">
        <f t="shared" si="43"/>
        <v>C1</v>
      </c>
      <c r="P24" s="221" t="str">
        <f t="shared" si="43"/>
        <v/>
      </c>
      <c r="Q24" s="221" t="str">
        <f t="shared" si="43"/>
        <v/>
      </c>
      <c r="R24" s="221" t="str">
        <f t="shared" si="43"/>
        <v/>
      </c>
      <c r="S24" s="221" t="str">
        <f t="shared" si="43"/>
        <v/>
      </c>
      <c r="T24" s="221" t="str">
        <f t="shared" si="43"/>
        <v>C14</v>
      </c>
      <c r="U24" s="221" t="str">
        <f t="shared" si="43"/>
        <v>B5</v>
      </c>
      <c r="V24" s="221" t="str">
        <f t="shared" si="43"/>
        <v/>
      </c>
      <c r="W24" s="221" t="str">
        <f t="shared" si="43"/>
        <v/>
      </c>
      <c r="X24" s="221" t="str">
        <f t="shared" si="43"/>
        <v>A1</v>
      </c>
      <c r="Y24" s="221" t="str">
        <f t="shared" si="43"/>
        <v>A7</v>
      </c>
      <c r="Z24" s="221" t="str">
        <f t="shared" si="43"/>
        <v/>
      </c>
      <c r="AA24" s="221" t="str">
        <f t="shared" si="43"/>
        <v/>
      </c>
      <c r="AB24" s="221" t="str">
        <f t="shared" si="43"/>
        <v/>
      </c>
      <c r="AC24" s="221" t="str">
        <f t="shared" si="43"/>
        <v/>
      </c>
      <c r="AD24" s="221" t="str">
        <f t="shared" si="43"/>
        <v/>
      </c>
      <c r="AE24" s="221" t="str">
        <f t="shared" si="43"/>
        <v/>
      </c>
      <c r="AF24" s="221" t="str">
        <f t="shared" si="43"/>
        <v/>
      </c>
      <c r="AG24" s="221" t="str">
        <f t="shared" si="43"/>
        <v/>
      </c>
      <c r="AH24" s="221" t="str">
        <f t="shared" si="43"/>
        <v/>
      </c>
      <c r="AI24" s="221" t="str">
        <f t="shared" si="43"/>
        <v/>
      </c>
      <c r="AJ24" s="221" t="str">
        <f t="shared" si="43"/>
        <v/>
      </c>
      <c r="AK24" s="221" t="str">
        <f t="shared" si="43"/>
        <v/>
      </c>
      <c r="AL24" s="221" t="str">
        <f t="shared" si="43"/>
        <v/>
      </c>
      <c r="AM24" s="221" t="str">
        <f t="shared" si="43"/>
        <v/>
      </c>
      <c r="AN24" s="221" t="str">
        <f t="shared" si="43"/>
        <v/>
      </c>
      <c r="AO24" s="221" t="str">
        <f t="shared" si="43"/>
        <v/>
      </c>
      <c r="AP24" s="221" t="str">
        <f t="shared" si="43"/>
        <v/>
      </c>
      <c r="AQ24" s="221" t="str">
        <f t="shared" si="43"/>
        <v/>
      </c>
      <c r="AR24" s="221" t="str">
        <f t="shared" si="43"/>
        <v/>
      </c>
      <c r="AS24" s="221" t="str">
        <f t="shared" si="43"/>
        <v>B12</v>
      </c>
      <c r="AT24" s="221" t="str">
        <f t="shared" si="43"/>
        <v/>
      </c>
      <c r="AU24" s="221" t="str">
        <f t="shared" si="43"/>
        <v>A8</v>
      </c>
      <c r="AV24" s="221" t="str">
        <f t="shared" si="43"/>
        <v>C7</v>
      </c>
      <c r="AW24" s="221" t="str">
        <f t="shared" si="43"/>
        <v>B13</v>
      </c>
      <c r="AX24" s="221" t="str">
        <f t="shared" si="43"/>
        <v>C8</v>
      </c>
      <c r="AY24" s="221" t="str">
        <f t="shared" si="43"/>
        <v/>
      </c>
      <c r="AZ24" s="221" t="str">
        <f t="shared" si="43"/>
        <v/>
      </c>
      <c r="BA24" s="221" t="str">
        <f t="shared" si="43"/>
        <v>C4</v>
      </c>
      <c r="BB24" s="221" t="str">
        <f t="shared" si="43"/>
        <v>A2</v>
      </c>
      <c r="BC24" s="221" t="str">
        <f t="shared" si="43"/>
        <v>C10</v>
      </c>
      <c r="BD24" s="221" t="str">
        <f t="shared" si="43"/>
        <v>B8</v>
      </c>
      <c r="BE24" s="221" t="str">
        <f t="shared" si="43"/>
        <v/>
      </c>
      <c r="BF24" s="221" t="str">
        <f t="shared" si="43"/>
        <v/>
      </c>
      <c r="BG24" s="221" t="str">
        <f t="shared" si="43"/>
        <v/>
      </c>
      <c r="BH24" s="221" t="str">
        <f t="shared" si="43"/>
        <v>B11</v>
      </c>
      <c r="BI24" s="221" t="str">
        <f t="shared" si="43"/>
        <v/>
      </c>
      <c r="BJ24" s="221" t="str">
        <f t="shared" si="43"/>
        <v>B10</v>
      </c>
      <c r="BK24" s="221" t="str">
        <f t="shared" si="43"/>
        <v>A13</v>
      </c>
      <c r="BL24" s="221" t="str">
        <f t="shared" si="43"/>
        <v/>
      </c>
      <c r="BM24" s="221" t="str">
        <f t="shared" si="43"/>
        <v>A11</v>
      </c>
      <c r="BN24" s="221" t="str">
        <f t="shared" si="43"/>
        <v/>
      </c>
      <c r="BO24" s="221" t="str">
        <f t="shared" si="43"/>
        <v/>
      </c>
      <c r="BP24" s="221" t="str">
        <f t="shared" ref="BP24:DX24" si="44">IF(COUNTIF(_ss1,BP$2)&gt;1,"sai",IF(COUNTIF(_ss1,BP$2)=1,INDEX(tkbs,1,MATCH(BP$2,_ss1,0)),""))</f>
        <v>C2</v>
      </c>
      <c r="BQ24" s="221" t="str">
        <f t="shared" si="44"/>
        <v/>
      </c>
      <c r="BR24" s="221" t="str">
        <f t="shared" si="44"/>
        <v>B6</v>
      </c>
      <c r="BS24" s="221" t="str">
        <f t="shared" si="44"/>
        <v/>
      </c>
      <c r="BT24" s="221" t="str">
        <f t="shared" si="44"/>
        <v>A5</v>
      </c>
      <c r="BU24" s="221" t="str">
        <f t="shared" si="44"/>
        <v/>
      </c>
      <c r="BV24" s="221" t="str">
        <f t="shared" si="44"/>
        <v/>
      </c>
      <c r="BW24" s="221" t="str">
        <f t="shared" si="44"/>
        <v/>
      </c>
      <c r="BX24" s="221" t="str">
        <f t="shared" si="44"/>
        <v/>
      </c>
      <c r="BY24" s="221" t="str">
        <f t="shared" si="44"/>
        <v/>
      </c>
      <c r="BZ24" s="221" t="str">
        <f t="shared" si="44"/>
        <v/>
      </c>
      <c r="CA24" s="221" t="str">
        <f t="shared" si="44"/>
        <v/>
      </c>
      <c r="CB24" s="221" t="str">
        <f t="shared" si="44"/>
        <v/>
      </c>
      <c r="CC24" s="221" t="str">
        <f t="shared" si="44"/>
        <v/>
      </c>
      <c r="CD24" s="221" t="str">
        <f t="shared" si="44"/>
        <v/>
      </c>
      <c r="CE24" s="221" t="str">
        <f t="shared" si="44"/>
        <v/>
      </c>
      <c r="CF24" s="221" t="str">
        <f t="shared" si="44"/>
        <v/>
      </c>
      <c r="CG24" s="221" t="str">
        <f t="shared" si="44"/>
        <v/>
      </c>
      <c r="CH24" s="221" t="str">
        <f t="shared" si="44"/>
        <v/>
      </c>
      <c r="CI24" s="221" t="str">
        <f t="shared" si="44"/>
        <v>C5</v>
      </c>
      <c r="CJ24" s="221" t="str">
        <f t="shared" si="44"/>
        <v/>
      </c>
      <c r="CK24" s="221" t="str">
        <f t="shared" si="44"/>
        <v/>
      </c>
      <c r="CL24" s="221" t="str">
        <f t="shared" si="44"/>
        <v/>
      </c>
      <c r="CM24" s="221" t="str">
        <f t="shared" si="44"/>
        <v/>
      </c>
      <c r="CN24" s="221" t="str">
        <f t="shared" si="44"/>
        <v/>
      </c>
      <c r="CO24" s="221" t="str">
        <f t="shared" si="44"/>
        <v/>
      </c>
      <c r="CP24" s="221" t="str">
        <f t="shared" si="44"/>
        <v/>
      </c>
      <c r="CQ24" s="221" t="str">
        <f t="shared" si="44"/>
        <v/>
      </c>
      <c r="CR24" s="221" t="str">
        <f t="shared" si="44"/>
        <v/>
      </c>
      <c r="CS24" s="221" t="str">
        <f t="shared" si="44"/>
        <v/>
      </c>
      <c r="CT24" s="221" t="str">
        <f t="shared" si="44"/>
        <v/>
      </c>
      <c r="CU24" s="221" t="str">
        <f t="shared" si="44"/>
        <v/>
      </c>
      <c r="CV24" s="221" t="str">
        <f t="shared" si="44"/>
        <v/>
      </c>
      <c r="CW24" s="221" t="str">
        <f t="shared" si="44"/>
        <v/>
      </c>
      <c r="CX24" s="221" t="str">
        <f t="shared" si="44"/>
        <v/>
      </c>
      <c r="CY24" s="221" t="str">
        <f t="shared" si="44"/>
        <v>B3</v>
      </c>
      <c r="CZ24" s="221" t="str">
        <f t="shared" si="44"/>
        <v/>
      </c>
      <c r="DA24" s="221" t="str">
        <f t="shared" si="44"/>
        <v/>
      </c>
      <c r="DB24" s="221" t="str">
        <f t="shared" si="44"/>
        <v/>
      </c>
      <c r="DC24" s="221" t="str">
        <f t="shared" si="44"/>
        <v/>
      </c>
      <c r="DD24" s="221" t="str">
        <f t="shared" si="44"/>
        <v/>
      </c>
      <c r="DE24" s="221" t="str">
        <f t="shared" si="44"/>
        <v/>
      </c>
      <c r="DF24" s="221" t="str">
        <f t="shared" si="44"/>
        <v/>
      </c>
      <c r="DG24" s="221" t="str">
        <f t="shared" si="44"/>
        <v/>
      </c>
      <c r="DH24" s="221" t="str">
        <f t="shared" si="44"/>
        <v/>
      </c>
      <c r="DI24" s="221" t="str">
        <f t="shared" si="44"/>
        <v>B9</v>
      </c>
      <c r="DJ24" s="221" t="str">
        <f t="shared" si="44"/>
        <v/>
      </c>
      <c r="DK24" s="221" t="str">
        <f t="shared" si="44"/>
        <v>C13</v>
      </c>
      <c r="DL24" s="221" t="str">
        <f t="shared" si="44"/>
        <v/>
      </c>
      <c r="DM24" s="221" t="str">
        <f t="shared" si="44"/>
        <v>C11</v>
      </c>
      <c r="DN24" s="221" t="str">
        <f t="shared" si="44"/>
        <v>A9</v>
      </c>
      <c r="DO24" s="221" t="str">
        <f t="shared" si="44"/>
        <v/>
      </c>
      <c r="DP24" s="221" t="str">
        <f t="shared" si="44"/>
        <v>A6</v>
      </c>
      <c r="DQ24" s="221" t="str">
        <f t="shared" si="44"/>
        <v/>
      </c>
      <c r="DR24" s="221" t="str">
        <f t="shared" si="44"/>
        <v/>
      </c>
      <c r="DS24" s="221" t="str">
        <f t="shared" si="44"/>
        <v/>
      </c>
      <c r="DT24" s="221" t="str">
        <f t="shared" si="44"/>
        <v/>
      </c>
      <c r="DU24" s="221" t="str">
        <f t="shared" si="44"/>
        <v/>
      </c>
      <c r="DV24" s="221" t="str">
        <f t="shared" si="44"/>
        <v/>
      </c>
      <c r="DW24" s="221" t="str">
        <f t="shared" si="44"/>
        <v/>
      </c>
      <c r="DX24" s="221" t="str">
        <f t="shared" si="44"/>
        <v/>
      </c>
    </row>
    <row r="25" spans="1:128" ht="12" customHeight="1" x14ac:dyDescent="0.2">
      <c r="A25" s="476"/>
      <c r="B25" s="218">
        <v>2</v>
      </c>
      <c r="C25" s="222" t="str">
        <f t="shared" ref="C25:BO25" si="45">IF(COUNTIF(_ss2,C$2)&gt;1,"sai",IF(COUNTIF(_ss2,C$2)=1,INDEX(tkbs,1,MATCH(C$2,_ss2,0)),""))</f>
        <v>A12</v>
      </c>
      <c r="D25" s="222" t="str">
        <f t="shared" si="45"/>
        <v>C3</v>
      </c>
      <c r="E25" s="222" t="str">
        <f t="shared" si="45"/>
        <v>B3</v>
      </c>
      <c r="F25" s="222" t="str">
        <f t="shared" si="45"/>
        <v>A3</v>
      </c>
      <c r="G25" s="222" t="str">
        <f t="shared" si="45"/>
        <v/>
      </c>
      <c r="H25" s="222" t="str">
        <f t="shared" si="45"/>
        <v>A1</v>
      </c>
      <c r="I25" s="222" t="str">
        <f t="shared" si="45"/>
        <v/>
      </c>
      <c r="J25" s="222" t="str">
        <f t="shared" si="45"/>
        <v/>
      </c>
      <c r="K25" s="222" t="str">
        <f t="shared" si="45"/>
        <v>A10</v>
      </c>
      <c r="L25" s="222" t="str">
        <f t="shared" si="45"/>
        <v>C6</v>
      </c>
      <c r="M25" s="222" t="str">
        <f t="shared" si="45"/>
        <v/>
      </c>
      <c r="N25" s="222" t="str">
        <f t="shared" si="45"/>
        <v>C4</v>
      </c>
      <c r="O25" s="222" t="str">
        <f t="shared" si="45"/>
        <v>C1</v>
      </c>
      <c r="P25" s="222" t="str">
        <f t="shared" si="45"/>
        <v/>
      </c>
      <c r="Q25" s="222" t="str">
        <f t="shared" si="45"/>
        <v/>
      </c>
      <c r="R25" s="222" t="str">
        <f t="shared" si="45"/>
        <v/>
      </c>
      <c r="S25" s="222" t="str">
        <f t="shared" si="45"/>
        <v/>
      </c>
      <c r="T25" s="222" t="str">
        <f t="shared" si="45"/>
        <v>A6</v>
      </c>
      <c r="U25" s="222" t="str">
        <f t="shared" si="45"/>
        <v>B2</v>
      </c>
      <c r="V25" s="222" t="str">
        <f t="shared" si="45"/>
        <v/>
      </c>
      <c r="W25" s="222" t="str">
        <f t="shared" si="45"/>
        <v/>
      </c>
      <c r="X25" s="222" t="str">
        <f t="shared" si="45"/>
        <v>A14</v>
      </c>
      <c r="Y25" s="222" t="str">
        <f t="shared" si="45"/>
        <v>A4</v>
      </c>
      <c r="Z25" s="222" t="str">
        <f t="shared" si="45"/>
        <v/>
      </c>
      <c r="AA25" s="222" t="str">
        <f t="shared" si="45"/>
        <v/>
      </c>
      <c r="AB25" s="222" t="str">
        <f t="shared" si="45"/>
        <v/>
      </c>
      <c r="AC25" s="222" t="str">
        <f t="shared" si="45"/>
        <v/>
      </c>
      <c r="AD25" s="222" t="str">
        <f t="shared" si="45"/>
        <v/>
      </c>
      <c r="AE25" s="222" t="str">
        <f t="shared" si="45"/>
        <v/>
      </c>
      <c r="AF25" s="222" t="str">
        <f t="shared" si="45"/>
        <v/>
      </c>
      <c r="AG25" s="222" t="str">
        <f t="shared" si="45"/>
        <v/>
      </c>
      <c r="AH25" s="222" t="str">
        <f t="shared" si="45"/>
        <v/>
      </c>
      <c r="AI25" s="222" t="str">
        <f t="shared" si="45"/>
        <v/>
      </c>
      <c r="AJ25" s="222" t="str">
        <f t="shared" si="45"/>
        <v/>
      </c>
      <c r="AK25" s="222" t="str">
        <f t="shared" si="45"/>
        <v/>
      </c>
      <c r="AL25" s="222" t="str">
        <f t="shared" si="45"/>
        <v/>
      </c>
      <c r="AM25" s="222" t="str">
        <f t="shared" si="45"/>
        <v/>
      </c>
      <c r="AN25" s="222" t="str">
        <f t="shared" si="45"/>
        <v/>
      </c>
      <c r="AO25" s="222" t="str">
        <f t="shared" si="45"/>
        <v/>
      </c>
      <c r="AP25" s="222" t="str">
        <f t="shared" si="45"/>
        <v/>
      </c>
      <c r="AQ25" s="222" t="str">
        <f t="shared" si="45"/>
        <v/>
      </c>
      <c r="AR25" s="222" t="str">
        <f t="shared" si="45"/>
        <v/>
      </c>
      <c r="AS25" s="222" t="str">
        <f t="shared" si="45"/>
        <v>B12</v>
      </c>
      <c r="AT25" s="222" t="str">
        <f t="shared" si="45"/>
        <v/>
      </c>
      <c r="AU25" s="222" t="str">
        <f t="shared" si="45"/>
        <v>A8</v>
      </c>
      <c r="AV25" s="222" t="str">
        <f t="shared" si="45"/>
        <v>C7</v>
      </c>
      <c r="AW25" s="222" t="str">
        <f t="shared" si="45"/>
        <v>B13</v>
      </c>
      <c r="AX25" s="222" t="str">
        <f t="shared" si="45"/>
        <v/>
      </c>
      <c r="AY25" s="222" t="str">
        <f t="shared" si="45"/>
        <v/>
      </c>
      <c r="AZ25" s="222" t="str">
        <f t="shared" si="45"/>
        <v/>
      </c>
      <c r="BA25" s="222" t="str">
        <f t="shared" si="45"/>
        <v>A13</v>
      </c>
      <c r="BB25" s="222" t="str">
        <f t="shared" si="45"/>
        <v>A2</v>
      </c>
      <c r="BC25" s="222" t="str">
        <f t="shared" si="45"/>
        <v>C10</v>
      </c>
      <c r="BD25" s="222" t="str">
        <f t="shared" si="45"/>
        <v>B8</v>
      </c>
      <c r="BE25" s="222" t="str">
        <f t="shared" si="45"/>
        <v/>
      </c>
      <c r="BF25" s="222" t="str">
        <f t="shared" si="45"/>
        <v/>
      </c>
      <c r="BG25" s="222" t="str">
        <f t="shared" si="45"/>
        <v/>
      </c>
      <c r="BH25" s="222" t="str">
        <f t="shared" si="45"/>
        <v>B11</v>
      </c>
      <c r="BI25" s="222" t="str">
        <f t="shared" si="45"/>
        <v>A5</v>
      </c>
      <c r="BJ25" s="222" t="str">
        <f t="shared" si="45"/>
        <v>B10</v>
      </c>
      <c r="BK25" s="222" t="str">
        <f t="shared" si="45"/>
        <v>C14</v>
      </c>
      <c r="BL25" s="222" t="str">
        <f t="shared" si="45"/>
        <v/>
      </c>
      <c r="BM25" s="222" t="str">
        <f t="shared" si="45"/>
        <v>A11</v>
      </c>
      <c r="BN25" s="222" t="str">
        <f t="shared" si="45"/>
        <v/>
      </c>
      <c r="BO25" s="222" t="str">
        <f t="shared" si="45"/>
        <v/>
      </c>
      <c r="BP25" s="222" t="str">
        <f t="shared" ref="BP25:DX25" si="46">IF(COUNTIF(_ss2,BP$2)&gt;1,"sai",IF(COUNTIF(_ss2,BP$2)=1,INDEX(tkbs,1,MATCH(BP$2,_ss2,0)),""))</f>
        <v>C2</v>
      </c>
      <c r="BQ25" s="222" t="str">
        <f t="shared" si="46"/>
        <v>A9</v>
      </c>
      <c r="BR25" s="222" t="str">
        <f t="shared" si="46"/>
        <v>B6</v>
      </c>
      <c r="BS25" s="222" t="str">
        <f t="shared" si="46"/>
        <v/>
      </c>
      <c r="BT25" s="222" t="str">
        <f t="shared" si="46"/>
        <v/>
      </c>
      <c r="BU25" s="222" t="str">
        <f t="shared" si="46"/>
        <v/>
      </c>
      <c r="BV25" s="222" t="str">
        <f t="shared" si="46"/>
        <v/>
      </c>
      <c r="BW25" s="222" t="str">
        <f t="shared" si="46"/>
        <v/>
      </c>
      <c r="BX25" s="222" t="str">
        <f t="shared" si="46"/>
        <v/>
      </c>
      <c r="BY25" s="222" t="str">
        <f t="shared" si="46"/>
        <v/>
      </c>
      <c r="BZ25" s="222" t="str">
        <f t="shared" si="46"/>
        <v/>
      </c>
      <c r="CA25" s="222" t="str">
        <f t="shared" si="46"/>
        <v/>
      </c>
      <c r="CB25" s="222" t="str">
        <f t="shared" si="46"/>
        <v/>
      </c>
      <c r="CC25" s="222" t="str">
        <f t="shared" si="46"/>
        <v/>
      </c>
      <c r="CD25" s="222" t="str">
        <f t="shared" si="46"/>
        <v/>
      </c>
      <c r="CE25" s="222" t="str">
        <f t="shared" si="46"/>
        <v/>
      </c>
      <c r="CF25" s="222" t="str">
        <f t="shared" si="46"/>
        <v/>
      </c>
      <c r="CG25" s="222" t="str">
        <f t="shared" si="46"/>
        <v/>
      </c>
      <c r="CH25" s="222" t="str">
        <f t="shared" si="46"/>
        <v>B5</v>
      </c>
      <c r="CI25" s="222" t="str">
        <f t="shared" si="46"/>
        <v>C5</v>
      </c>
      <c r="CJ25" s="222" t="str">
        <f t="shared" si="46"/>
        <v/>
      </c>
      <c r="CK25" s="222" t="str">
        <f t="shared" si="46"/>
        <v/>
      </c>
      <c r="CL25" s="222" t="str">
        <f t="shared" si="46"/>
        <v/>
      </c>
      <c r="CM25" s="222" t="str">
        <f t="shared" si="46"/>
        <v/>
      </c>
      <c r="CN25" s="222" t="str">
        <f t="shared" si="46"/>
        <v/>
      </c>
      <c r="CO25" s="222" t="str">
        <f t="shared" si="46"/>
        <v/>
      </c>
      <c r="CP25" s="222" t="str">
        <f t="shared" si="46"/>
        <v/>
      </c>
      <c r="CQ25" s="222" t="str">
        <f t="shared" si="46"/>
        <v/>
      </c>
      <c r="CR25" s="222" t="str">
        <f t="shared" si="46"/>
        <v/>
      </c>
      <c r="CS25" s="222" t="str">
        <f t="shared" si="46"/>
        <v/>
      </c>
      <c r="CT25" s="222" t="str">
        <f t="shared" si="46"/>
        <v/>
      </c>
      <c r="CU25" s="222" t="str">
        <f t="shared" si="46"/>
        <v/>
      </c>
      <c r="CV25" s="222" t="str">
        <f t="shared" si="46"/>
        <v/>
      </c>
      <c r="CW25" s="222" t="str">
        <f t="shared" si="46"/>
        <v/>
      </c>
      <c r="CX25" s="222" t="str">
        <f t="shared" si="46"/>
        <v/>
      </c>
      <c r="CY25" s="222" t="str">
        <f t="shared" si="46"/>
        <v>A7</v>
      </c>
      <c r="CZ25" s="222" t="str">
        <f t="shared" si="46"/>
        <v/>
      </c>
      <c r="DA25" s="222" t="str">
        <f t="shared" si="46"/>
        <v/>
      </c>
      <c r="DB25" s="222" t="str">
        <f t="shared" si="46"/>
        <v/>
      </c>
      <c r="DC25" s="222" t="str">
        <f t="shared" si="46"/>
        <v/>
      </c>
      <c r="DD25" s="222" t="str">
        <f t="shared" si="46"/>
        <v/>
      </c>
      <c r="DE25" s="222" t="str">
        <f t="shared" si="46"/>
        <v/>
      </c>
      <c r="DF25" s="222" t="str">
        <f t="shared" si="46"/>
        <v/>
      </c>
      <c r="DG25" s="222" t="str">
        <f t="shared" si="46"/>
        <v/>
      </c>
      <c r="DH25" s="222" t="str">
        <f t="shared" si="46"/>
        <v/>
      </c>
      <c r="DI25" s="222" t="str">
        <f t="shared" si="46"/>
        <v>B9</v>
      </c>
      <c r="DJ25" s="222" t="str">
        <f t="shared" si="46"/>
        <v/>
      </c>
      <c r="DK25" s="222" t="str">
        <f t="shared" si="46"/>
        <v>C13</v>
      </c>
      <c r="DL25" s="222" t="str">
        <f t="shared" si="46"/>
        <v/>
      </c>
      <c r="DM25" s="222" t="str">
        <f t="shared" si="46"/>
        <v>C11</v>
      </c>
      <c r="DN25" s="222" t="str">
        <f t="shared" si="46"/>
        <v/>
      </c>
      <c r="DO25" s="222" t="str">
        <f t="shared" si="46"/>
        <v/>
      </c>
      <c r="DP25" s="222" t="str">
        <f t="shared" si="46"/>
        <v>C8</v>
      </c>
      <c r="DQ25" s="222" t="str">
        <f t="shared" si="46"/>
        <v/>
      </c>
      <c r="DR25" s="222" t="str">
        <f t="shared" si="46"/>
        <v/>
      </c>
      <c r="DS25" s="222" t="str">
        <f t="shared" si="46"/>
        <v/>
      </c>
      <c r="DT25" s="222" t="str">
        <f t="shared" si="46"/>
        <v/>
      </c>
      <c r="DU25" s="222" t="str">
        <f t="shared" si="46"/>
        <v/>
      </c>
      <c r="DV25" s="222" t="str">
        <f t="shared" si="46"/>
        <v/>
      </c>
      <c r="DW25" s="222" t="str">
        <f t="shared" si="46"/>
        <v/>
      </c>
      <c r="DX25" s="222" t="str">
        <f t="shared" si="46"/>
        <v/>
      </c>
    </row>
    <row r="26" spans="1:128" ht="12" customHeight="1" x14ac:dyDescent="0.2">
      <c r="A26" s="476"/>
      <c r="B26" s="218">
        <v>3</v>
      </c>
      <c r="C26" s="222" t="str">
        <f t="shared" ref="C26:BO26" si="47">IF(COUNTIF(_ss3,C$2)&gt;1,"sai",IF(COUNTIF(_ss3,C$2)=1,INDEX(tkbs,1,MATCH(C$2,_ss3,0)),""))</f>
        <v>B11</v>
      </c>
      <c r="D26" s="222" t="str">
        <f t="shared" si="47"/>
        <v>A2</v>
      </c>
      <c r="E26" s="222" t="str">
        <f t="shared" si="47"/>
        <v>B3</v>
      </c>
      <c r="F26" s="222" t="str">
        <f t="shared" si="47"/>
        <v>B13</v>
      </c>
      <c r="G26" s="222" t="str">
        <f t="shared" si="47"/>
        <v/>
      </c>
      <c r="H26" s="222" t="str">
        <f t="shared" si="47"/>
        <v>A1</v>
      </c>
      <c r="I26" s="222" t="str">
        <f t="shared" si="47"/>
        <v/>
      </c>
      <c r="J26" s="222" t="str">
        <f t="shared" si="47"/>
        <v/>
      </c>
      <c r="K26" s="222" t="str">
        <f t="shared" si="47"/>
        <v>B12</v>
      </c>
      <c r="L26" s="222" t="str">
        <f t="shared" si="47"/>
        <v/>
      </c>
      <c r="M26" s="222" t="str">
        <f t="shared" si="47"/>
        <v/>
      </c>
      <c r="N26" s="222" t="str">
        <f t="shared" si="47"/>
        <v>C14</v>
      </c>
      <c r="O26" s="222" t="str">
        <f t="shared" si="47"/>
        <v/>
      </c>
      <c r="P26" s="222" t="str">
        <f t="shared" si="47"/>
        <v/>
      </c>
      <c r="Q26" s="222" t="str">
        <f t="shared" si="47"/>
        <v/>
      </c>
      <c r="R26" s="222" t="str">
        <f t="shared" si="47"/>
        <v/>
      </c>
      <c r="S26" s="222" t="str">
        <f t="shared" si="47"/>
        <v/>
      </c>
      <c r="T26" s="222" t="str">
        <f t="shared" si="47"/>
        <v>A5</v>
      </c>
      <c r="U26" s="222" t="str">
        <f t="shared" si="47"/>
        <v>B6</v>
      </c>
      <c r="V26" s="222" t="str">
        <f t="shared" si="47"/>
        <v/>
      </c>
      <c r="W26" s="222" t="str">
        <f t="shared" si="47"/>
        <v/>
      </c>
      <c r="X26" s="222" t="str">
        <f t="shared" si="47"/>
        <v/>
      </c>
      <c r="Y26" s="222" t="str">
        <f t="shared" si="47"/>
        <v>A6</v>
      </c>
      <c r="Z26" s="222" t="str">
        <f t="shared" si="47"/>
        <v/>
      </c>
      <c r="AA26" s="222" t="str">
        <f t="shared" si="47"/>
        <v/>
      </c>
      <c r="AB26" s="222" t="str">
        <f t="shared" si="47"/>
        <v/>
      </c>
      <c r="AC26" s="222" t="str">
        <f t="shared" si="47"/>
        <v/>
      </c>
      <c r="AD26" s="222" t="str">
        <f t="shared" si="47"/>
        <v/>
      </c>
      <c r="AE26" s="222" t="str">
        <f t="shared" si="47"/>
        <v/>
      </c>
      <c r="AF26" s="222" t="str">
        <f t="shared" si="47"/>
        <v/>
      </c>
      <c r="AG26" s="222" t="str">
        <f t="shared" si="47"/>
        <v/>
      </c>
      <c r="AH26" s="222" t="str">
        <f t="shared" si="47"/>
        <v/>
      </c>
      <c r="AI26" s="222" t="str">
        <f t="shared" si="47"/>
        <v/>
      </c>
      <c r="AJ26" s="222" t="str">
        <f t="shared" si="47"/>
        <v/>
      </c>
      <c r="AK26" s="222" t="str">
        <f t="shared" si="47"/>
        <v/>
      </c>
      <c r="AL26" s="222" t="str">
        <f t="shared" si="47"/>
        <v/>
      </c>
      <c r="AM26" s="222" t="str">
        <f t="shared" si="47"/>
        <v/>
      </c>
      <c r="AN26" s="222" t="str">
        <f t="shared" si="47"/>
        <v/>
      </c>
      <c r="AO26" s="222" t="str">
        <f t="shared" si="47"/>
        <v/>
      </c>
      <c r="AP26" s="222" t="str">
        <f t="shared" si="47"/>
        <v/>
      </c>
      <c r="AQ26" s="222" t="str">
        <f t="shared" si="47"/>
        <v/>
      </c>
      <c r="AR26" s="222" t="str">
        <f t="shared" si="47"/>
        <v/>
      </c>
      <c r="AS26" s="222" t="str">
        <f t="shared" si="47"/>
        <v>A11</v>
      </c>
      <c r="AT26" s="222" t="str">
        <f t="shared" si="47"/>
        <v/>
      </c>
      <c r="AU26" s="222" t="str">
        <f t="shared" si="47"/>
        <v>C1</v>
      </c>
      <c r="AV26" s="222" t="str">
        <f t="shared" si="47"/>
        <v>B9</v>
      </c>
      <c r="AW26" s="222" t="str">
        <f t="shared" si="47"/>
        <v>C2</v>
      </c>
      <c r="AX26" s="222" t="str">
        <f t="shared" si="47"/>
        <v>A12</v>
      </c>
      <c r="AY26" s="222" t="str">
        <f t="shared" si="47"/>
        <v/>
      </c>
      <c r="AZ26" s="222" t="str">
        <f t="shared" si="47"/>
        <v>C5</v>
      </c>
      <c r="BA26" s="222" t="str">
        <f t="shared" si="47"/>
        <v>A13</v>
      </c>
      <c r="BB26" s="222" t="str">
        <f t="shared" si="47"/>
        <v>C3</v>
      </c>
      <c r="BC26" s="222" t="str">
        <f t="shared" si="47"/>
        <v/>
      </c>
      <c r="BD26" s="222" t="str">
        <f t="shared" si="47"/>
        <v>B5</v>
      </c>
      <c r="BE26" s="222" t="str">
        <f t="shared" si="47"/>
        <v/>
      </c>
      <c r="BF26" s="222" t="str">
        <f t="shared" si="47"/>
        <v/>
      </c>
      <c r="BG26" s="222" t="str">
        <f t="shared" si="47"/>
        <v/>
      </c>
      <c r="BH26" s="222" t="str">
        <f t="shared" si="47"/>
        <v>A9</v>
      </c>
      <c r="BI26" s="222" t="str">
        <f t="shared" si="47"/>
        <v>A10</v>
      </c>
      <c r="BJ26" s="222" t="str">
        <f t="shared" si="47"/>
        <v>B2</v>
      </c>
      <c r="BK26" s="222" t="str">
        <f t="shared" si="47"/>
        <v>A3</v>
      </c>
      <c r="BL26" s="222" t="str">
        <f t="shared" si="47"/>
        <v/>
      </c>
      <c r="BM26" s="222" t="str">
        <f t="shared" si="47"/>
        <v>A8</v>
      </c>
      <c r="BN26" s="222" t="str">
        <f t="shared" si="47"/>
        <v/>
      </c>
      <c r="BO26" s="222" t="str">
        <f t="shared" si="47"/>
        <v/>
      </c>
      <c r="BP26" s="222" t="str">
        <f t="shared" ref="BP26:DX26" si="48">IF(COUNTIF(_ss3,BP$2)&gt;1,"sai",IF(COUNTIF(_ss3,BP$2)=1,INDEX(tkbs,1,MATCH(BP$2,_ss3,0)),""))</f>
        <v>A14</v>
      </c>
      <c r="BQ26" s="222" t="str">
        <f t="shared" si="48"/>
        <v>A7</v>
      </c>
      <c r="BR26" s="222" t="str">
        <f t="shared" si="48"/>
        <v>C13</v>
      </c>
      <c r="BS26" s="222" t="str">
        <f t="shared" si="48"/>
        <v/>
      </c>
      <c r="BT26" s="222" t="str">
        <f t="shared" si="48"/>
        <v/>
      </c>
      <c r="BU26" s="222" t="str">
        <f t="shared" si="48"/>
        <v/>
      </c>
      <c r="BV26" s="222" t="str">
        <f t="shared" si="48"/>
        <v/>
      </c>
      <c r="BW26" s="222" t="str">
        <f t="shared" si="48"/>
        <v/>
      </c>
      <c r="BX26" s="222" t="str">
        <f t="shared" si="48"/>
        <v/>
      </c>
      <c r="BY26" s="222" t="str">
        <f t="shared" si="48"/>
        <v/>
      </c>
      <c r="BZ26" s="222" t="str">
        <f t="shared" si="48"/>
        <v/>
      </c>
      <c r="CA26" s="222" t="str">
        <f t="shared" si="48"/>
        <v/>
      </c>
      <c r="CB26" s="222" t="str">
        <f t="shared" si="48"/>
        <v/>
      </c>
      <c r="CC26" s="222" t="str">
        <f t="shared" si="48"/>
        <v/>
      </c>
      <c r="CD26" s="222" t="str">
        <f t="shared" si="48"/>
        <v/>
      </c>
      <c r="CE26" s="222" t="str">
        <f t="shared" si="48"/>
        <v/>
      </c>
      <c r="CF26" s="222" t="str">
        <f t="shared" si="48"/>
        <v>C7</v>
      </c>
      <c r="CG26" s="222" t="str">
        <f t="shared" si="48"/>
        <v>C6</v>
      </c>
      <c r="CH26" s="222" t="str">
        <f t="shared" si="48"/>
        <v>C4</v>
      </c>
      <c r="CI26" s="222" t="str">
        <f t="shared" si="48"/>
        <v>C11</v>
      </c>
      <c r="CJ26" s="222" t="str">
        <f t="shared" si="48"/>
        <v/>
      </c>
      <c r="CK26" s="222" t="str">
        <f t="shared" si="48"/>
        <v/>
      </c>
      <c r="CL26" s="222" t="str">
        <f t="shared" si="48"/>
        <v/>
      </c>
      <c r="CM26" s="222" t="str">
        <f t="shared" si="48"/>
        <v/>
      </c>
      <c r="CN26" s="222" t="str">
        <f t="shared" si="48"/>
        <v/>
      </c>
      <c r="CO26" s="222" t="str">
        <f t="shared" si="48"/>
        <v/>
      </c>
      <c r="CP26" s="222" t="str">
        <f t="shared" si="48"/>
        <v/>
      </c>
      <c r="CQ26" s="222" t="str">
        <f t="shared" si="48"/>
        <v/>
      </c>
      <c r="CR26" s="222" t="str">
        <f t="shared" si="48"/>
        <v/>
      </c>
      <c r="CS26" s="222" t="str">
        <f t="shared" si="48"/>
        <v/>
      </c>
      <c r="CT26" s="222" t="str">
        <f t="shared" si="48"/>
        <v/>
      </c>
      <c r="CU26" s="222" t="str">
        <f t="shared" si="48"/>
        <v/>
      </c>
      <c r="CV26" s="222" t="str">
        <f t="shared" si="48"/>
        <v/>
      </c>
      <c r="CW26" s="222" t="str">
        <f t="shared" si="48"/>
        <v/>
      </c>
      <c r="CX26" s="222" t="str">
        <f t="shared" si="48"/>
        <v/>
      </c>
      <c r="CY26" s="222" t="str">
        <f t="shared" si="48"/>
        <v>B7</v>
      </c>
      <c r="CZ26" s="222" t="str">
        <f t="shared" si="48"/>
        <v/>
      </c>
      <c r="DA26" s="222" t="str">
        <f t="shared" si="48"/>
        <v/>
      </c>
      <c r="DB26" s="222" t="str">
        <f t="shared" si="48"/>
        <v/>
      </c>
      <c r="DC26" s="222" t="str">
        <f t="shared" si="48"/>
        <v/>
      </c>
      <c r="DD26" s="222" t="str">
        <f t="shared" si="48"/>
        <v/>
      </c>
      <c r="DE26" s="222" t="str">
        <f t="shared" si="48"/>
        <v/>
      </c>
      <c r="DF26" s="222" t="str">
        <f t="shared" si="48"/>
        <v/>
      </c>
      <c r="DG26" s="222" t="str">
        <f t="shared" si="48"/>
        <v/>
      </c>
      <c r="DH26" s="222" t="str">
        <f t="shared" si="48"/>
        <v/>
      </c>
      <c r="DI26" s="222" t="str">
        <f t="shared" si="48"/>
        <v>B10</v>
      </c>
      <c r="DJ26" s="222" t="str">
        <f t="shared" si="48"/>
        <v/>
      </c>
      <c r="DK26" s="222" t="str">
        <f t="shared" si="48"/>
        <v>C10</v>
      </c>
      <c r="DL26" s="222" t="str">
        <f t="shared" si="48"/>
        <v/>
      </c>
      <c r="DM26" s="222" t="str">
        <f t="shared" si="48"/>
        <v>C8</v>
      </c>
      <c r="DN26" s="222" t="str">
        <f t="shared" si="48"/>
        <v>A4</v>
      </c>
      <c r="DO26" s="222" t="str">
        <f t="shared" si="48"/>
        <v/>
      </c>
      <c r="DP26" s="222" t="str">
        <f t="shared" si="48"/>
        <v/>
      </c>
      <c r="DQ26" s="222" t="str">
        <f t="shared" si="48"/>
        <v/>
      </c>
      <c r="DR26" s="222" t="str">
        <f t="shared" si="48"/>
        <v/>
      </c>
      <c r="DS26" s="222" t="str">
        <f t="shared" si="48"/>
        <v/>
      </c>
      <c r="DT26" s="222" t="str">
        <f t="shared" si="48"/>
        <v/>
      </c>
      <c r="DU26" s="222" t="str">
        <f t="shared" si="48"/>
        <v/>
      </c>
      <c r="DV26" s="222" t="str">
        <f t="shared" si="48"/>
        <v/>
      </c>
      <c r="DW26" s="222" t="str">
        <f t="shared" si="48"/>
        <v/>
      </c>
      <c r="DX26" s="222" t="str">
        <f t="shared" si="48"/>
        <v/>
      </c>
    </row>
    <row r="27" spans="1:128" ht="12" customHeight="1" x14ac:dyDescent="0.2">
      <c r="A27" s="476"/>
      <c r="B27" s="218">
        <v>4</v>
      </c>
      <c r="C27" s="222" t="str">
        <f t="shared" ref="C27:BO27" si="49">IF(COUNTIF(_ss4,C$2)&gt;1,"sai",IF(COUNTIF(_ss4,C$2)=1,INDEX(tkbs,1,MATCH(C$2,_ss4,0)),""))</f>
        <v>A13</v>
      </c>
      <c r="D27" s="222" t="str">
        <f t="shared" si="49"/>
        <v>A2</v>
      </c>
      <c r="E27" s="222" t="str">
        <f t="shared" si="49"/>
        <v>C7</v>
      </c>
      <c r="F27" s="222" t="str">
        <f t="shared" si="49"/>
        <v>B13</v>
      </c>
      <c r="G27" s="222" t="str">
        <f t="shared" si="49"/>
        <v/>
      </c>
      <c r="H27" s="222" t="str">
        <f t="shared" si="49"/>
        <v/>
      </c>
      <c r="I27" s="222" t="str">
        <f t="shared" si="49"/>
        <v/>
      </c>
      <c r="J27" s="222" t="str">
        <f t="shared" si="49"/>
        <v/>
      </c>
      <c r="K27" s="222" t="str">
        <f t="shared" si="49"/>
        <v>B12</v>
      </c>
      <c r="L27" s="222" t="str">
        <f t="shared" si="49"/>
        <v>C2</v>
      </c>
      <c r="M27" s="222" t="str">
        <f t="shared" si="49"/>
        <v/>
      </c>
      <c r="N27" s="222" t="str">
        <f t="shared" si="49"/>
        <v>C14</v>
      </c>
      <c r="O27" s="222" t="str">
        <f t="shared" si="49"/>
        <v>C5</v>
      </c>
      <c r="P27" s="222" t="str">
        <f t="shared" si="49"/>
        <v/>
      </c>
      <c r="Q27" s="222" t="str">
        <f t="shared" si="49"/>
        <v/>
      </c>
      <c r="R27" s="222" t="str">
        <f t="shared" si="49"/>
        <v/>
      </c>
      <c r="S27" s="222" t="str">
        <f t="shared" si="49"/>
        <v/>
      </c>
      <c r="T27" s="222" t="str">
        <f t="shared" si="49"/>
        <v>C1</v>
      </c>
      <c r="U27" s="222" t="str">
        <f t="shared" si="49"/>
        <v>C13</v>
      </c>
      <c r="V27" s="222" t="str">
        <f t="shared" si="49"/>
        <v/>
      </c>
      <c r="W27" s="222" t="str">
        <f t="shared" si="49"/>
        <v/>
      </c>
      <c r="X27" s="222" t="str">
        <f t="shared" si="49"/>
        <v>B6</v>
      </c>
      <c r="Y27" s="222" t="str">
        <f t="shared" si="49"/>
        <v/>
      </c>
      <c r="Z27" s="222" t="str">
        <f t="shared" si="49"/>
        <v/>
      </c>
      <c r="AA27" s="222" t="str">
        <f t="shared" si="49"/>
        <v/>
      </c>
      <c r="AB27" s="222" t="str">
        <f t="shared" si="49"/>
        <v/>
      </c>
      <c r="AC27" s="222" t="str">
        <f t="shared" si="49"/>
        <v/>
      </c>
      <c r="AD27" s="222" t="str">
        <f t="shared" si="49"/>
        <v/>
      </c>
      <c r="AE27" s="222" t="str">
        <f t="shared" si="49"/>
        <v/>
      </c>
      <c r="AF27" s="222" t="str">
        <f t="shared" si="49"/>
        <v/>
      </c>
      <c r="AG27" s="222" t="str">
        <f t="shared" si="49"/>
        <v/>
      </c>
      <c r="AH27" s="222" t="str">
        <f t="shared" si="49"/>
        <v/>
      </c>
      <c r="AI27" s="222" t="str">
        <f t="shared" si="49"/>
        <v/>
      </c>
      <c r="AJ27" s="222" t="str">
        <f t="shared" si="49"/>
        <v/>
      </c>
      <c r="AK27" s="222" t="str">
        <f t="shared" si="49"/>
        <v/>
      </c>
      <c r="AL27" s="222" t="str">
        <f t="shared" si="49"/>
        <v/>
      </c>
      <c r="AM27" s="222" t="str">
        <f t="shared" si="49"/>
        <v/>
      </c>
      <c r="AN27" s="222" t="str">
        <f t="shared" si="49"/>
        <v/>
      </c>
      <c r="AO27" s="222" t="str">
        <f t="shared" si="49"/>
        <v/>
      </c>
      <c r="AP27" s="222" t="str">
        <f t="shared" si="49"/>
        <v/>
      </c>
      <c r="AQ27" s="222" t="str">
        <f t="shared" si="49"/>
        <v/>
      </c>
      <c r="AR27" s="222" t="str">
        <f t="shared" si="49"/>
        <v/>
      </c>
      <c r="AS27" s="222" t="str">
        <f t="shared" si="49"/>
        <v>A11</v>
      </c>
      <c r="AT27" s="222" t="str">
        <f t="shared" si="49"/>
        <v/>
      </c>
      <c r="AU27" s="222" t="str">
        <f t="shared" si="49"/>
        <v>C6</v>
      </c>
      <c r="AV27" s="222" t="str">
        <f t="shared" si="49"/>
        <v>B9</v>
      </c>
      <c r="AW27" s="222" t="str">
        <f t="shared" si="49"/>
        <v>B3</v>
      </c>
      <c r="AX27" s="222" t="str">
        <f t="shared" si="49"/>
        <v>A7</v>
      </c>
      <c r="AY27" s="222" t="str">
        <f t="shared" si="49"/>
        <v/>
      </c>
      <c r="AZ27" s="222" t="str">
        <f t="shared" si="49"/>
        <v>A4</v>
      </c>
      <c r="BA27" s="222" t="str">
        <f t="shared" si="49"/>
        <v>A1</v>
      </c>
      <c r="BB27" s="222" t="str">
        <f t="shared" si="49"/>
        <v>A10</v>
      </c>
      <c r="BC27" s="222" t="str">
        <f t="shared" si="49"/>
        <v>A3</v>
      </c>
      <c r="BD27" s="222" t="str">
        <f t="shared" si="49"/>
        <v>B5</v>
      </c>
      <c r="BE27" s="222" t="str">
        <f t="shared" si="49"/>
        <v/>
      </c>
      <c r="BF27" s="222" t="str">
        <f t="shared" si="49"/>
        <v/>
      </c>
      <c r="BG27" s="222" t="str">
        <f t="shared" si="49"/>
        <v/>
      </c>
      <c r="BH27" s="222" t="str">
        <f t="shared" si="49"/>
        <v>A9</v>
      </c>
      <c r="BI27" s="222" t="str">
        <f t="shared" si="49"/>
        <v/>
      </c>
      <c r="BJ27" s="222" t="str">
        <f t="shared" si="49"/>
        <v>B2</v>
      </c>
      <c r="BK27" s="222" t="str">
        <f t="shared" si="49"/>
        <v>A12</v>
      </c>
      <c r="BL27" s="222" t="str">
        <f t="shared" si="49"/>
        <v/>
      </c>
      <c r="BM27" s="222" t="str">
        <f t="shared" si="49"/>
        <v>B7</v>
      </c>
      <c r="BN27" s="222" t="str">
        <f t="shared" si="49"/>
        <v/>
      </c>
      <c r="BO27" s="222" t="str">
        <f t="shared" si="49"/>
        <v/>
      </c>
      <c r="BP27" s="222" t="str">
        <f t="shared" ref="BP27:DX27" si="50">IF(COUNTIF(_ss4,BP$2)&gt;1,"sai",IF(COUNTIF(_ss4,BP$2)=1,INDEX(tkbs,1,MATCH(BP$2,_ss4,0)),""))</f>
        <v/>
      </c>
      <c r="BQ27" s="222" t="str">
        <f t="shared" si="50"/>
        <v/>
      </c>
      <c r="BR27" s="222" t="str">
        <f t="shared" si="50"/>
        <v>C11</v>
      </c>
      <c r="BS27" s="222" t="str">
        <f t="shared" si="50"/>
        <v/>
      </c>
      <c r="BT27" s="222" t="str">
        <f t="shared" si="50"/>
        <v/>
      </c>
      <c r="BU27" s="222" t="str">
        <f t="shared" si="50"/>
        <v/>
      </c>
      <c r="BV27" s="222" t="str">
        <f t="shared" si="50"/>
        <v/>
      </c>
      <c r="BW27" s="222" t="str">
        <f t="shared" si="50"/>
        <v/>
      </c>
      <c r="BX27" s="222" t="str">
        <f t="shared" si="50"/>
        <v>A6</v>
      </c>
      <c r="BY27" s="222" t="str">
        <f t="shared" si="50"/>
        <v/>
      </c>
      <c r="BZ27" s="222" t="str">
        <f t="shared" si="50"/>
        <v/>
      </c>
      <c r="CA27" s="222" t="str">
        <f t="shared" si="50"/>
        <v/>
      </c>
      <c r="CB27" s="222" t="str">
        <f t="shared" si="50"/>
        <v/>
      </c>
      <c r="CC27" s="222" t="str">
        <f t="shared" si="50"/>
        <v/>
      </c>
      <c r="CD27" s="222" t="str">
        <f t="shared" si="50"/>
        <v/>
      </c>
      <c r="CE27" s="222" t="str">
        <f t="shared" si="50"/>
        <v/>
      </c>
      <c r="CF27" s="222" t="str">
        <f t="shared" si="50"/>
        <v>B11</v>
      </c>
      <c r="CG27" s="222" t="str">
        <f t="shared" si="50"/>
        <v>A5</v>
      </c>
      <c r="CH27" s="222" t="str">
        <f t="shared" si="50"/>
        <v/>
      </c>
      <c r="CI27" s="222" t="str">
        <f t="shared" si="50"/>
        <v>C3</v>
      </c>
      <c r="CJ27" s="222" t="str">
        <f t="shared" si="50"/>
        <v/>
      </c>
      <c r="CK27" s="222" t="str">
        <f t="shared" si="50"/>
        <v/>
      </c>
      <c r="CL27" s="222" t="str">
        <f t="shared" si="50"/>
        <v/>
      </c>
      <c r="CM27" s="222" t="str">
        <f t="shared" si="50"/>
        <v/>
      </c>
      <c r="CN27" s="222" t="str">
        <f t="shared" si="50"/>
        <v/>
      </c>
      <c r="CO27" s="222" t="str">
        <f t="shared" si="50"/>
        <v/>
      </c>
      <c r="CP27" s="222" t="str">
        <f t="shared" si="50"/>
        <v/>
      </c>
      <c r="CQ27" s="222" t="str">
        <f t="shared" si="50"/>
        <v/>
      </c>
      <c r="CR27" s="222" t="str">
        <f t="shared" si="50"/>
        <v/>
      </c>
      <c r="CS27" s="222" t="str">
        <f t="shared" si="50"/>
        <v/>
      </c>
      <c r="CT27" s="222" t="str">
        <f t="shared" si="50"/>
        <v/>
      </c>
      <c r="CU27" s="222" t="str">
        <f t="shared" si="50"/>
        <v/>
      </c>
      <c r="CV27" s="222" t="str">
        <f t="shared" si="50"/>
        <v/>
      </c>
      <c r="CW27" s="222" t="str">
        <f t="shared" si="50"/>
        <v/>
      </c>
      <c r="CX27" s="222" t="str">
        <f t="shared" si="50"/>
        <v/>
      </c>
      <c r="CY27" s="222" t="str">
        <f t="shared" si="50"/>
        <v>A8</v>
      </c>
      <c r="CZ27" s="222" t="str">
        <f t="shared" si="50"/>
        <v/>
      </c>
      <c r="DA27" s="222" t="str">
        <f t="shared" si="50"/>
        <v/>
      </c>
      <c r="DB27" s="222" t="str">
        <f t="shared" si="50"/>
        <v/>
      </c>
      <c r="DC27" s="222" t="str">
        <f t="shared" si="50"/>
        <v/>
      </c>
      <c r="DD27" s="222" t="str">
        <f t="shared" si="50"/>
        <v/>
      </c>
      <c r="DE27" s="222" t="str">
        <f t="shared" si="50"/>
        <v/>
      </c>
      <c r="DF27" s="222" t="str">
        <f t="shared" si="50"/>
        <v/>
      </c>
      <c r="DG27" s="222" t="str">
        <f t="shared" si="50"/>
        <v/>
      </c>
      <c r="DH27" s="222" t="str">
        <f t="shared" si="50"/>
        <v/>
      </c>
      <c r="DI27" s="222" t="str">
        <f t="shared" si="50"/>
        <v>B10</v>
      </c>
      <c r="DJ27" s="222" t="str">
        <f t="shared" si="50"/>
        <v/>
      </c>
      <c r="DK27" s="222" t="str">
        <f t="shared" si="50"/>
        <v>C10</v>
      </c>
      <c r="DL27" s="222" t="str">
        <f t="shared" si="50"/>
        <v/>
      </c>
      <c r="DM27" s="222" t="str">
        <f t="shared" si="50"/>
        <v>C8</v>
      </c>
      <c r="DN27" s="222" t="str">
        <f t="shared" si="50"/>
        <v>A14</v>
      </c>
      <c r="DO27" s="222" t="str">
        <f t="shared" si="50"/>
        <v/>
      </c>
      <c r="DP27" s="222" t="str">
        <f t="shared" si="50"/>
        <v>C4</v>
      </c>
      <c r="DQ27" s="222" t="str">
        <f t="shared" si="50"/>
        <v/>
      </c>
      <c r="DR27" s="222" t="str">
        <f t="shared" si="50"/>
        <v/>
      </c>
      <c r="DS27" s="222" t="str">
        <f t="shared" si="50"/>
        <v/>
      </c>
      <c r="DT27" s="222" t="str">
        <f t="shared" si="50"/>
        <v/>
      </c>
      <c r="DU27" s="222" t="str">
        <f t="shared" si="50"/>
        <v/>
      </c>
      <c r="DV27" s="222" t="str">
        <f t="shared" si="50"/>
        <v/>
      </c>
      <c r="DW27" s="222" t="str">
        <f t="shared" si="50"/>
        <v/>
      </c>
      <c r="DX27" s="222" t="str">
        <f t="shared" si="50"/>
        <v/>
      </c>
    </row>
    <row r="28" spans="1:128" ht="12" customHeight="1" x14ac:dyDescent="0.2">
      <c r="A28" s="477"/>
      <c r="B28" s="219">
        <v>5</v>
      </c>
      <c r="C28" s="223" t="str">
        <f t="shared" ref="C28:BO28" si="51">IF(COUNTIF(_ss5,C$2)&gt;1,"sai",IF(COUNTIF(_ss5,C$2)=1,INDEX(tkbs,1,MATCH(C$2,_ss5,0)),""))</f>
        <v>A13</v>
      </c>
      <c r="D28" s="223" t="str">
        <f t="shared" si="51"/>
        <v>A8</v>
      </c>
      <c r="E28" s="223" t="str">
        <f t="shared" si="51"/>
        <v>C7</v>
      </c>
      <c r="F28" s="223" t="str">
        <f t="shared" si="51"/>
        <v>A11</v>
      </c>
      <c r="G28" s="223" t="str">
        <f t="shared" si="51"/>
        <v/>
      </c>
      <c r="H28" s="223" t="str">
        <f t="shared" si="51"/>
        <v/>
      </c>
      <c r="I28" s="223" t="str">
        <f t="shared" si="51"/>
        <v/>
      </c>
      <c r="J28" s="223" t="str">
        <f t="shared" si="51"/>
        <v/>
      </c>
      <c r="K28" s="223" t="str">
        <f t="shared" si="51"/>
        <v>A5</v>
      </c>
      <c r="L28" s="223" t="str">
        <f t="shared" si="51"/>
        <v>C2</v>
      </c>
      <c r="M28" s="223" t="str">
        <f t="shared" si="51"/>
        <v/>
      </c>
      <c r="N28" s="223" t="str">
        <f t="shared" si="51"/>
        <v/>
      </c>
      <c r="O28" s="223" t="str">
        <f t="shared" si="51"/>
        <v>C5</v>
      </c>
      <c r="P28" s="223" t="str">
        <f t="shared" si="51"/>
        <v/>
      </c>
      <c r="Q28" s="223" t="str">
        <f t="shared" si="51"/>
        <v/>
      </c>
      <c r="R28" s="223" t="str">
        <f t="shared" si="51"/>
        <v/>
      </c>
      <c r="S28" s="223" t="str">
        <f t="shared" si="51"/>
        <v/>
      </c>
      <c r="T28" s="223" t="str">
        <f t="shared" si="51"/>
        <v>A9</v>
      </c>
      <c r="U28" s="223" t="str">
        <f t="shared" si="51"/>
        <v/>
      </c>
      <c r="V28" s="223" t="str">
        <f t="shared" si="51"/>
        <v/>
      </c>
      <c r="W28" s="223" t="str">
        <f t="shared" si="51"/>
        <v/>
      </c>
      <c r="X28" s="223" t="str">
        <f t="shared" si="51"/>
        <v/>
      </c>
      <c r="Y28" s="223" t="str">
        <f t="shared" si="51"/>
        <v/>
      </c>
      <c r="Z28" s="223" t="str">
        <f t="shared" si="51"/>
        <v/>
      </c>
      <c r="AA28" s="223" t="str">
        <f t="shared" si="51"/>
        <v/>
      </c>
      <c r="AB28" s="223" t="str">
        <f t="shared" si="51"/>
        <v/>
      </c>
      <c r="AC28" s="223" t="str">
        <f t="shared" si="51"/>
        <v/>
      </c>
      <c r="AD28" s="223" t="str">
        <f t="shared" si="51"/>
        <v/>
      </c>
      <c r="AE28" s="223" t="str">
        <f t="shared" si="51"/>
        <v/>
      </c>
      <c r="AF28" s="223" t="str">
        <f t="shared" si="51"/>
        <v/>
      </c>
      <c r="AG28" s="223" t="str">
        <f t="shared" si="51"/>
        <v/>
      </c>
      <c r="AH28" s="223" t="str">
        <f t="shared" si="51"/>
        <v/>
      </c>
      <c r="AI28" s="223" t="str">
        <f t="shared" si="51"/>
        <v/>
      </c>
      <c r="AJ28" s="223" t="str">
        <f t="shared" si="51"/>
        <v/>
      </c>
      <c r="AK28" s="223" t="str">
        <f t="shared" si="51"/>
        <v/>
      </c>
      <c r="AL28" s="223" t="str">
        <f t="shared" si="51"/>
        <v/>
      </c>
      <c r="AM28" s="223" t="str">
        <f t="shared" si="51"/>
        <v/>
      </c>
      <c r="AN28" s="223" t="str">
        <f t="shared" si="51"/>
        <v/>
      </c>
      <c r="AO28" s="223" t="str">
        <f t="shared" si="51"/>
        <v/>
      </c>
      <c r="AP28" s="223" t="str">
        <f t="shared" si="51"/>
        <v/>
      </c>
      <c r="AQ28" s="223" t="str">
        <f t="shared" si="51"/>
        <v/>
      </c>
      <c r="AR28" s="223" t="str">
        <f t="shared" si="51"/>
        <v/>
      </c>
      <c r="AS28" s="223" t="str">
        <f t="shared" si="51"/>
        <v/>
      </c>
      <c r="AT28" s="223" t="str">
        <f t="shared" si="51"/>
        <v/>
      </c>
      <c r="AU28" s="223" t="str">
        <f t="shared" si="51"/>
        <v>C6</v>
      </c>
      <c r="AV28" s="223" t="str">
        <f t="shared" si="51"/>
        <v/>
      </c>
      <c r="AW28" s="223" t="str">
        <f t="shared" si="51"/>
        <v/>
      </c>
      <c r="AX28" s="223" t="str">
        <f t="shared" si="51"/>
        <v>A7</v>
      </c>
      <c r="AY28" s="223" t="str">
        <f t="shared" si="51"/>
        <v/>
      </c>
      <c r="AZ28" s="223" t="str">
        <f t="shared" si="51"/>
        <v>A4</v>
      </c>
      <c r="BA28" s="223" t="str">
        <f t="shared" si="51"/>
        <v/>
      </c>
      <c r="BB28" s="223" t="str">
        <f t="shared" si="51"/>
        <v>A10</v>
      </c>
      <c r="BC28" s="223" t="str">
        <f t="shared" si="51"/>
        <v>A3</v>
      </c>
      <c r="BD28" s="223" t="str">
        <f t="shared" si="51"/>
        <v/>
      </c>
      <c r="BE28" s="223" t="str">
        <f t="shared" si="51"/>
        <v/>
      </c>
      <c r="BF28" s="223" t="str">
        <f t="shared" si="51"/>
        <v/>
      </c>
      <c r="BG28" s="223" t="str">
        <f t="shared" si="51"/>
        <v/>
      </c>
      <c r="BH28" s="223" t="str">
        <f t="shared" si="51"/>
        <v>A14</v>
      </c>
      <c r="BI28" s="223" t="str">
        <f t="shared" si="51"/>
        <v>A2</v>
      </c>
      <c r="BJ28" s="223" t="str">
        <f t="shared" si="51"/>
        <v>C4</v>
      </c>
      <c r="BK28" s="223" t="str">
        <f t="shared" si="51"/>
        <v>A12</v>
      </c>
      <c r="BL28" s="223" t="str">
        <f t="shared" si="51"/>
        <v/>
      </c>
      <c r="BM28" s="223" t="str">
        <f t="shared" si="51"/>
        <v/>
      </c>
      <c r="BN28" s="223" t="str">
        <f t="shared" si="51"/>
        <v/>
      </c>
      <c r="BO28" s="223" t="str">
        <f t="shared" si="51"/>
        <v/>
      </c>
      <c r="BP28" s="223" t="str">
        <f t="shared" ref="BP28:DX28" si="52">IF(COUNTIF(_ss5,BP$2)&gt;1,"sai",IF(COUNTIF(_ss5,BP$2)=1,INDEX(tkbs,1,MATCH(BP$2,_ss5,0)),""))</f>
        <v>A6</v>
      </c>
      <c r="BQ28" s="223" t="str">
        <f t="shared" si="52"/>
        <v/>
      </c>
      <c r="BR28" s="223" t="str">
        <f t="shared" si="52"/>
        <v/>
      </c>
      <c r="BS28" s="223" t="str">
        <f t="shared" si="52"/>
        <v/>
      </c>
      <c r="BT28" s="223" t="str">
        <f t="shared" si="52"/>
        <v/>
      </c>
      <c r="BU28" s="223" t="str">
        <f t="shared" si="52"/>
        <v/>
      </c>
      <c r="BV28" s="223" t="str">
        <f t="shared" si="52"/>
        <v/>
      </c>
      <c r="BW28" s="223" t="str">
        <f t="shared" si="52"/>
        <v/>
      </c>
      <c r="BX28" s="223" t="str">
        <f t="shared" si="52"/>
        <v/>
      </c>
      <c r="BY28" s="223" t="str">
        <f t="shared" si="52"/>
        <v/>
      </c>
      <c r="BZ28" s="223" t="str">
        <f t="shared" si="52"/>
        <v/>
      </c>
      <c r="CA28" s="223" t="str">
        <f t="shared" si="52"/>
        <v/>
      </c>
      <c r="CB28" s="223" t="str">
        <f t="shared" si="52"/>
        <v/>
      </c>
      <c r="CC28" s="223" t="str">
        <f t="shared" si="52"/>
        <v/>
      </c>
      <c r="CD28" s="223" t="str">
        <f t="shared" si="52"/>
        <v/>
      </c>
      <c r="CE28" s="223" t="str">
        <f t="shared" si="52"/>
        <v/>
      </c>
      <c r="CF28" s="223" t="str">
        <f t="shared" si="52"/>
        <v>C1</v>
      </c>
      <c r="CG28" s="223" t="str">
        <f t="shared" si="52"/>
        <v/>
      </c>
      <c r="CH28" s="223" t="str">
        <f t="shared" si="52"/>
        <v/>
      </c>
      <c r="CI28" s="223" t="str">
        <f t="shared" si="52"/>
        <v>C3</v>
      </c>
      <c r="CJ28" s="223" t="str">
        <f t="shared" si="52"/>
        <v/>
      </c>
      <c r="CK28" s="223" t="str">
        <f t="shared" si="52"/>
        <v/>
      </c>
      <c r="CL28" s="223" t="str">
        <f t="shared" si="52"/>
        <v/>
      </c>
      <c r="CM28" s="223" t="str">
        <f t="shared" si="52"/>
        <v/>
      </c>
      <c r="CN28" s="223" t="str">
        <f t="shared" si="52"/>
        <v/>
      </c>
      <c r="CO28" s="223" t="str">
        <f t="shared" si="52"/>
        <v/>
      </c>
      <c r="CP28" s="223" t="str">
        <f t="shared" si="52"/>
        <v/>
      </c>
      <c r="CQ28" s="223" t="str">
        <f t="shared" si="52"/>
        <v/>
      </c>
      <c r="CR28" s="223" t="str">
        <f t="shared" si="52"/>
        <v/>
      </c>
      <c r="CS28" s="223" t="str">
        <f t="shared" si="52"/>
        <v/>
      </c>
      <c r="CT28" s="223" t="str">
        <f t="shared" si="52"/>
        <v/>
      </c>
      <c r="CU28" s="223" t="str">
        <f t="shared" si="52"/>
        <v/>
      </c>
      <c r="CV28" s="223" t="str">
        <f t="shared" si="52"/>
        <v/>
      </c>
      <c r="CW28" s="223" t="str">
        <f t="shared" si="52"/>
        <v/>
      </c>
      <c r="CX28" s="223" t="str">
        <f t="shared" si="52"/>
        <v/>
      </c>
      <c r="CY28" s="223" t="str">
        <f t="shared" si="52"/>
        <v/>
      </c>
      <c r="CZ28" s="223" t="str">
        <f t="shared" si="52"/>
        <v/>
      </c>
      <c r="DA28" s="223" t="str">
        <f t="shared" si="52"/>
        <v/>
      </c>
      <c r="DB28" s="223" t="str">
        <f t="shared" si="52"/>
        <v/>
      </c>
      <c r="DC28" s="223" t="str">
        <f t="shared" si="52"/>
        <v/>
      </c>
      <c r="DD28" s="223" t="str">
        <f t="shared" si="52"/>
        <v/>
      </c>
      <c r="DE28" s="223" t="str">
        <f t="shared" si="52"/>
        <v/>
      </c>
      <c r="DF28" s="223" t="str">
        <f t="shared" si="52"/>
        <v/>
      </c>
      <c r="DG28" s="223" t="str">
        <f t="shared" si="52"/>
        <v/>
      </c>
      <c r="DH28" s="223" t="str">
        <f t="shared" si="52"/>
        <v/>
      </c>
      <c r="DI28" s="223" t="str">
        <f t="shared" si="52"/>
        <v/>
      </c>
      <c r="DJ28" s="223" t="str">
        <f t="shared" si="52"/>
        <v/>
      </c>
      <c r="DK28" s="223" t="str">
        <f t="shared" si="52"/>
        <v/>
      </c>
      <c r="DL28" s="223" t="str">
        <f t="shared" si="52"/>
        <v/>
      </c>
      <c r="DM28" s="223" t="str">
        <f t="shared" si="52"/>
        <v/>
      </c>
      <c r="DN28" s="223" t="str">
        <f t="shared" si="52"/>
        <v/>
      </c>
      <c r="DO28" s="223" t="str">
        <f t="shared" si="52"/>
        <v/>
      </c>
      <c r="DP28" s="223" t="str">
        <f t="shared" si="52"/>
        <v>A1</v>
      </c>
      <c r="DQ28" s="223" t="str">
        <f t="shared" si="52"/>
        <v/>
      </c>
      <c r="DR28" s="223" t="str">
        <f t="shared" si="52"/>
        <v/>
      </c>
      <c r="DS28" s="223" t="str">
        <f t="shared" si="52"/>
        <v/>
      </c>
      <c r="DT28" s="223" t="str">
        <f t="shared" si="52"/>
        <v/>
      </c>
      <c r="DU28" s="223" t="str">
        <f t="shared" si="52"/>
        <v/>
      </c>
      <c r="DV28" s="223" t="str">
        <f t="shared" si="52"/>
        <v/>
      </c>
      <c r="DW28" s="223" t="str">
        <f t="shared" si="52"/>
        <v/>
      </c>
      <c r="DX28" s="223" t="str">
        <f t="shared" si="52"/>
        <v/>
      </c>
    </row>
    <row r="29" spans="1:128" ht="12" customHeight="1" x14ac:dyDescent="0.2">
      <c r="A29" s="478" t="s">
        <v>104</v>
      </c>
      <c r="B29" s="215">
        <v>1</v>
      </c>
      <c r="C29" s="221" t="str">
        <f t="shared" ref="C29:BO29" si="53">IF(COUNTIF(_sy1,C$2)&gt;1,"sai",IF(COUNTIF(_sy1,C$2)=1,INDEX(tkbs,1,MATCH(C$2,_sy1,0)),""))</f>
        <v/>
      </c>
      <c r="D29" s="221" t="str">
        <f t="shared" si="53"/>
        <v/>
      </c>
      <c r="E29" s="221" t="str">
        <f t="shared" si="53"/>
        <v/>
      </c>
      <c r="F29" s="221" t="str">
        <f t="shared" si="53"/>
        <v/>
      </c>
      <c r="G29" s="221" t="str">
        <f t="shared" si="53"/>
        <v/>
      </c>
      <c r="H29" s="221" t="str">
        <f t="shared" si="53"/>
        <v/>
      </c>
      <c r="I29" s="221" t="str">
        <f t="shared" si="53"/>
        <v/>
      </c>
      <c r="J29" s="221" t="str">
        <f t="shared" si="53"/>
        <v/>
      </c>
      <c r="K29" s="221" t="str">
        <f t="shared" si="53"/>
        <v/>
      </c>
      <c r="L29" s="221" t="str">
        <f t="shared" si="53"/>
        <v/>
      </c>
      <c r="M29" s="221" t="str">
        <f t="shared" si="53"/>
        <v/>
      </c>
      <c r="N29" s="221" t="str">
        <f t="shared" si="53"/>
        <v/>
      </c>
      <c r="O29" s="221" t="str">
        <f t="shared" si="53"/>
        <v/>
      </c>
      <c r="P29" s="221" t="str">
        <f t="shared" si="53"/>
        <v/>
      </c>
      <c r="Q29" s="221" t="str">
        <f t="shared" si="53"/>
        <v/>
      </c>
      <c r="R29" s="221" t="str">
        <f t="shared" si="53"/>
        <v/>
      </c>
      <c r="S29" s="221" t="str">
        <f t="shared" si="53"/>
        <v/>
      </c>
      <c r="T29" s="221" t="str">
        <f t="shared" si="53"/>
        <v/>
      </c>
      <c r="U29" s="221" t="str">
        <f t="shared" si="53"/>
        <v/>
      </c>
      <c r="V29" s="221" t="str">
        <f t="shared" si="53"/>
        <v/>
      </c>
      <c r="W29" s="221" t="str">
        <f t="shared" si="53"/>
        <v/>
      </c>
      <c r="X29" s="221" t="str">
        <f t="shared" si="53"/>
        <v/>
      </c>
      <c r="Y29" s="221" t="str">
        <f t="shared" si="53"/>
        <v/>
      </c>
      <c r="Z29" s="221" t="str">
        <f t="shared" si="53"/>
        <v/>
      </c>
      <c r="AA29" s="221" t="str">
        <f t="shared" si="53"/>
        <v/>
      </c>
      <c r="AB29" s="221" t="str">
        <f t="shared" si="53"/>
        <v/>
      </c>
      <c r="AC29" s="221" t="str">
        <f t="shared" si="53"/>
        <v/>
      </c>
      <c r="AD29" s="221" t="str">
        <f t="shared" si="53"/>
        <v/>
      </c>
      <c r="AE29" s="221" t="str">
        <f t="shared" si="53"/>
        <v/>
      </c>
      <c r="AF29" s="221" t="str">
        <f t="shared" si="53"/>
        <v/>
      </c>
      <c r="AG29" s="221" t="str">
        <f t="shared" si="53"/>
        <v/>
      </c>
      <c r="AH29" s="221" t="str">
        <f t="shared" si="53"/>
        <v/>
      </c>
      <c r="AI29" s="221" t="str">
        <f t="shared" si="53"/>
        <v/>
      </c>
      <c r="AJ29" s="221" t="str">
        <f t="shared" si="53"/>
        <v/>
      </c>
      <c r="AK29" s="221" t="str">
        <f t="shared" si="53"/>
        <v/>
      </c>
      <c r="AL29" s="221" t="str">
        <f t="shared" si="53"/>
        <v/>
      </c>
      <c r="AM29" s="221" t="str">
        <f t="shared" si="53"/>
        <v/>
      </c>
      <c r="AN29" s="221" t="str">
        <f t="shared" si="53"/>
        <v/>
      </c>
      <c r="AO29" s="221" t="str">
        <f t="shared" si="53"/>
        <v/>
      </c>
      <c r="AP29" s="221" t="str">
        <f t="shared" si="53"/>
        <v/>
      </c>
      <c r="AQ29" s="221" t="str">
        <f t="shared" si="53"/>
        <v/>
      </c>
      <c r="AR29" s="221" t="str">
        <f t="shared" si="53"/>
        <v/>
      </c>
      <c r="AS29" s="221" t="str">
        <f t="shared" si="53"/>
        <v/>
      </c>
      <c r="AT29" s="221" t="str">
        <f t="shared" si="53"/>
        <v/>
      </c>
      <c r="AU29" s="221" t="str">
        <f t="shared" si="53"/>
        <v/>
      </c>
      <c r="AV29" s="221" t="str">
        <f t="shared" si="53"/>
        <v/>
      </c>
      <c r="AW29" s="221" t="str">
        <f t="shared" si="53"/>
        <v/>
      </c>
      <c r="AX29" s="221" t="str">
        <f t="shared" si="53"/>
        <v/>
      </c>
      <c r="AY29" s="221" t="str">
        <f t="shared" si="53"/>
        <v/>
      </c>
      <c r="AZ29" s="221" t="str">
        <f t="shared" si="53"/>
        <v/>
      </c>
      <c r="BA29" s="221" t="str">
        <f t="shared" si="53"/>
        <v/>
      </c>
      <c r="BB29" s="221" t="str">
        <f t="shared" si="53"/>
        <v/>
      </c>
      <c r="BC29" s="221" t="str">
        <f t="shared" si="53"/>
        <v/>
      </c>
      <c r="BD29" s="221" t="str">
        <f t="shared" si="53"/>
        <v/>
      </c>
      <c r="BE29" s="221" t="str">
        <f t="shared" si="53"/>
        <v/>
      </c>
      <c r="BF29" s="221" t="str">
        <f t="shared" si="53"/>
        <v/>
      </c>
      <c r="BG29" s="221" t="str">
        <f t="shared" si="53"/>
        <v/>
      </c>
      <c r="BH29" s="221" t="str">
        <f t="shared" si="53"/>
        <v/>
      </c>
      <c r="BI29" s="221" t="str">
        <f t="shared" si="53"/>
        <v/>
      </c>
      <c r="BJ29" s="221" t="str">
        <f t="shared" si="53"/>
        <v/>
      </c>
      <c r="BK29" s="221" t="str">
        <f t="shared" si="53"/>
        <v/>
      </c>
      <c r="BL29" s="221" t="str">
        <f t="shared" si="53"/>
        <v/>
      </c>
      <c r="BM29" s="221" t="str">
        <f t="shared" si="53"/>
        <v/>
      </c>
      <c r="BN29" s="221" t="str">
        <f t="shared" si="53"/>
        <v/>
      </c>
      <c r="BO29" s="221" t="str">
        <f t="shared" si="53"/>
        <v/>
      </c>
      <c r="BP29" s="221" t="str">
        <f t="shared" ref="BP29:DX29" si="54">IF(COUNTIF(_sy1,BP$2)&gt;1,"sai",IF(COUNTIF(_sy1,BP$2)=1,INDEX(tkbs,1,MATCH(BP$2,_sy1,0)),""))</f>
        <v/>
      </c>
      <c r="BQ29" s="221" t="str">
        <f t="shared" si="54"/>
        <v/>
      </c>
      <c r="BR29" s="221" t="str">
        <f t="shared" si="54"/>
        <v/>
      </c>
      <c r="BS29" s="221" t="str">
        <f t="shared" si="54"/>
        <v/>
      </c>
      <c r="BT29" s="221" t="str">
        <f t="shared" si="54"/>
        <v/>
      </c>
      <c r="BU29" s="221" t="str">
        <f t="shared" si="54"/>
        <v/>
      </c>
      <c r="BV29" s="221" t="str">
        <f t="shared" si="54"/>
        <v/>
      </c>
      <c r="BW29" s="221" t="str">
        <f t="shared" si="54"/>
        <v/>
      </c>
      <c r="BX29" s="221" t="str">
        <f t="shared" si="54"/>
        <v/>
      </c>
      <c r="BY29" s="221" t="str">
        <f t="shared" si="54"/>
        <v/>
      </c>
      <c r="BZ29" s="221" t="str">
        <f t="shared" si="54"/>
        <v/>
      </c>
      <c r="CA29" s="221" t="str">
        <f t="shared" si="54"/>
        <v/>
      </c>
      <c r="CB29" s="221" t="str">
        <f t="shared" si="54"/>
        <v/>
      </c>
      <c r="CC29" s="221" t="str">
        <f t="shared" si="54"/>
        <v/>
      </c>
      <c r="CD29" s="221" t="str">
        <f t="shared" si="54"/>
        <v/>
      </c>
      <c r="CE29" s="221" t="str">
        <f t="shared" si="54"/>
        <v/>
      </c>
      <c r="CF29" s="221" t="str">
        <f t="shared" si="54"/>
        <v/>
      </c>
      <c r="CG29" s="221" t="str">
        <f t="shared" si="54"/>
        <v/>
      </c>
      <c r="CH29" s="221" t="str">
        <f t="shared" si="54"/>
        <v/>
      </c>
      <c r="CI29" s="221" t="str">
        <f t="shared" si="54"/>
        <v/>
      </c>
      <c r="CJ29" s="221" t="str">
        <f t="shared" si="54"/>
        <v/>
      </c>
      <c r="CK29" s="221" t="str">
        <f t="shared" si="54"/>
        <v/>
      </c>
      <c r="CL29" s="221" t="str">
        <f t="shared" si="54"/>
        <v/>
      </c>
      <c r="CM29" s="221" t="str">
        <f t="shared" si="54"/>
        <v/>
      </c>
      <c r="CN29" s="221" t="str">
        <f t="shared" si="54"/>
        <v/>
      </c>
      <c r="CO29" s="221" t="str">
        <f t="shared" si="54"/>
        <v/>
      </c>
      <c r="CP29" s="221" t="str">
        <f t="shared" si="54"/>
        <v/>
      </c>
      <c r="CQ29" s="221" t="str">
        <f t="shared" si="54"/>
        <v/>
      </c>
      <c r="CR29" s="221" t="str">
        <f t="shared" si="54"/>
        <v/>
      </c>
      <c r="CS29" s="221" t="str">
        <f t="shared" si="54"/>
        <v/>
      </c>
      <c r="CT29" s="221" t="str">
        <f t="shared" si="54"/>
        <v/>
      </c>
      <c r="CU29" s="221" t="str">
        <f t="shared" si="54"/>
        <v/>
      </c>
      <c r="CV29" s="221" t="str">
        <f t="shared" si="54"/>
        <v/>
      </c>
      <c r="CW29" s="221" t="str">
        <f t="shared" si="54"/>
        <v/>
      </c>
      <c r="CX29" s="221" t="str">
        <f t="shared" si="54"/>
        <v/>
      </c>
      <c r="CY29" s="221" t="str">
        <f t="shared" si="54"/>
        <v/>
      </c>
      <c r="CZ29" s="221" t="str">
        <f t="shared" si="54"/>
        <v/>
      </c>
      <c r="DA29" s="221" t="str">
        <f t="shared" si="54"/>
        <v/>
      </c>
      <c r="DB29" s="221" t="str">
        <f t="shared" si="54"/>
        <v/>
      </c>
      <c r="DC29" s="221" t="str">
        <f t="shared" si="54"/>
        <v/>
      </c>
      <c r="DD29" s="221" t="str">
        <f t="shared" si="54"/>
        <v/>
      </c>
      <c r="DE29" s="221" t="str">
        <f t="shared" si="54"/>
        <v/>
      </c>
      <c r="DF29" s="221" t="str">
        <f t="shared" si="54"/>
        <v/>
      </c>
      <c r="DG29" s="221" t="str">
        <f t="shared" si="54"/>
        <v/>
      </c>
      <c r="DH29" s="221" t="str">
        <f t="shared" si="54"/>
        <v/>
      </c>
      <c r="DI29" s="221" t="str">
        <f t="shared" si="54"/>
        <v/>
      </c>
      <c r="DJ29" s="221" t="str">
        <f t="shared" si="54"/>
        <v/>
      </c>
      <c r="DK29" s="221" t="str">
        <f t="shared" si="54"/>
        <v/>
      </c>
      <c r="DL29" s="221" t="str">
        <f t="shared" si="54"/>
        <v/>
      </c>
      <c r="DM29" s="221" t="str">
        <f t="shared" si="54"/>
        <v/>
      </c>
      <c r="DN29" s="221" t="str">
        <f t="shared" si="54"/>
        <v/>
      </c>
      <c r="DO29" s="221" t="str">
        <f t="shared" si="54"/>
        <v/>
      </c>
      <c r="DP29" s="221" t="str">
        <f t="shared" si="54"/>
        <v/>
      </c>
      <c r="DQ29" s="221" t="str">
        <f t="shared" si="54"/>
        <v/>
      </c>
      <c r="DR29" s="221" t="str">
        <f t="shared" si="54"/>
        <v/>
      </c>
      <c r="DS29" s="221" t="str">
        <f t="shared" si="54"/>
        <v/>
      </c>
      <c r="DT29" s="221" t="str">
        <f t="shared" si="54"/>
        <v/>
      </c>
      <c r="DU29" s="221" t="str">
        <f t="shared" si="54"/>
        <v/>
      </c>
      <c r="DV29" s="221" t="str">
        <f t="shared" si="54"/>
        <v/>
      </c>
      <c r="DW29" s="221" t="str">
        <f t="shared" si="54"/>
        <v/>
      </c>
      <c r="DX29" s="221" t="str">
        <f t="shared" si="54"/>
        <v/>
      </c>
    </row>
    <row r="30" spans="1:128" ht="12" customHeight="1" x14ac:dyDescent="0.2">
      <c r="A30" s="476"/>
      <c r="B30" s="218">
        <v>2</v>
      </c>
      <c r="C30" s="222" t="str">
        <f t="shared" ref="C30:BO30" si="55">IF(COUNTIF(_sy2,C$2)&gt;1,"sai",IF(COUNTIF(_sy2,C$2)=1,INDEX(tkbs,1,MATCH(C$2,_sy2,0)),""))</f>
        <v/>
      </c>
      <c r="D30" s="222" t="str">
        <f t="shared" si="55"/>
        <v/>
      </c>
      <c r="E30" s="222" t="str">
        <f t="shared" si="55"/>
        <v/>
      </c>
      <c r="F30" s="222" t="str">
        <f t="shared" si="55"/>
        <v/>
      </c>
      <c r="G30" s="222" t="str">
        <f t="shared" si="55"/>
        <v/>
      </c>
      <c r="H30" s="222" t="str">
        <f t="shared" si="55"/>
        <v/>
      </c>
      <c r="I30" s="222" t="str">
        <f t="shared" si="55"/>
        <v/>
      </c>
      <c r="J30" s="222" t="str">
        <f t="shared" si="55"/>
        <v/>
      </c>
      <c r="K30" s="222" t="str">
        <f t="shared" si="55"/>
        <v/>
      </c>
      <c r="L30" s="222" t="str">
        <f t="shared" si="55"/>
        <v/>
      </c>
      <c r="M30" s="222" t="str">
        <f t="shared" si="55"/>
        <v/>
      </c>
      <c r="N30" s="222" t="str">
        <f t="shared" si="55"/>
        <v/>
      </c>
      <c r="O30" s="222" t="str">
        <f t="shared" si="55"/>
        <v/>
      </c>
      <c r="P30" s="222" t="str">
        <f t="shared" si="55"/>
        <v/>
      </c>
      <c r="Q30" s="222" t="str">
        <f t="shared" si="55"/>
        <v/>
      </c>
      <c r="R30" s="222" t="str">
        <f t="shared" si="55"/>
        <v/>
      </c>
      <c r="S30" s="222" t="str">
        <f t="shared" si="55"/>
        <v/>
      </c>
      <c r="T30" s="222" t="str">
        <f t="shared" si="55"/>
        <v/>
      </c>
      <c r="U30" s="222" t="str">
        <f t="shared" si="55"/>
        <v/>
      </c>
      <c r="V30" s="222" t="str">
        <f t="shared" si="55"/>
        <v/>
      </c>
      <c r="W30" s="222" t="str">
        <f t="shared" si="55"/>
        <v/>
      </c>
      <c r="X30" s="222" t="str">
        <f t="shared" si="55"/>
        <v/>
      </c>
      <c r="Y30" s="222" t="str">
        <f t="shared" si="55"/>
        <v/>
      </c>
      <c r="Z30" s="222" t="str">
        <f t="shared" si="55"/>
        <v/>
      </c>
      <c r="AA30" s="222" t="str">
        <f t="shared" si="55"/>
        <v/>
      </c>
      <c r="AB30" s="222" t="str">
        <f t="shared" si="55"/>
        <v/>
      </c>
      <c r="AC30" s="222" t="str">
        <f t="shared" si="55"/>
        <v/>
      </c>
      <c r="AD30" s="222" t="str">
        <f t="shared" si="55"/>
        <v/>
      </c>
      <c r="AE30" s="222" t="str">
        <f t="shared" si="55"/>
        <v/>
      </c>
      <c r="AF30" s="222" t="str">
        <f t="shared" si="55"/>
        <v/>
      </c>
      <c r="AG30" s="222" t="str">
        <f t="shared" si="55"/>
        <v/>
      </c>
      <c r="AH30" s="222" t="str">
        <f t="shared" si="55"/>
        <v/>
      </c>
      <c r="AI30" s="222" t="str">
        <f t="shared" si="55"/>
        <v/>
      </c>
      <c r="AJ30" s="222" t="str">
        <f t="shared" si="55"/>
        <v/>
      </c>
      <c r="AK30" s="222" t="str">
        <f t="shared" si="55"/>
        <v/>
      </c>
      <c r="AL30" s="222" t="str">
        <f t="shared" si="55"/>
        <v/>
      </c>
      <c r="AM30" s="222" t="str">
        <f t="shared" si="55"/>
        <v/>
      </c>
      <c r="AN30" s="222" t="str">
        <f t="shared" si="55"/>
        <v/>
      </c>
      <c r="AO30" s="222" t="str">
        <f t="shared" si="55"/>
        <v/>
      </c>
      <c r="AP30" s="222" t="str">
        <f t="shared" si="55"/>
        <v/>
      </c>
      <c r="AQ30" s="222" t="str">
        <f t="shared" si="55"/>
        <v/>
      </c>
      <c r="AR30" s="222" t="str">
        <f t="shared" si="55"/>
        <v/>
      </c>
      <c r="AS30" s="222" t="str">
        <f t="shared" si="55"/>
        <v/>
      </c>
      <c r="AT30" s="222" t="str">
        <f t="shared" si="55"/>
        <v/>
      </c>
      <c r="AU30" s="222" t="str">
        <f t="shared" si="55"/>
        <v/>
      </c>
      <c r="AV30" s="222" t="str">
        <f t="shared" si="55"/>
        <v/>
      </c>
      <c r="AW30" s="222" t="str">
        <f t="shared" si="55"/>
        <v/>
      </c>
      <c r="AX30" s="222" t="str">
        <f t="shared" si="55"/>
        <v/>
      </c>
      <c r="AY30" s="222" t="str">
        <f t="shared" si="55"/>
        <v/>
      </c>
      <c r="AZ30" s="222" t="str">
        <f t="shared" si="55"/>
        <v/>
      </c>
      <c r="BA30" s="222" t="str">
        <f t="shared" si="55"/>
        <v/>
      </c>
      <c r="BB30" s="222" t="str">
        <f t="shared" si="55"/>
        <v/>
      </c>
      <c r="BC30" s="222" t="str">
        <f t="shared" si="55"/>
        <v/>
      </c>
      <c r="BD30" s="222" t="str">
        <f t="shared" si="55"/>
        <v/>
      </c>
      <c r="BE30" s="222" t="str">
        <f t="shared" si="55"/>
        <v/>
      </c>
      <c r="BF30" s="222" t="str">
        <f t="shared" si="55"/>
        <v/>
      </c>
      <c r="BG30" s="222" t="str">
        <f t="shared" si="55"/>
        <v/>
      </c>
      <c r="BH30" s="222" t="str">
        <f t="shared" si="55"/>
        <v/>
      </c>
      <c r="BI30" s="222" t="str">
        <f t="shared" si="55"/>
        <v/>
      </c>
      <c r="BJ30" s="222" t="str">
        <f t="shared" si="55"/>
        <v/>
      </c>
      <c r="BK30" s="222" t="str">
        <f t="shared" si="55"/>
        <v/>
      </c>
      <c r="BL30" s="222" t="str">
        <f t="shared" si="55"/>
        <v/>
      </c>
      <c r="BM30" s="222" t="str">
        <f t="shared" si="55"/>
        <v/>
      </c>
      <c r="BN30" s="222" t="str">
        <f t="shared" si="55"/>
        <v/>
      </c>
      <c r="BO30" s="222" t="str">
        <f t="shared" si="55"/>
        <v/>
      </c>
      <c r="BP30" s="222" t="str">
        <f t="shared" ref="BP30:DX30" si="56">IF(COUNTIF(_sy2,BP$2)&gt;1,"sai",IF(COUNTIF(_sy2,BP$2)=1,INDEX(tkbs,1,MATCH(BP$2,_sy2,0)),""))</f>
        <v/>
      </c>
      <c r="BQ30" s="222" t="str">
        <f t="shared" si="56"/>
        <v/>
      </c>
      <c r="BR30" s="222" t="str">
        <f t="shared" si="56"/>
        <v/>
      </c>
      <c r="BS30" s="222" t="str">
        <f t="shared" si="56"/>
        <v/>
      </c>
      <c r="BT30" s="222" t="str">
        <f t="shared" si="56"/>
        <v/>
      </c>
      <c r="BU30" s="222" t="str">
        <f t="shared" si="56"/>
        <v/>
      </c>
      <c r="BV30" s="222" t="str">
        <f t="shared" si="56"/>
        <v/>
      </c>
      <c r="BW30" s="222" t="str">
        <f t="shared" si="56"/>
        <v/>
      </c>
      <c r="BX30" s="222" t="str">
        <f t="shared" si="56"/>
        <v/>
      </c>
      <c r="BY30" s="222" t="str">
        <f t="shared" si="56"/>
        <v/>
      </c>
      <c r="BZ30" s="222" t="str">
        <f t="shared" si="56"/>
        <v/>
      </c>
      <c r="CA30" s="222" t="str">
        <f t="shared" si="56"/>
        <v/>
      </c>
      <c r="CB30" s="222" t="str">
        <f t="shared" si="56"/>
        <v/>
      </c>
      <c r="CC30" s="222" t="str">
        <f t="shared" si="56"/>
        <v/>
      </c>
      <c r="CD30" s="222" t="str">
        <f t="shared" si="56"/>
        <v/>
      </c>
      <c r="CE30" s="222" t="str">
        <f t="shared" si="56"/>
        <v/>
      </c>
      <c r="CF30" s="222" t="str">
        <f t="shared" si="56"/>
        <v/>
      </c>
      <c r="CG30" s="222" t="str">
        <f t="shared" si="56"/>
        <v/>
      </c>
      <c r="CH30" s="222" t="str">
        <f t="shared" si="56"/>
        <v/>
      </c>
      <c r="CI30" s="222" t="str">
        <f t="shared" si="56"/>
        <v/>
      </c>
      <c r="CJ30" s="222" t="str">
        <f t="shared" si="56"/>
        <v/>
      </c>
      <c r="CK30" s="222" t="str">
        <f t="shared" si="56"/>
        <v/>
      </c>
      <c r="CL30" s="222" t="str">
        <f t="shared" si="56"/>
        <v/>
      </c>
      <c r="CM30" s="222" t="str">
        <f t="shared" si="56"/>
        <v/>
      </c>
      <c r="CN30" s="222" t="str">
        <f t="shared" si="56"/>
        <v/>
      </c>
      <c r="CO30" s="222" t="str">
        <f t="shared" si="56"/>
        <v/>
      </c>
      <c r="CP30" s="222" t="str">
        <f t="shared" si="56"/>
        <v/>
      </c>
      <c r="CQ30" s="222" t="str">
        <f t="shared" si="56"/>
        <v/>
      </c>
      <c r="CR30" s="222" t="str">
        <f t="shared" si="56"/>
        <v/>
      </c>
      <c r="CS30" s="222" t="str">
        <f t="shared" si="56"/>
        <v/>
      </c>
      <c r="CT30" s="222" t="str">
        <f t="shared" si="56"/>
        <v/>
      </c>
      <c r="CU30" s="222" t="str">
        <f t="shared" si="56"/>
        <v/>
      </c>
      <c r="CV30" s="222" t="str">
        <f t="shared" si="56"/>
        <v/>
      </c>
      <c r="CW30" s="222" t="str">
        <f t="shared" si="56"/>
        <v/>
      </c>
      <c r="CX30" s="222" t="str">
        <f t="shared" si="56"/>
        <v/>
      </c>
      <c r="CY30" s="222" t="str">
        <f t="shared" si="56"/>
        <v/>
      </c>
      <c r="CZ30" s="222" t="str">
        <f t="shared" si="56"/>
        <v/>
      </c>
      <c r="DA30" s="222" t="str">
        <f t="shared" si="56"/>
        <v/>
      </c>
      <c r="DB30" s="222" t="str">
        <f t="shared" si="56"/>
        <v/>
      </c>
      <c r="DC30" s="222" t="str">
        <f t="shared" si="56"/>
        <v/>
      </c>
      <c r="DD30" s="222" t="str">
        <f t="shared" si="56"/>
        <v/>
      </c>
      <c r="DE30" s="222" t="str">
        <f t="shared" si="56"/>
        <v/>
      </c>
      <c r="DF30" s="222" t="str">
        <f t="shared" si="56"/>
        <v/>
      </c>
      <c r="DG30" s="222" t="str">
        <f t="shared" si="56"/>
        <v/>
      </c>
      <c r="DH30" s="222" t="str">
        <f t="shared" si="56"/>
        <v/>
      </c>
      <c r="DI30" s="222" t="str">
        <f t="shared" si="56"/>
        <v/>
      </c>
      <c r="DJ30" s="222" t="str">
        <f t="shared" si="56"/>
        <v/>
      </c>
      <c r="DK30" s="222" t="str">
        <f t="shared" si="56"/>
        <v/>
      </c>
      <c r="DL30" s="222" t="str">
        <f t="shared" si="56"/>
        <v/>
      </c>
      <c r="DM30" s="222" t="str">
        <f t="shared" si="56"/>
        <v/>
      </c>
      <c r="DN30" s="222" t="str">
        <f t="shared" si="56"/>
        <v/>
      </c>
      <c r="DO30" s="222" t="str">
        <f t="shared" si="56"/>
        <v/>
      </c>
      <c r="DP30" s="222" t="str">
        <f t="shared" si="56"/>
        <v/>
      </c>
      <c r="DQ30" s="222" t="str">
        <f t="shared" si="56"/>
        <v/>
      </c>
      <c r="DR30" s="222" t="str">
        <f t="shared" si="56"/>
        <v/>
      </c>
      <c r="DS30" s="222" t="str">
        <f t="shared" si="56"/>
        <v/>
      </c>
      <c r="DT30" s="222" t="str">
        <f t="shared" si="56"/>
        <v/>
      </c>
      <c r="DU30" s="222" t="str">
        <f t="shared" si="56"/>
        <v/>
      </c>
      <c r="DV30" s="222" t="str">
        <f t="shared" si="56"/>
        <v/>
      </c>
      <c r="DW30" s="222" t="str">
        <f t="shared" si="56"/>
        <v/>
      </c>
      <c r="DX30" s="222" t="str">
        <f t="shared" si="56"/>
        <v/>
      </c>
    </row>
    <row r="31" spans="1:128" ht="12" customHeight="1" x14ac:dyDescent="0.2">
      <c r="A31" s="476"/>
      <c r="B31" s="218">
        <v>3</v>
      </c>
      <c r="C31" s="222" t="str">
        <f t="shared" ref="C31:BO31" si="57">IF(COUNTIF(_sy3,C$2)&gt;1,"sai",IF(COUNTIF(_sy3,C$2)=1,INDEX(tkbs,1,MATCH(C$2,_sy3,0)),""))</f>
        <v/>
      </c>
      <c r="D31" s="222" t="str">
        <f t="shared" si="57"/>
        <v/>
      </c>
      <c r="E31" s="222" t="str">
        <f t="shared" si="57"/>
        <v/>
      </c>
      <c r="F31" s="222" t="str">
        <f t="shared" si="57"/>
        <v/>
      </c>
      <c r="G31" s="222" t="str">
        <f t="shared" si="57"/>
        <v/>
      </c>
      <c r="H31" s="222" t="str">
        <f t="shared" si="57"/>
        <v/>
      </c>
      <c r="I31" s="222" t="str">
        <f t="shared" si="57"/>
        <v/>
      </c>
      <c r="J31" s="222" t="str">
        <f t="shared" si="57"/>
        <v/>
      </c>
      <c r="K31" s="222" t="str">
        <f t="shared" si="57"/>
        <v/>
      </c>
      <c r="L31" s="222" t="str">
        <f t="shared" si="57"/>
        <v/>
      </c>
      <c r="M31" s="222" t="str">
        <f t="shared" si="57"/>
        <v/>
      </c>
      <c r="N31" s="222" t="str">
        <f t="shared" si="57"/>
        <v/>
      </c>
      <c r="O31" s="222" t="str">
        <f t="shared" si="57"/>
        <v/>
      </c>
      <c r="P31" s="222" t="str">
        <f t="shared" si="57"/>
        <v/>
      </c>
      <c r="Q31" s="222" t="str">
        <f t="shared" si="57"/>
        <v/>
      </c>
      <c r="R31" s="222" t="str">
        <f t="shared" si="57"/>
        <v/>
      </c>
      <c r="S31" s="222" t="str">
        <f t="shared" si="57"/>
        <v/>
      </c>
      <c r="T31" s="222" t="str">
        <f t="shared" si="57"/>
        <v/>
      </c>
      <c r="U31" s="222" t="str">
        <f t="shared" si="57"/>
        <v/>
      </c>
      <c r="V31" s="222" t="str">
        <f t="shared" si="57"/>
        <v/>
      </c>
      <c r="W31" s="222" t="str">
        <f t="shared" si="57"/>
        <v/>
      </c>
      <c r="X31" s="222" t="str">
        <f t="shared" si="57"/>
        <v/>
      </c>
      <c r="Y31" s="222" t="str">
        <f t="shared" si="57"/>
        <v/>
      </c>
      <c r="Z31" s="222" t="str">
        <f t="shared" si="57"/>
        <v/>
      </c>
      <c r="AA31" s="222" t="str">
        <f t="shared" si="57"/>
        <v/>
      </c>
      <c r="AB31" s="222" t="str">
        <f t="shared" si="57"/>
        <v/>
      </c>
      <c r="AC31" s="222" t="str">
        <f t="shared" si="57"/>
        <v/>
      </c>
      <c r="AD31" s="222" t="str">
        <f t="shared" si="57"/>
        <v/>
      </c>
      <c r="AE31" s="222" t="str">
        <f t="shared" si="57"/>
        <v/>
      </c>
      <c r="AF31" s="222" t="str">
        <f t="shared" si="57"/>
        <v/>
      </c>
      <c r="AG31" s="222" t="str">
        <f t="shared" si="57"/>
        <v/>
      </c>
      <c r="AH31" s="222" t="str">
        <f t="shared" si="57"/>
        <v/>
      </c>
      <c r="AI31" s="222" t="str">
        <f t="shared" si="57"/>
        <v/>
      </c>
      <c r="AJ31" s="222" t="str">
        <f t="shared" si="57"/>
        <v/>
      </c>
      <c r="AK31" s="222" t="str">
        <f t="shared" si="57"/>
        <v/>
      </c>
      <c r="AL31" s="222" t="str">
        <f t="shared" si="57"/>
        <v/>
      </c>
      <c r="AM31" s="222" t="str">
        <f t="shared" si="57"/>
        <v/>
      </c>
      <c r="AN31" s="222" t="str">
        <f t="shared" si="57"/>
        <v/>
      </c>
      <c r="AO31" s="222" t="str">
        <f t="shared" si="57"/>
        <v/>
      </c>
      <c r="AP31" s="222" t="str">
        <f t="shared" si="57"/>
        <v/>
      </c>
      <c r="AQ31" s="222" t="str">
        <f t="shared" si="57"/>
        <v/>
      </c>
      <c r="AR31" s="222" t="str">
        <f t="shared" si="57"/>
        <v/>
      </c>
      <c r="AS31" s="222" t="str">
        <f t="shared" si="57"/>
        <v/>
      </c>
      <c r="AT31" s="222" t="str">
        <f t="shared" si="57"/>
        <v/>
      </c>
      <c r="AU31" s="222" t="str">
        <f t="shared" si="57"/>
        <v/>
      </c>
      <c r="AV31" s="222" t="str">
        <f t="shared" si="57"/>
        <v/>
      </c>
      <c r="AW31" s="222" t="str">
        <f t="shared" si="57"/>
        <v/>
      </c>
      <c r="AX31" s="222" t="str">
        <f t="shared" si="57"/>
        <v/>
      </c>
      <c r="AY31" s="222" t="str">
        <f t="shared" si="57"/>
        <v/>
      </c>
      <c r="AZ31" s="222" t="str">
        <f t="shared" si="57"/>
        <v/>
      </c>
      <c r="BA31" s="222" t="str">
        <f t="shared" si="57"/>
        <v/>
      </c>
      <c r="BB31" s="222" t="str">
        <f t="shared" si="57"/>
        <v/>
      </c>
      <c r="BC31" s="222" t="str">
        <f t="shared" si="57"/>
        <v/>
      </c>
      <c r="BD31" s="222" t="str">
        <f t="shared" si="57"/>
        <v/>
      </c>
      <c r="BE31" s="222" t="str">
        <f t="shared" si="57"/>
        <v/>
      </c>
      <c r="BF31" s="222" t="str">
        <f t="shared" si="57"/>
        <v/>
      </c>
      <c r="BG31" s="222" t="str">
        <f t="shared" si="57"/>
        <v/>
      </c>
      <c r="BH31" s="222" t="str">
        <f t="shared" si="57"/>
        <v/>
      </c>
      <c r="BI31" s="222" t="str">
        <f t="shared" si="57"/>
        <v/>
      </c>
      <c r="BJ31" s="222" t="str">
        <f t="shared" si="57"/>
        <v/>
      </c>
      <c r="BK31" s="222" t="str">
        <f t="shared" si="57"/>
        <v/>
      </c>
      <c r="BL31" s="222" t="str">
        <f t="shared" si="57"/>
        <v/>
      </c>
      <c r="BM31" s="222" t="str">
        <f t="shared" si="57"/>
        <v/>
      </c>
      <c r="BN31" s="222" t="str">
        <f t="shared" si="57"/>
        <v/>
      </c>
      <c r="BO31" s="222" t="str">
        <f t="shared" si="57"/>
        <v/>
      </c>
      <c r="BP31" s="222" t="str">
        <f t="shared" ref="BP31:DX31" si="58">IF(COUNTIF(_sy3,BP$2)&gt;1,"sai",IF(COUNTIF(_sy3,BP$2)=1,INDEX(tkbs,1,MATCH(BP$2,_sy3,0)),""))</f>
        <v/>
      </c>
      <c r="BQ31" s="222" t="str">
        <f t="shared" si="58"/>
        <v/>
      </c>
      <c r="BR31" s="222" t="str">
        <f t="shared" si="58"/>
        <v/>
      </c>
      <c r="BS31" s="222" t="str">
        <f t="shared" si="58"/>
        <v/>
      </c>
      <c r="BT31" s="222" t="str">
        <f t="shared" si="58"/>
        <v/>
      </c>
      <c r="BU31" s="222" t="str">
        <f t="shared" si="58"/>
        <v/>
      </c>
      <c r="BV31" s="222" t="str">
        <f t="shared" si="58"/>
        <v/>
      </c>
      <c r="BW31" s="222" t="str">
        <f t="shared" si="58"/>
        <v/>
      </c>
      <c r="BX31" s="222" t="str">
        <f t="shared" si="58"/>
        <v/>
      </c>
      <c r="BY31" s="222" t="str">
        <f t="shared" si="58"/>
        <v/>
      </c>
      <c r="BZ31" s="222" t="str">
        <f t="shared" si="58"/>
        <v/>
      </c>
      <c r="CA31" s="222" t="str">
        <f t="shared" si="58"/>
        <v/>
      </c>
      <c r="CB31" s="222" t="str">
        <f t="shared" si="58"/>
        <v/>
      </c>
      <c r="CC31" s="222" t="str">
        <f t="shared" si="58"/>
        <v/>
      </c>
      <c r="CD31" s="222" t="str">
        <f t="shared" si="58"/>
        <v/>
      </c>
      <c r="CE31" s="222" t="str">
        <f t="shared" si="58"/>
        <v/>
      </c>
      <c r="CF31" s="222" t="str">
        <f t="shared" si="58"/>
        <v/>
      </c>
      <c r="CG31" s="222" t="str">
        <f t="shared" si="58"/>
        <v/>
      </c>
      <c r="CH31" s="222" t="str">
        <f t="shared" si="58"/>
        <v/>
      </c>
      <c r="CI31" s="222" t="str">
        <f t="shared" si="58"/>
        <v/>
      </c>
      <c r="CJ31" s="222" t="str">
        <f t="shared" si="58"/>
        <v/>
      </c>
      <c r="CK31" s="222" t="str">
        <f t="shared" si="58"/>
        <v/>
      </c>
      <c r="CL31" s="222" t="str">
        <f t="shared" si="58"/>
        <v/>
      </c>
      <c r="CM31" s="222" t="str">
        <f t="shared" si="58"/>
        <v/>
      </c>
      <c r="CN31" s="222" t="str">
        <f t="shared" si="58"/>
        <v/>
      </c>
      <c r="CO31" s="222" t="str">
        <f t="shared" si="58"/>
        <v/>
      </c>
      <c r="CP31" s="222" t="str">
        <f t="shared" si="58"/>
        <v/>
      </c>
      <c r="CQ31" s="222" t="str">
        <f t="shared" si="58"/>
        <v/>
      </c>
      <c r="CR31" s="222" t="str">
        <f t="shared" si="58"/>
        <v/>
      </c>
      <c r="CS31" s="222" t="str">
        <f t="shared" si="58"/>
        <v/>
      </c>
      <c r="CT31" s="222" t="str">
        <f t="shared" si="58"/>
        <v/>
      </c>
      <c r="CU31" s="222" t="str">
        <f t="shared" si="58"/>
        <v/>
      </c>
      <c r="CV31" s="222" t="str">
        <f t="shared" si="58"/>
        <v/>
      </c>
      <c r="CW31" s="222" t="str">
        <f t="shared" si="58"/>
        <v/>
      </c>
      <c r="CX31" s="222" t="str">
        <f t="shared" si="58"/>
        <v/>
      </c>
      <c r="CY31" s="222" t="str">
        <f t="shared" si="58"/>
        <v/>
      </c>
      <c r="CZ31" s="222" t="str">
        <f t="shared" si="58"/>
        <v/>
      </c>
      <c r="DA31" s="222" t="str">
        <f t="shared" si="58"/>
        <v/>
      </c>
      <c r="DB31" s="222" t="str">
        <f t="shared" si="58"/>
        <v/>
      </c>
      <c r="DC31" s="222" t="str">
        <f t="shared" si="58"/>
        <v/>
      </c>
      <c r="DD31" s="222" t="str">
        <f t="shared" si="58"/>
        <v/>
      </c>
      <c r="DE31" s="222" t="str">
        <f t="shared" si="58"/>
        <v/>
      </c>
      <c r="DF31" s="222" t="str">
        <f t="shared" si="58"/>
        <v/>
      </c>
      <c r="DG31" s="222" t="str">
        <f t="shared" si="58"/>
        <v/>
      </c>
      <c r="DH31" s="222" t="str">
        <f t="shared" si="58"/>
        <v/>
      </c>
      <c r="DI31" s="222" t="str">
        <f t="shared" si="58"/>
        <v/>
      </c>
      <c r="DJ31" s="222" t="str">
        <f t="shared" si="58"/>
        <v/>
      </c>
      <c r="DK31" s="222" t="str">
        <f t="shared" si="58"/>
        <v/>
      </c>
      <c r="DL31" s="222" t="str">
        <f t="shared" si="58"/>
        <v/>
      </c>
      <c r="DM31" s="222" t="str">
        <f t="shared" si="58"/>
        <v/>
      </c>
      <c r="DN31" s="222" t="str">
        <f t="shared" si="58"/>
        <v/>
      </c>
      <c r="DO31" s="222" t="str">
        <f t="shared" si="58"/>
        <v/>
      </c>
      <c r="DP31" s="222" t="str">
        <f t="shared" si="58"/>
        <v/>
      </c>
      <c r="DQ31" s="222" t="str">
        <f t="shared" si="58"/>
        <v/>
      </c>
      <c r="DR31" s="222" t="str">
        <f t="shared" si="58"/>
        <v/>
      </c>
      <c r="DS31" s="222" t="str">
        <f t="shared" si="58"/>
        <v/>
      </c>
      <c r="DT31" s="222" t="str">
        <f t="shared" si="58"/>
        <v/>
      </c>
      <c r="DU31" s="222" t="str">
        <f t="shared" si="58"/>
        <v/>
      </c>
      <c r="DV31" s="222" t="str">
        <f t="shared" si="58"/>
        <v/>
      </c>
      <c r="DW31" s="222" t="str">
        <f t="shared" si="58"/>
        <v/>
      </c>
      <c r="DX31" s="222" t="str">
        <f t="shared" si="58"/>
        <v/>
      </c>
    </row>
    <row r="32" spans="1:128" ht="12" customHeight="1" x14ac:dyDescent="0.2">
      <c r="A32" s="476"/>
      <c r="B32" s="218">
        <v>4</v>
      </c>
      <c r="C32" s="222" t="str">
        <f t="shared" ref="C32:BO32" si="59">IF(COUNTIF(_sy4,C$2)&gt;1,"sai",IF(COUNTIF(_sy4,C$2)=1,INDEX(tkbs,1,MATCH(C$2,_sy4,0)),""))</f>
        <v/>
      </c>
      <c r="D32" s="222" t="str">
        <f t="shared" si="59"/>
        <v/>
      </c>
      <c r="E32" s="222" t="str">
        <f t="shared" si="59"/>
        <v/>
      </c>
      <c r="F32" s="222" t="str">
        <f t="shared" si="59"/>
        <v/>
      </c>
      <c r="G32" s="222" t="str">
        <f t="shared" si="59"/>
        <v/>
      </c>
      <c r="H32" s="222" t="str">
        <f t="shared" si="59"/>
        <v/>
      </c>
      <c r="I32" s="222" t="str">
        <f t="shared" si="59"/>
        <v/>
      </c>
      <c r="J32" s="222" t="str">
        <f t="shared" si="59"/>
        <v/>
      </c>
      <c r="K32" s="222" t="str">
        <f t="shared" si="59"/>
        <v/>
      </c>
      <c r="L32" s="222" t="str">
        <f t="shared" si="59"/>
        <v/>
      </c>
      <c r="M32" s="222" t="str">
        <f t="shared" si="59"/>
        <v/>
      </c>
      <c r="N32" s="222" t="str">
        <f t="shared" si="59"/>
        <v/>
      </c>
      <c r="O32" s="222" t="str">
        <f t="shared" si="59"/>
        <v/>
      </c>
      <c r="P32" s="222" t="str">
        <f t="shared" si="59"/>
        <v/>
      </c>
      <c r="Q32" s="222" t="str">
        <f t="shared" si="59"/>
        <v/>
      </c>
      <c r="R32" s="222" t="str">
        <f t="shared" si="59"/>
        <v/>
      </c>
      <c r="S32" s="222" t="str">
        <f t="shared" si="59"/>
        <v/>
      </c>
      <c r="T32" s="222" t="str">
        <f t="shared" si="59"/>
        <v/>
      </c>
      <c r="U32" s="222" t="str">
        <f t="shared" si="59"/>
        <v/>
      </c>
      <c r="V32" s="222" t="str">
        <f t="shared" si="59"/>
        <v/>
      </c>
      <c r="W32" s="222" t="str">
        <f t="shared" si="59"/>
        <v/>
      </c>
      <c r="X32" s="222" t="str">
        <f t="shared" si="59"/>
        <v/>
      </c>
      <c r="Y32" s="222" t="str">
        <f t="shared" si="59"/>
        <v/>
      </c>
      <c r="Z32" s="222" t="str">
        <f t="shared" si="59"/>
        <v/>
      </c>
      <c r="AA32" s="222" t="str">
        <f t="shared" si="59"/>
        <v/>
      </c>
      <c r="AB32" s="222" t="str">
        <f t="shared" si="59"/>
        <v/>
      </c>
      <c r="AC32" s="222" t="str">
        <f t="shared" si="59"/>
        <v/>
      </c>
      <c r="AD32" s="222" t="str">
        <f t="shared" si="59"/>
        <v/>
      </c>
      <c r="AE32" s="222" t="str">
        <f t="shared" si="59"/>
        <v/>
      </c>
      <c r="AF32" s="222" t="str">
        <f t="shared" si="59"/>
        <v/>
      </c>
      <c r="AG32" s="222" t="str">
        <f t="shared" si="59"/>
        <v/>
      </c>
      <c r="AH32" s="222" t="str">
        <f t="shared" si="59"/>
        <v/>
      </c>
      <c r="AI32" s="222" t="str">
        <f t="shared" si="59"/>
        <v/>
      </c>
      <c r="AJ32" s="222" t="str">
        <f t="shared" si="59"/>
        <v/>
      </c>
      <c r="AK32" s="222" t="str">
        <f t="shared" si="59"/>
        <v/>
      </c>
      <c r="AL32" s="222" t="str">
        <f t="shared" si="59"/>
        <v/>
      </c>
      <c r="AM32" s="222" t="str">
        <f t="shared" si="59"/>
        <v/>
      </c>
      <c r="AN32" s="222" t="str">
        <f t="shared" si="59"/>
        <v/>
      </c>
      <c r="AO32" s="222" t="str">
        <f t="shared" si="59"/>
        <v/>
      </c>
      <c r="AP32" s="222" t="str">
        <f t="shared" si="59"/>
        <v/>
      </c>
      <c r="AQ32" s="222" t="str">
        <f t="shared" si="59"/>
        <v/>
      </c>
      <c r="AR32" s="222" t="str">
        <f t="shared" si="59"/>
        <v/>
      </c>
      <c r="AS32" s="222" t="str">
        <f t="shared" si="59"/>
        <v/>
      </c>
      <c r="AT32" s="222" t="str">
        <f t="shared" si="59"/>
        <v/>
      </c>
      <c r="AU32" s="222" t="str">
        <f t="shared" si="59"/>
        <v/>
      </c>
      <c r="AV32" s="222" t="str">
        <f t="shared" si="59"/>
        <v/>
      </c>
      <c r="AW32" s="222" t="str">
        <f t="shared" si="59"/>
        <v/>
      </c>
      <c r="AX32" s="222" t="str">
        <f t="shared" si="59"/>
        <v/>
      </c>
      <c r="AY32" s="222" t="str">
        <f t="shared" si="59"/>
        <v/>
      </c>
      <c r="AZ32" s="222" t="str">
        <f t="shared" si="59"/>
        <v/>
      </c>
      <c r="BA32" s="222" t="str">
        <f t="shared" si="59"/>
        <v/>
      </c>
      <c r="BB32" s="222" t="str">
        <f t="shared" si="59"/>
        <v/>
      </c>
      <c r="BC32" s="222" t="str">
        <f t="shared" si="59"/>
        <v/>
      </c>
      <c r="BD32" s="222" t="str">
        <f t="shared" si="59"/>
        <v/>
      </c>
      <c r="BE32" s="222" t="str">
        <f t="shared" si="59"/>
        <v/>
      </c>
      <c r="BF32" s="222" t="str">
        <f t="shared" si="59"/>
        <v/>
      </c>
      <c r="BG32" s="222" t="str">
        <f t="shared" si="59"/>
        <v/>
      </c>
      <c r="BH32" s="222" t="str">
        <f t="shared" si="59"/>
        <v/>
      </c>
      <c r="BI32" s="222" t="str">
        <f t="shared" si="59"/>
        <v/>
      </c>
      <c r="BJ32" s="222" t="str">
        <f t="shared" si="59"/>
        <v/>
      </c>
      <c r="BK32" s="222" t="str">
        <f t="shared" si="59"/>
        <v/>
      </c>
      <c r="BL32" s="222" t="str">
        <f t="shared" si="59"/>
        <v/>
      </c>
      <c r="BM32" s="222" t="str">
        <f t="shared" si="59"/>
        <v/>
      </c>
      <c r="BN32" s="222" t="str">
        <f t="shared" si="59"/>
        <v/>
      </c>
      <c r="BO32" s="222" t="str">
        <f t="shared" si="59"/>
        <v/>
      </c>
      <c r="BP32" s="222" t="str">
        <f t="shared" ref="BP32:DX32" si="60">IF(COUNTIF(_sy4,BP$2)&gt;1,"sai",IF(COUNTIF(_sy4,BP$2)=1,INDEX(tkbs,1,MATCH(BP$2,_sy4,0)),""))</f>
        <v/>
      </c>
      <c r="BQ32" s="222" t="str">
        <f t="shared" si="60"/>
        <v/>
      </c>
      <c r="BR32" s="222" t="str">
        <f t="shared" si="60"/>
        <v/>
      </c>
      <c r="BS32" s="222" t="str">
        <f t="shared" si="60"/>
        <v/>
      </c>
      <c r="BT32" s="222" t="str">
        <f t="shared" si="60"/>
        <v/>
      </c>
      <c r="BU32" s="222" t="str">
        <f t="shared" si="60"/>
        <v/>
      </c>
      <c r="BV32" s="222" t="str">
        <f t="shared" si="60"/>
        <v/>
      </c>
      <c r="BW32" s="222" t="str">
        <f t="shared" si="60"/>
        <v/>
      </c>
      <c r="BX32" s="222" t="str">
        <f t="shared" si="60"/>
        <v/>
      </c>
      <c r="BY32" s="222" t="str">
        <f t="shared" si="60"/>
        <v/>
      </c>
      <c r="BZ32" s="222" t="str">
        <f t="shared" si="60"/>
        <v/>
      </c>
      <c r="CA32" s="222" t="str">
        <f t="shared" si="60"/>
        <v/>
      </c>
      <c r="CB32" s="222" t="str">
        <f t="shared" si="60"/>
        <v/>
      </c>
      <c r="CC32" s="222" t="str">
        <f t="shared" si="60"/>
        <v/>
      </c>
      <c r="CD32" s="222" t="str">
        <f t="shared" si="60"/>
        <v/>
      </c>
      <c r="CE32" s="222" t="str">
        <f t="shared" si="60"/>
        <v/>
      </c>
      <c r="CF32" s="222" t="str">
        <f t="shared" si="60"/>
        <v/>
      </c>
      <c r="CG32" s="222" t="str">
        <f t="shared" si="60"/>
        <v/>
      </c>
      <c r="CH32" s="222" t="str">
        <f t="shared" si="60"/>
        <v/>
      </c>
      <c r="CI32" s="222" t="str">
        <f t="shared" si="60"/>
        <v/>
      </c>
      <c r="CJ32" s="222" t="str">
        <f t="shared" si="60"/>
        <v/>
      </c>
      <c r="CK32" s="222" t="str">
        <f t="shared" si="60"/>
        <v/>
      </c>
      <c r="CL32" s="222" t="str">
        <f t="shared" si="60"/>
        <v/>
      </c>
      <c r="CM32" s="222" t="str">
        <f t="shared" si="60"/>
        <v/>
      </c>
      <c r="CN32" s="222" t="str">
        <f t="shared" si="60"/>
        <v/>
      </c>
      <c r="CO32" s="222" t="str">
        <f t="shared" si="60"/>
        <v/>
      </c>
      <c r="CP32" s="222" t="str">
        <f t="shared" si="60"/>
        <v/>
      </c>
      <c r="CQ32" s="222" t="str">
        <f t="shared" si="60"/>
        <v/>
      </c>
      <c r="CR32" s="222" t="str">
        <f t="shared" si="60"/>
        <v/>
      </c>
      <c r="CS32" s="222" t="str">
        <f t="shared" si="60"/>
        <v/>
      </c>
      <c r="CT32" s="222" t="str">
        <f t="shared" si="60"/>
        <v/>
      </c>
      <c r="CU32" s="222" t="str">
        <f t="shared" si="60"/>
        <v/>
      </c>
      <c r="CV32" s="222" t="str">
        <f t="shared" si="60"/>
        <v/>
      </c>
      <c r="CW32" s="222" t="str">
        <f t="shared" si="60"/>
        <v/>
      </c>
      <c r="CX32" s="222" t="str">
        <f t="shared" si="60"/>
        <v/>
      </c>
      <c r="CY32" s="222" t="str">
        <f t="shared" si="60"/>
        <v/>
      </c>
      <c r="CZ32" s="222" t="str">
        <f t="shared" si="60"/>
        <v/>
      </c>
      <c r="DA32" s="222" t="str">
        <f t="shared" si="60"/>
        <v/>
      </c>
      <c r="DB32" s="222" t="str">
        <f t="shared" si="60"/>
        <v/>
      </c>
      <c r="DC32" s="222" t="str">
        <f t="shared" si="60"/>
        <v/>
      </c>
      <c r="DD32" s="222" t="str">
        <f t="shared" si="60"/>
        <v/>
      </c>
      <c r="DE32" s="222" t="str">
        <f t="shared" si="60"/>
        <v/>
      </c>
      <c r="DF32" s="222" t="str">
        <f t="shared" si="60"/>
        <v/>
      </c>
      <c r="DG32" s="222" t="str">
        <f t="shared" si="60"/>
        <v/>
      </c>
      <c r="DH32" s="222" t="str">
        <f t="shared" si="60"/>
        <v/>
      </c>
      <c r="DI32" s="222" t="str">
        <f t="shared" si="60"/>
        <v/>
      </c>
      <c r="DJ32" s="222" t="str">
        <f t="shared" si="60"/>
        <v/>
      </c>
      <c r="DK32" s="222" t="str">
        <f t="shared" si="60"/>
        <v/>
      </c>
      <c r="DL32" s="222" t="str">
        <f t="shared" si="60"/>
        <v/>
      </c>
      <c r="DM32" s="222" t="str">
        <f t="shared" si="60"/>
        <v/>
      </c>
      <c r="DN32" s="222" t="str">
        <f t="shared" si="60"/>
        <v/>
      </c>
      <c r="DO32" s="222" t="str">
        <f t="shared" si="60"/>
        <v/>
      </c>
      <c r="DP32" s="222" t="str">
        <f t="shared" si="60"/>
        <v/>
      </c>
      <c r="DQ32" s="222" t="str">
        <f t="shared" si="60"/>
        <v/>
      </c>
      <c r="DR32" s="222" t="str">
        <f t="shared" si="60"/>
        <v/>
      </c>
      <c r="DS32" s="222" t="str">
        <f t="shared" si="60"/>
        <v/>
      </c>
      <c r="DT32" s="222" t="str">
        <f t="shared" si="60"/>
        <v/>
      </c>
      <c r="DU32" s="222" t="str">
        <f t="shared" si="60"/>
        <v/>
      </c>
      <c r="DV32" s="222" t="str">
        <f t="shared" si="60"/>
        <v/>
      </c>
      <c r="DW32" s="222" t="str">
        <f t="shared" si="60"/>
        <v/>
      </c>
      <c r="DX32" s="222" t="str">
        <f t="shared" si="60"/>
        <v/>
      </c>
    </row>
    <row r="33" spans="1:128" ht="12" customHeight="1" x14ac:dyDescent="0.2">
      <c r="A33" s="479"/>
      <c r="B33" s="219">
        <v>5</v>
      </c>
      <c r="C33" s="223" t="str">
        <f t="shared" ref="C33:BO33" si="61">IF(COUNTIF(_sy5,C$2)&gt;1,"sai",IF(COUNTIF(_sy5,C$2)=1,INDEX(tkbs,1,MATCH(C$2,_sy5,0)),""))</f>
        <v/>
      </c>
      <c r="D33" s="223" t="str">
        <f t="shared" si="61"/>
        <v/>
      </c>
      <c r="E33" s="223" t="str">
        <f t="shared" si="61"/>
        <v/>
      </c>
      <c r="F33" s="223" t="str">
        <f t="shared" si="61"/>
        <v/>
      </c>
      <c r="G33" s="223" t="str">
        <f t="shared" si="61"/>
        <v/>
      </c>
      <c r="H33" s="223" t="str">
        <f t="shared" si="61"/>
        <v/>
      </c>
      <c r="I33" s="223" t="str">
        <f t="shared" si="61"/>
        <v/>
      </c>
      <c r="J33" s="223" t="str">
        <f t="shared" si="61"/>
        <v/>
      </c>
      <c r="K33" s="223" t="str">
        <f t="shared" si="61"/>
        <v/>
      </c>
      <c r="L33" s="223" t="str">
        <f t="shared" si="61"/>
        <v/>
      </c>
      <c r="M33" s="223" t="str">
        <f t="shared" si="61"/>
        <v/>
      </c>
      <c r="N33" s="223" t="str">
        <f t="shared" si="61"/>
        <v/>
      </c>
      <c r="O33" s="223" t="str">
        <f t="shared" si="61"/>
        <v/>
      </c>
      <c r="P33" s="223" t="str">
        <f t="shared" si="61"/>
        <v/>
      </c>
      <c r="Q33" s="223" t="str">
        <f t="shared" si="61"/>
        <v/>
      </c>
      <c r="R33" s="223" t="str">
        <f t="shared" si="61"/>
        <v/>
      </c>
      <c r="S33" s="223" t="str">
        <f t="shared" si="61"/>
        <v/>
      </c>
      <c r="T33" s="223" t="str">
        <f t="shared" si="61"/>
        <v/>
      </c>
      <c r="U33" s="223" t="str">
        <f t="shared" si="61"/>
        <v/>
      </c>
      <c r="V33" s="223" t="str">
        <f t="shared" si="61"/>
        <v/>
      </c>
      <c r="W33" s="223" t="str">
        <f t="shared" si="61"/>
        <v/>
      </c>
      <c r="X33" s="223" t="str">
        <f t="shared" si="61"/>
        <v/>
      </c>
      <c r="Y33" s="223" t="str">
        <f t="shared" si="61"/>
        <v/>
      </c>
      <c r="Z33" s="223" t="str">
        <f t="shared" si="61"/>
        <v/>
      </c>
      <c r="AA33" s="223" t="str">
        <f t="shared" si="61"/>
        <v/>
      </c>
      <c r="AB33" s="223" t="str">
        <f t="shared" si="61"/>
        <v/>
      </c>
      <c r="AC33" s="223" t="str">
        <f t="shared" si="61"/>
        <v/>
      </c>
      <c r="AD33" s="223" t="str">
        <f t="shared" si="61"/>
        <v/>
      </c>
      <c r="AE33" s="223" t="str">
        <f t="shared" si="61"/>
        <v/>
      </c>
      <c r="AF33" s="223" t="str">
        <f t="shared" si="61"/>
        <v/>
      </c>
      <c r="AG33" s="223" t="str">
        <f t="shared" si="61"/>
        <v/>
      </c>
      <c r="AH33" s="223" t="str">
        <f t="shared" si="61"/>
        <v/>
      </c>
      <c r="AI33" s="223" t="str">
        <f t="shared" si="61"/>
        <v/>
      </c>
      <c r="AJ33" s="223" t="str">
        <f t="shared" si="61"/>
        <v/>
      </c>
      <c r="AK33" s="223" t="str">
        <f t="shared" si="61"/>
        <v/>
      </c>
      <c r="AL33" s="223" t="str">
        <f t="shared" si="61"/>
        <v/>
      </c>
      <c r="AM33" s="223" t="str">
        <f t="shared" si="61"/>
        <v/>
      </c>
      <c r="AN33" s="223" t="str">
        <f t="shared" si="61"/>
        <v/>
      </c>
      <c r="AO33" s="223" t="str">
        <f t="shared" si="61"/>
        <v/>
      </c>
      <c r="AP33" s="223" t="str">
        <f t="shared" si="61"/>
        <v/>
      </c>
      <c r="AQ33" s="223" t="str">
        <f t="shared" si="61"/>
        <v/>
      </c>
      <c r="AR33" s="223" t="str">
        <f t="shared" si="61"/>
        <v/>
      </c>
      <c r="AS33" s="223" t="str">
        <f t="shared" si="61"/>
        <v/>
      </c>
      <c r="AT33" s="223" t="str">
        <f t="shared" si="61"/>
        <v/>
      </c>
      <c r="AU33" s="223" t="str">
        <f t="shared" si="61"/>
        <v/>
      </c>
      <c r="AV33" s="223" t="str">
        <f t="shared" si="61"/>
        <v/>
      </c>
      <c r="AW33" s="223" t="str">
        <f t="shared" si="61"/>
        <v/>
      </c>
      <c r="AX33" s="223" t="str">
        <f t="shared" si="61"/>
        <v/>
      </c>
      <c r="AY33" s="223" t="str">
        <f t="shared" si="61"/>
        <v/>
      </c>
      <c r="AZ33" s="223" t="str">
        <f t="shared" si="61"/>
        <v/>
      </c>
      <c r="BA33" s="223" t="str">
        <f t="shared" si="61"/>
        <v/>
      </c>
      <c r="BB33" s="223" t="str">
        <f t="shared" si="61"/>
        <v/>
      </c>
      <c r="BC33" s="223" t="str">
        <f t="shared" si="61"/>
        <v/>
      </c>
      <c r="BD33" s="223" t="str">
        <f t="shared" si="61"/>
        <v/>
      </c>
      <c r="BE33" s="223" t="str">
        <f t="shared" si="61"/>
        <v/>
      </c>
      <c r="BF33" s="223" t="str">
        <f t="shared" si="61"/>
        <v/>
      </c>
      <c r="BG33" s="223" t="str">
        <f t="shared" si="61"/>
        <v/>
      </c>
      <c r="BH33" s="223" t="str">
        <f t="shared" si="61"/>
        <v/>
      </c>
      <c r="BI33" s="223" t="str">
        <f t="shared" si="61"/>
        <v/>
      </c>
      <c r="BJ33" s="223" t="str">
        <f t="shared" si="61"/>
        <v/>
      </c>
      <c r="BK33" s="223" t="str">
        <f t="shared" si="61"/>
        <v/>
      </c>
      <c r="BL33" s="223" t="str">
        <f t="shared" si="61"/>
        <v/>
      </c>
      <c r="BM33" s="223" t="str">
        <f t="shared" si="61"/>
        <v/>
      </c>
      <c r="BN33" s="223" t="str">
        <f t="shared" si="61"/>
        <v/>
      </c>
      <c r="BO33" s="223" t="str">
        <f t="shared" si="61"/>
        <v/>
      </c>
      <c r="BP33" s="223" t="str">
        <f t="shared" ref="BP33:DX33" si="62">IF(COUNTIF(_sy5,BP$2)&gt;1,"sai",IF(COUNTIF(_sy5,BP$2)=1,INDEX(tkbs,1,MATCH(BP$2,_sy5,0)),""))</f>
        <v/>
      </c>
      <c r="BQ33" s="223" t="str">
        <f t="shared" si="62"/>
        <v/>
      </c>
      <c r="BR33" s="223" t="str">
        <f t="shared" si="62"/>
        <v/>
      </c>
      <c r="BS33" s="223" t="str">
        <f t="shared" si="62"/>
        <v/>
      </c>
      <c r="BT33" s="223" t="str">
        <f t="shared" si="62"/>
        <v/>
      </c>
      <c r="BU33" s="223" t="str">
        <f t="shared" si="62"/>
        <v/>
      </c>
      <c r="BV33" s="223" t="str">
        <f t="shared" si="62"/>
        <v/>
      </c>
      <c r="BW33" s="223" t="str">
        <f t="shared" si="62"/>
        <v/>
      </c>
      <c r="BX33" s="223" t="str">
        <f t="shared" si="62"/>
        <v/>
      </c>
      <c r="BY33" s="223" t="str">
        <f t="shared" si="62"/>
        <v/>
      </c>
      <c r="BZ33" s="223" t="str">
        <f t="shared" si="62"/>
        <v/>
      </c>
      <c r="CA33" s="223" t="str">
        <f t="shared" si="62"/>
        <v/>
      </c>
      <c r="CB33" s="223" t="str">
        <f t="shared" si="62"/>
        <v/>
      </c>
      <c r="CC33" s="223" t="str">
        <f t="shared" si="62"/>
        <v/>
      </c>
      <c r="CD33" s="223" t="str">
        <f t="shared" si="62"/>
        <v/>
      </c>
      <c r="CE33" s="223" t="str">
        <f t="shared" si="62"/>
        <v/>
      </c>
      <c r="CF33" s="223" t="str">
        <f t="shared" si="62"/>
        <v/>
      </c>
      <c r="CG33" s="223" t="str">
        <f t="shared" si="62"/>
        <v/>
      </c>
      <c r="CH33" s="223" t="str">
        <f t="shared" si="62"/>
        <v/>
      </c>
      <c r="CI33" s="223" t="str">
        <f t="shared" si="62"/>
        <v/>
      </c>
      <c r="CJ33" s="223" t="str">
        <f t="shared" si="62"/>
        <v/>
      </c>
      <c r="CK33" s="223" t="str">
        <f t="shared" si="62"/>
        <v/>
      </c>
      <c r="CL33" s="223" t="str">
        <f t="shared" si="62"/>
        <v/>
      </c>
      <c r="CM33" s="223" t="str">
        <f t="shared" si="62"/>
        <v/>
      </c>
      <c r="CN33" s="223" t="str">
        <f t="shared" si="62"/>
        <v/>
      </c>
      <c r="CO33" s="223" t="str">
        <f t="shared" si="62"/>
        <v/>
      </c>
      <c r="CP33" s="223" t="str">
        <f t="shared" si="62"/>
        <v/>
      </c>
      <c r="CQ33" s="223" t="str">
        <f t="shared" si="62"/>
        <v/>
      </c>
      <c r="CR33" s="223" t="str">
        <f t="shared" si="62"/>
        <v/>
      </c>
      <c r="CS33" s="223" t="str">
        <f t="shared" si="62"/>
        <v/>
      </c>
      <c r="CT33" s="223" t="str">
        <f t="shared" si="62"/>
        <v/>
      </c>
      <c r="CU33" s="223" t="str">
        <f t="shared" si="62"/>
        <v/>
      </c>
      <c r="CV33" s="223" t="str">
        <f t="shared" si="62"/>
        <v/>
      </c>
      <c r="CW33" s="223" t="str">
        <f t="shared" si="62"/>
        <v/>
      </c>
      <c r="CX33" s="223" t="str">
        <f t="shared" si="62"/>
        <v/>
      </c>
      <c r="CY33" s="223" t="str">
        <f t="shared" si="62"/>
        <v/>
      </c>
      <c r="CZ33" s="223" t="str">
        <f t="shared" si="62"/>
        <v/>
      </c>
      <c r="DA33" s="223" t="str">
        <f t="shared" si="62"/>
        <v/>
      </c>
      <c r="DB33" s="223" t="str">
        <f t="shared" si="62"/>
        <v/>
      </c>
      <c r="DC33" s="223" t="str">
        <f t="shared" si="62"/>
        <v/>
      </c>
      <c r="DD33" s="223" t="str">
        <f t="shared" si="62"/>
        <v/>
      </c>
      <c r="DE33" s="223" t="str">
        <f t="shared" si="62"/>
        <v/>
      </c>
      <c r="DF33" s="223" t="str">
        <f t="shared" si="62"/>
        <v/>
      </c>
      <c r="DG33" s="223" t="str">
        <f t="shared" si="62"/>
        <v/>
      </c>
      <c r="DH33" s="223" t="str">
        <f t="shared" si="62"/>
        <v/>
      </c>
      <c r="DI33" s="223" t="str">
        <f t="shared" si="62"/>
        <v/>
      </c>
      <c r="DJ33" s="223" t="str">
        <f t="shared" si="62"/>
        <v/>
      </c>
      <c r="DK33" s="223" t="str">
        <f t="shared" si="62"/>
        <v/>
      </c>
      <c r="DL33" s="223" t="str">
        <f t="shared" si="62"/>
        <v/>
      </c>
      <c r="DM33" s="223" t="str">
        <f t="shared" si="62"/>
        <v/>
      </c>
      <c r="DN33" s="223" t="str">
        <f t="shared" si="62"/>
        <v/>
      </c>
      <c r="DO33" s="223" t="str">
        <f t="shared" si="62"/>
        <v/>
      </c>
      <c r="DP33" s="223" t="str">
        <f t="shared" si="62"/>
        <v/>
      </c>
      <c r="DQ33" s="223" t="str">
        <f t="shared" si="62"/>
        <v/>
      </c>
      <c r="DR33" s="223" t="str">
        <f t="shared" si="62"/>
        <v/>
      </c>
      <c r="DS33" s="223" t="str">
        <f t="shared" si="62"/>
        <v/>
      </c>
      <c r="DT33" s="223" t="str">
        <f t="shared" si="62"/>
        <v/>
      </c>
      <c r="DU33" s="223" t="str">
        <f t="shared" si="62"/>
        <v/>
      </c>
      <c r="DV33" s="223" t="str">
        <f t="shared" si="62"/>
        <v/>
      </c>
      <c r="DW33" s="223" t="str">
        <f t="shared" si="62"/>
        <v/>
      </c>
      <c r="DX33" s="223" t="str">
        <f t="shared" si="62"/>
        <v/>
      </c>
    </row>
    <row r="34" spans="1:128" ht="7.5" customHeight="1" x14ac:dyDescent="0.2">
      <c r="A34" s="224"/>
      <c r="B34" s="225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  <c r="W34" s="226"/>
      <c r="X34" s="226"/>
      <c r="Y34" s="226"/>
      <c r="Z34" s="226"/>
      <c r="AA34" s="226"/>
      <c r="AB34" s="226"/>
      <c r="AC34" s="226"/>
      <c r="AD34" s="226"/>
      <c r="AE34" s="226"/>
      <c r="AF34" s="226"/>
      <c r="AG34" s="226"/>
      <c r="AH34" s="226"/>
      <c r="AI34" s="226"/>
      <c r="AJ34" s="226"/>
      <c r="AK34" s="226"/>
      <c r="AL34" s="226"/>
      <c r="AM34" s="226"/>
      <c r="AN34" s="226"/>
      <c r="AO34" s="226"/>
      <c r="AP34" s="226"/>
      <c r="AQ34" s="226"/>
      <c r="AR34" s="226"/>
      <c r="AS34" s="226"/>
      <c r="AT34" s="226"/>
      <c r="AU34" s="226"/>
      <c r="AV34" s="226"/>
      <c r="AW34" s="226"/>
      <c r="AX34" s="226"/>
      <c r="AY34" s="226"/>
      <c r="AZ34" s="226"/>
      <c r="BA34" s="226"/>
      <c r="BB34" s="226"/>
      <c r="BC34" s="226"/>
      <c r="BD34" s="226"/>
      <c r="BE34" s="226"/>
      <c r="BF34" s="226"/>
      <c r="BG34" s="226"/>
      <c r="BH34" s="226"/>
      <c r="BI34" s="226"/>
      <c r="BJ34" s="226"/>
      <c r="BK34" s="226"/>
      <c r="BL34" s="226"/>
      <c r="BM34" s="226"/>
      <c r="BN34" s="226"/>
      <c r="BO34" s="226"/>
      <c r="BP34" s="226"/>
      <c r="BQ34" s="226"/>
      <c r="BR34" s="226"/>
      <c r="BS34" s="226"/>
      <c r="BT34" s="226"/>
      <c r="BU34" s="226"/>
      <c r="BV34" s="226"/>
      <c r="BW34" s="226"/>
      <c r="BX34" s="226"/>
      <c r="BY34" s="226"/>
      <c r="BZ34" s="226"/>
      <c r="CA34" s="226"/>
      <c r="CB34" s="226"/>
      <c r="CC34" s="226"/>
      <c r="CD34" s="226"/>
      <c r="CE34" s="226"/>
      <c r="CF34" s="226"/>
      <c r="CG34" s="226"/>
      <c r="CH34" s="226"/>
      <c r="CI34" s="226"/>
      <c r="CJ34" s="226"/>
      <c r="CK34" s="226"/>
      <c r="CL34" s="226"/>
      <c r="CM34" s="226"/>
      <c r="CN34" s="226"/>
      <c r="CO34" s="226"/>
      <c r="CP34" s="226"/>
      <c r="CQ34" s="226"/>
      <c r="CR34" s="226"/>
      <c r="CS34" s="226"/>
      <c r="CT34" s="226"/>
      <c r="CU34" s="226"/>
      <c r="CV34" s="226"/>
      <c r="CW34" s="226"/>
      <c r="CX34" s="226"/>
      <c r="CY34" s="226"/>
      <c r="CZ34" s="226"/>
      <c r="DA34" s="226"/>
      <c r="DB34" s="226"/>
      <c r="DC34" s="226"/>
      <c r="DD34" s="226"/>
      <c r="DE34" s="226"/>
      <c r="DF34" s="226"/>
      <c r="DG34" s="226"/>
      <c r="DH34" s="226"/>
      <c r="DI34" s="226"/>
      <c r="DJ34" s="226"/>
      <c r="DK34" s="226"/>
      <c r="DL34" s="226"/>
      <c r="DM34" s="226"/>
      <c r="DN34" s="226"/>
      <c r="DO34" s="226"/>
      <c r="DP34" s="226"/>
      <c r="DQ34" s="226"/>
      <c r="DR34" s="226"/>
      <c r="DS34" s="226"/>
      <c r="DT34" s="226"/>
      <c r="DU34" s="226"/>
      <c r="DV34" s="226"/>
      <c r="DW34" s="226"/>
      <c r="DX34" s="226"/>
    </row>
    <row r="35" spans="1:128" ht="12" customHeight="1" x14ac:dyDescent="0.2">
      <c r="A35" s="478" t="s">
        <v>99</v>
      </c>
      <c r="B35" s="215">
        <v>1</v>
      </c>
      <c r="C35" s="221" t="str">
        <f t="shared" ref="C35:BO35" si="63">IF(COUNTIF(_th1,C$2)&gt;1,"sai",IF(COUNTIF(_th1,C$2)=1,INDEX(tkbc,1,MATCH(C$2,_th1,0)),""))</f>
        <v/>
      </c>
      <c r="D35" s="221" t="str">
        <f t="shared" si="63"/>
        <v/>
      </c>
      <c r="E35" s="221" t="str">
        <f t="shared" si="63"/>
        <v/>
      </c>
      <c r="F35" s="221" t="str">
        <f t="shared" si="63"/>
        <v/>
      </c>
      <c r="G35" s="221" t="str">
        <f t="shared" si="63"/>
        <v/>
      </c>
      <c r="H35" s="221" t="str">
        <f t="shared" si="63"/>
        <v/>
      </c>
      <c r="I35" s="221" t="str">
        <f t="shared" si="63"/>
        <v>C13</v>
      </c>
      <c r="J35" s="221" t="str">
        <f t="shared" si="63"/>
        <v/>
      </c>
      <c r="K35" s="221" t="str">
        <f t="shared" si="63"/>
        <v/>
      </c>
      <c r="L35" s="221" t="str">
        <f t="shared" si="63"/>
        <v>C12</v>
      </c>
      <c r="M35" s="221" t="str">
        <f t="shared" si="63"/>
        <v/>
      </c>
      <c r="N35" s="221" t="str">
        <f t="shared" si="63"/>
        <v>B2</v>
      </c>
      <c r="O35" s="221" t="str">
        <f t="shared" si="63"/>
        <v/>
      </c>
      <c r="P35" s="221" t="str">
        <f t="shared" si="63"/>
        <v>C8</v>
      </c>
      <c r="Q35" s="221" t="str">
        <f t="shared" si="63"/>
        <v/>
      </c>
      <c r="R35" s="221" t="str">
        <f t="shared" si="63"/>
        <v/>
      </c>
      <c r="S35" s="221" t="str">
        <f t="shared" si="63"/>
        <v>B13</v>
      </c>
      <c r="T35" s="221" t="str">
        <f t="shared" si="63"/>
        <v/>
      </c>
      <c r="U35" s="221" t="str">
        <f t="shared" si="63"/>
        <v/>
      </c>
      <c r="V35" s="221" t="str">
        <f t="shared" si="63"/>
        <v/>
      </c>
      <c r="W35" s="221" t="str">
        <f t="shared" si="63"/>
        <v/>
      </c>
      <c r="X35" s="221" t="str">
        <f t="shared" si="63"/>
        <v/>
      </c>
      <c r="Y35" s="221" t="str">
        <f t="shared" si="63"/>
        <v>C11</v>
      </c>
      <c r="Z35" s="221" t="str">
        <f t="shared" si="63"/>
        <v/>
      </c>
      <c r="AA35" s="221" t="str">
        <f t="shared" si="63"/>
        <v/>
      </c>
      <c r="AB35" s="221" t="str">
        <f t="shared" si="63"/>
        <v/>
      </c>
      <c r="AC35" s="221" t="str">
        <f t="shared" si="63"/>
        <v>C15</v>
      </c>
      <c r="AD35" s="221" t="str">
        <f t="shared" si="63"/>
        <v>B5</v>
      </c>
      <c r="AE35" s="221" t="str">
        <f t="shared" si="63"/>
        <v/>
      </c>
      <c r="AF35" s="221" t="str">
        <f t="shared" si="63"/>
        <v>B7</v>
      </c>
      <c r="AG35" s="221" t="str">
        <f t="shared" si="63"/>
        <v/>
      </c>
      <c r="AH35" s="221" t="str">
        <f t="shared" si="63"/>
        <v>B10</v>
      </c>
      <c r="AI35" s="221" t="str">
        <f t="shared" si="63"/>
        <v/>
      </c>
      <c r="AJ35" s="221" t="str">
        <f t="shared" si="63"/>
        <v/>
      </c>
      <c r="AK35" s="221" t="str">
        <f t="shared" si="63"/>
        <v/>
      </c>
      <c r="AL35" s="221" t="str">
        <f t="shared" si="63"/>
        <v/>
      </c>
      <c r="AM35" s="221" t="str">
        <f t="shared" si="63"/>
        <v/>
      </c>
      <c r="AN35" s="221" t="str">
        <f t="shared" si="63"/>
        <v/>
      </c>
      <c r="AO35" s="221" t="str">
        <f t="shared" si="63"/>
        <v/>
      </c>
      <c r="AP35" s="221" t="str">
        <f t="shared" si="63"/>
        <v/>
      </c>
      <c r="AQ35" s="221" t="str">
        <f t="shared" si="63"/>
        <v/>
      </c>
      <c r="AR35" s="221" t="str">
        <f t="shared" si="63"/>
        <v/>
      </c>
      <c r="AS35" s="221" t="str">
        <f t="shared" si="63"/>
        <v/>
      </c>
      <c r="AT35" s="221" t="str">
        <f t="shared" si="63"/>
        <v/>
      </c>
      <c r="AU35" s="221" t="str">
        <f t="shared" si="63"/>
        <v/>
      </c>
      <c r="AV35" s="221" t="str">
        <f t="shared" si="63"/>
        <v/>
      </c>
      <c r="AW35" s="221" t="str">
        <f t="shared" si="63"/>
        <v/>
      </c>
      <c r="AX35" s="221" t="str">
        <f t="shared" si="63"/>
        <v/>
      </c>
      <c r="AY35" s="221" t="str">
        <f t="shared" si="63"/>
        <v/>
      </c>
      <c r="AZ35" s="221" t="str">
        <f t="shared" si="63"/>
        <v/>
      </c>
      <c r="BA35" s="221" t="str">
        <f t="shared" si="63"/>
        <v/>
      </c>
      <c r="BB35" s="221" t="str">
        <f t="shared" si="63"/>
        <v/>
      </c>
      <c r="BC35" s="221" t="str">
        <f t="shared" si="63"/>
        <v/>
      </c>
      <c r="BD35" s="221" t="str">
        <f t="shared" si="63"/>
        <v>C14</v>
      </c>
      <c r="BE35" s="221" t="str">
        <f t="shared" si="63"/>
        <v>B6</v>
      </c>
      <c r="BF35" s="221" t="str">
        <f t="shared" si="63"/>
        <v/>
      </c>
      <c r="BG35" s="221" t="str">
        <f t="shared" si="63"/>
        <v/>
      </c>
      <c r="BH35" s="221" t="str">
        <f t="shared" si="63"/>
        <v>B11</v>
      </c>
      <c r="BI35" s="221" t="str">
        <f t="shared" si="63"/>
        <v/>
      </c>
      <c r="BJ35" s="221" t="str">
        <f t="shared" si="63"/>
        <v/>
      </c>
      <c r="BK35" s="221" t="str">
        <f t="shared" si="63"/>
        <v/>
      </c>
      <c r="BL35" s="221" t="str">
        <f t="shared" si="63"/>
        <v/>
      </c>
      <c r="BM35" s="221" t="str">
        <f t="shared" si="63"/>
        <v/>
      </c>
      <c r="BN35" s="221" t="str">
        <f t="shared" si="63"/>
        <v/>
      </c>
      <c r="BO35" s="221" t="str">
        <f t="shared" si="63"/>
        <v>B8</v>
      </c>
      <c r="BP35" s="221" t="str">
        <f t="shared" ref="BP35:DX35" si="64">IF(COUNTIF(_th1,BP$2)&gt;1,"sai",IF(COUNTIF(_th1,BP$2)=1,INDEX(tkbc,1,MATCH(BP$2,_th1,0)),""))</f>
        <v/>
      </c>
      <c r="BQ35" s="221" t="str">
        <f t="shared" si="64"/>
        <v/>
      </c>
      <c r="BR35" s="221" t="str">
        <f t="shared" si="64"/>
        <v/>
      </c>
      <c r="BS35" s="221" t="str">
        <f t="shared" si="64"/>
        <v/>
      </c>
      <c r="BT35" s="221" t="str">
        <f t="shared" si="64"/>
        <v/>
      </c>
      <c r="BU35" s="221" t="str">
        <f t="shared" si="64"/>
        <v/>
      </c>
      <c r="BV35" s="221" t="str">
        <f t="shared" si="64"/>
        <v/>
      </c>
      <c r="BW35" s="221" t="str">
        <f t="shared" si="64"/>
        <v/>
      </c>
      <c r="BX35" s="221" t="str">
        <f t="shared" si="64"/>
        <v/>
      </c>
      <c r="BY35" s="221" t="str">
        <f t="shared" si="64"/>
        <v/>
      </c>
      <c r="BZ35" s="221" t="str">
        <f t="shared" si="64"/>
        <v/>
      </c>
      <c r="CA35" s="221" t="str">
        <f t="shared" si="64"/>
        <v/>
      </c>
      <c r="CB35" s="221" t="str">
        <f t="shared" si="64"/>
        <v/>
      </c>
      <c r="CC35" s="221" t="str">
        <f t="shared" si="64"/>
        <v/>
      </c>
      <c r="CD35" s="221" t="str">
        <f t="shared" si="64"/>
        <v>B4</v>
      </c>
      <c r="CE35" s="221" t="str">
        <f t="shared" si="64"/>
        <v/>
      </c>
      <c r="CF35" s="221" t="str">
        <f t="shared" si="64"/>
        <v>C9</v>
      </c>
      <c r="CG35" s="221" t="str">
        <f t="shared" si="64"/>
        <v/>
      </c>
      <c r="CH35" s="221" t="str">
        <f t="shared" si="64"/>
        <v>B3</v>
      </c>
      <c r="CI35" s="221" t="str">
        <f t="shared" si="64"/>
        <v>B12</v>
      </c>
      <c r="CJ35" s="221" t="str">
        <f t="shared" si="64"/>
        <v>C10</v>
      </c>
      <c r="CK35" s="221" t="str">
        <f t="shared" si="64"/>
        <v/>
      </c>
      <c r="CL35" s="221" t="str">
        <f t="shared" si="64"/>
        <v>B1</v>
      </c>
      <c r="CM35" s="221" t="str">
        <f t="shared" si="64"/>
        <v/>
      </c>
      <c r="CN35" s="221" t="str">
        <f t="shared" si="64"/>
        <v/>
      </c>
      <c r="CO35" s="221" t="str">
        <f t="shared" si="64"/>
        <v/>
      </c>
      <c r="CP35" s="221" t="str">
        <f t="shared" si="64"/>
        <v/>
      </c>
      <c r="CQ35" s="221" t="str">
        <f t="shared" si="64"/>
        <v/>
      </c>
      <c r="CR35" s="221" t="str">
        <f t="shared" si="64"/>
        <v/>
      </c>
      <c r="CS35" s="221" t="str">
        <f t="shared" si="64"/>
        <v/>
      </c>
      <c r="CT35" s="221" t="str">
        <f t="shared" si="64"/>
        <v/>
      </c>
      <c r="CU35" s="221" t="str">
        <f t="shared" si="64"/>
        <v>B9</v>
      </c>
      <c r="CV35" s="221" t="str">
        <f t="shared" si="64"/>
        <v/>
      </c>
      <c r="CW35" s="221" t="str">
        <f t="shared" si="64"/>
        <v/>
      </c>
      <c r="CX35" s="221" t="str">
        <f t="shared" si="64"/>
        <v/>
      </c>
      <c r="CY35" s="221" t="str">
        <f t="shared" si="64"/>
        <v/>
      </c>
      <c r="CZ35" s="221" t="str">
        <f t="shared" si="64"/>
        <v/>
      </c>
      <c r="DA35" s="221" t="str">
        <f t="shared" si="64"/>
        <v/>
      </c>
      <c r="DB35" s="221" t="str">
        <f t="shared" si="64"/>
        <v/>
      </c>
      <c r="DC35" s="221" t="str">
        <f t="shared" si="64"/>
        <v/>
      </c>
      <c r="DD35" s="221" t="str">
        <f t="shared" si="64"/>
        <v/>
      </c>
      <c r="DE35" s="221" t="str">
        <f t="shared" si="64"/>
        <v/>
      </c>
      <c r="DF35" s="221" t="str">
        <f t="shared" si="64"/>
        <v/>
      </c>
      <c r="DG35" s="221" t="str">
        <f t="shared" si="64"/>
        <v/>
      </c>
      <c r="DH35" s="221" t="str">
        <f t="shared" si="64"/>
        <v/>
      </c>
      <c r="DI35" s="221" t="str">
        <f t="shared" si="64"/>
        <v/>
      </c>
      <c r="DJ35" s="221" t="str">
        <f t="shared" si="64"/>
        <v/>
      </c>
      <c r="DK35" s="221" t="str">
        <f t="shared" si="64"/>
        <v/>
      </c>
      <c r="DL35" s="221" t="str">
        <f t="shared" si="64"/>
        <v/>
      </c>
      <c r="DM35" s="221" t="str">
        <f t="shared" si="64"/>
        <v/>
      </c>
      <c r="DN35" s="221" t="str">
        <f t="shared" si="64"/>
        <v/>
      </c>
      <c r="DO35" s="221" t="str">
        <f t="shared" si="64"/>
        <v/>
      </c>
      <c r="DP35" s="221" t="str">
        <f t="shared" si="64"/>
        <v/>
      </c>
      <c r="DQ35" s="221" t="str">
        <f t="shared" si="64"/>
        <v/>
      </c>
      <c r="DR35" s="221" t="str">
        <f t="shared" si="64"/>
        <v/>
      </c>
      <c r="DS35" s="221" t="str">
        <f t="shared" si="64"/>
        <v/>
      </c>
      <c r="DT35" s="221" t="str">
        <f t="shared" si="64"/>
        <v/>
      </c>
      <c r="DU35" s="221" t="str">
        <f t="shared" si="64"/>
        <v/>
      </c>
      <c r="DV35" s="221" t="str">
        <f t="shared" si="64"/>
        <v/>
      </c>
      <c r="DW35" s="221" t="str">
        <f t="shared" si="64"/>
        <v/>
      </c>
      <c r="DX35" s="221" t="str">
        <f t="shared" si="64"/>
        <v/>
      </c>
    </row>
    <row r="36" spans="1:128" ht="12" customHeight="1" x14ac:dyDescent="0.2">
      <c r="A36" s="476"/>
      <c r="B36" s="218">
        <v>2</v>
      </c>
      <c r="C36" s="216" t="str">
        <f t="shared" ref="C36:BO36" si="65">IF(COUNTIF(_th2,C$2)&gt;1,"sai",IF(COUNTIF(_th2,C$2)=1,INDEX(tkbc,1,MATCH(C$2,_th2,0)),""))</f>
        <v/>
      </c>
      <c r="D36" s="216" t="str">
        <f t="shared" si="65"/>
        <v/>
      </c>
      <c r="E36" s="216" t="str">
        <f t="shared" si="65"/>
        <v>C7</v>
      </c>
      <c r="F36" s="216" t="str">
        <f t="shared" si="65"/>
        <v/>
      </c>
      <c r="G36" s="216" t="str">
        <f t="shared" si="65"/>
        <v/>
      </c>
      <c r="H36" s="216" t="str">
        <f t="shared" si="65"/>
        <v/>
      </c>
      <c r="I36" s="216" t="str">
        <f t="shared" si="65"/>
        <v>C10</v>
      </c>
      <c r="J36" s="216" t="str">
        <f t="shared" si="65"/>
        <v/>
      </c>
      <c r="K36" s="216" t="str">
        <f t="shared" si="65"/>
        <v/>
      </c>
      <c r="L36" s="216" t="str">
        <f t="shared" si="65"/>
        <v>C6</v>
      </c>
      <c r="M36" s="216" t="str">
        <f t="shared" si="65"/>
        <v/>
      </c>
      <c r="N36" s="216" t="str">
        <f t="shared" si="65"/>
        <v>C14</v>
      </c>
      <c r="O36" s="216" t="str">
        <f t="shared" si="65"/>
        <v/>
      </c>
      <c r="P36" s="216" t="str">
        <f t="shared" si="65"/>
        <v>C9</v>
      </c>
      <c r="Q36" s="216" t="str">
        <f t="shared" si="65"/>
        <v/>
      </c>
      <c r="R36" s="216" t="str">
        <f t="shared" si="65"/>
        <v/>
      </c>
      <c r="S36" s="216" t="str">
        <f t="shared" si="65"/>
        <v>B4</v>
      </c>
      <c r="T36" s="216" t="str">
        <f t="shared" si="65"/>
        <v/>
      </c>
      <c r="U36" s="216" t="str">
        <f t="shared" si="65"/>
        <v/>
      </c>
      <c r="V36" s="216" t="str">
        <f t="shared" si="65"/>
        <v/>
      </c>
      <c r="W36" s="216" t="str">
        <f t="shared" si="65"/>
        <v/>
      </c>
      <c r="X36" s="216" t="str">
        <f t="shared" si="65"/>
        <v/>
      </c>
      <c r="Y36" s="216" t="str">
        <f t="shared" si="65"/>
        <v>C15</v>
      </c>
      <c r="Z36" s="216" t="str">
        <f t="shared" si="65"/>
        <v/>
      </c>
      <c r="AA36" s="216" t="str">
        <f t="shared" si="65"/>
        <v/>
      </c>
      <c r="AB36" s="216" t="str">
        <f t="shared" si="65"/>
        <v/>
      </c>
      <c r="AC36" s="216" t="str">
        <f t="shared" si="65"/>
        <v/>
      </c>
      <c r="AD36" s="216" t="str">
        <f t="shared" si="65"/>
        <v>C3</v>
      </c>
      <c r="AE36" s="216" t="str">
        <f t="shared" si="65"/>
        <v/>
      </c>
      <c r="AF36" s="216" t="str">
        <f t="shared" si="65"/>
        <v>B7</v>
      </c>
      <c r="AG36" s="216" t="str">
        <f t="shared" si="65"/>
        <v/>
      </c>
      <c r="AH36" s="216" t="str">
        <f t="shared" si="65"/>
        <v>B1</v>
      </c>
      <c r="AI36" s="216" t="str">
        <f t="shared" si="65"/>
        <v/>
      </c>
      <c r="AJ36" s="216" t="str">
        <f t="shared" si="65"/>
        <v/>
      </c>
      <c r="AK36" s="216" t="str">
        <f t="shared" si="65"/>
        <v/>
      </c>
      <c r="AL36" s="216" t="str">
        <f t="shared" si="65"/>
        <v/>
      </c>
      <c r="AM36" s="216" t="str">
        <f t="shared" si="65"/>
        <v>C2</v>
      </c>
      <c r="AN36" s="216" t="str">
        <f t="shared" si="65"/>
        <v>C5</v>
      </c>
      <c r="AO36" s="216" t="str">
        <f t="shared" si="65"/>
        <v/>
      </c>
      <c r="AP36" s="216" t="str">
        <f t="shared" si="65"/>
        <v/>
      </c>
      <c r="AQ36" s="216" t="str">
        <f t="shared" si="65"/>
        <v/>
      </c>
      <c r="AR36" s="216" t="str">
        <f t="shared" si="65"/>
        <v/>
      </c>
      <c r="AS36" s="216" t="str">
        <f t="shared" si="65"/>
        <v/>
      </c>
      <c r="AT36" s="216" t="str">
        <f t="shared" si="65"/>
        <v/>
      </c>
      <c r="AU36" s="216" t="str">
        <f t="shared" si="65"/>
        <v/>
      </c>
      <c r="AV36" s="216" t="str">
        <f t="shared" si="65"/>
        <v/>
      </c>
      <c r="AW36" s="216" t="str">
        <f t="shared" si="65"/>
        <v>B13</v>
      </c>
      <c r="AX36" s="216" t="str">
        <f t="shared" si="65"/>
        <v>C8</v>
      </c>
      <c r="AY36" s="216" t="str">
        <f t="shared" si="65"/>
        <v/>
      </c>
      <c r="AZ36" s="216" t="str">
        <f t="shared" si="65"/>
        <v/>
      </c>
      <c r="BA36" s="216" t="str">
        <f t="shared" si="65"/>
        <v>C4</v>
      </c>
      <c r="BB36" s="216" t="str">
        <f t="shared" si="65"/>
        <v/>
      </c>
      <c r="BC36" s="216" t="str">
        <f t="shared" si="65"/>
        <v>C11</v>
      </c>
      <c r="BD36" s="216" t="str">
        <f t="shared" si="65"/>
        <v>B5</v>
      </c>
      <c r="BE36" s="216" t="str">
        <f t="shared" si="65"/>
        <v>B6</v>
      </c>
      <c r="BF36" s="216" t="str">
        <f t="shared" si="65"/>
        <v/>
      </c>
      <c r="BG36" s="216" t="str">
        <f t="shared" si="65"/>
        <v/>
      </c>
      <c r="BH36" s="216" t="str">
        <f t="shared" si="65"/>
        <v>B11</v>
      </c>
      <c r="BI36" s="216" t="str">
        <f t="shared" si="65"/>
        <v/>
      </c>
      <c r="BJ36" s="216" t="str">
        <f t="shared" si="65"/>
        <v/>
      </c>
      <c r="BK36" s="216" t="str">
        <f t="shared" si="65"/>
        <v/>
      </c>
      <c r="BL36" s="216" t="str">
        <f t="shared" si="65"/>
        <v/>
      </c>
      <c r="BM36" s="216" t="str">
        <f t="shared" si="65"/>
        <v>B3</v>
      </c>
      <c r="BN36" s="216" t="str">
        <f t="shared" si="65"/>
        <v/>
      </c>
      <c r="BO36" s="216" t="str">
        <f t="shared" si="65"/>
        <v>B8</v>
      </c>
      <c r="BP36" s="216" t="str">
        <f t="shared" ref="BP36:DX36" si="66">IF(COUNTIF(_th2,BP$2)&gt;1,"sai",IF(COUNTIF(_th2,BP$2)=1,INDEX(tkbc,1,MATCH(BP$2,_th2,0)),""))</f>
        <v/>
      </c>
      <c r="BQ36" s="216" t="str">
        <f t="shared" si="66"/>
        <v/>
      </c>
      <c r="BR36" s="216" t="str">
        <f t="shared" si="66"/>
        <v/>
      </c>
      <c r="BS36" s="216" t="str">
        <f t="shared" si="66"/>
        <v/>
      </c>
      <c r="BT36" s="216" t="str">
        <f t="shared" si="66"/>
        <v/>
      </c>
      <c r="BU36" s="216" t="str">
        <f t="shared" si="66"/>
        <v/>
      </c>
      <c r="BV36" s="216" t="str">
        <f t="shared" si="66"/>
        <v/>
      </c>
      <c r="BW36" s="216" t="str">
        <f t="shared" si="66"/>
        <v/>
      </c>
      <c r="BX36" s="216" t="str">
        <f t="shared" si="66"/>
        <v/>
      </c>
      <c r="BY36" s="216" t="str">
        <f t="shared" si="66"/>
        <v/>
      </c>
      <c r="BZ36" s="216" t="str">
        <f t="shared" si="66"/>
        <v/>
      </c>
      <c r="CA36" s="216" t="str">
        <f t="shared" si="66"/>
        <v/>
      </c>
      <c r="CB36" s="216" t="str">
        <f t="shared" si="66"/>
        <v/>
      </c>
      <c r="CC36" s="216" t="str">
        <f t="shared" si="66"/>
        <v/>
      </c>
      <c r="CD36" s="216" t="str">
        <f t="shared" si="66"/>
        <v>B9</v>
      </c>
      <c r="CE36" s="216" t="str">
        <f t="shared" si="66"/>
        <v/>
      </c>
      <c r="CF36" s="216" t="str">
        <f t="shared" si="66"/>
        <v/>
      </c>
      <c r="CG36" s="216" t="str">
        <f t="shared" si="66"/>
        <v/>
      </c>
      <c r="CH36" s="216" t="str">
        <f t="shared" si="66"/>
        <v>B10</v>
      </c>
      <c r="CI36" s="216" t="str">
        <f t="shared" si="66"/>
        <v>B2</v>
      </c>
      <c r="CJ36" s="216" t="str">
        <f t="shared" si="66"/>
        <v>C12</v>
      </c>
      <c r="CK36" s="216" t="str">
        <f t="shared" si="66"/>
        <v/>
      </c>
      <c r="CL36" s="216" t="str">
        <f t="shared" si="66"/>
        <v>C13</v>
      </c>
      <c r="CM36" s="216" t="str">
        <f t="shared" si="66"/>
        <v/>
      </c>
      <c r="CN36" s="216" t="str">
        <f t="shared" si="66"/>
        <v/>
      </c>
      <c r="CO36" s="216" t="str">
        <f t="shared" si="66"/>
        <v/>
      </c>
      <c r="CP36" s="216" t="str">
        <f t="shared" si="66"/>
        <v/>
      </c>
      <c r="CQ36" s="216" t="str">
        <f t="shared" si="66"/>
        <v/>
      </c>
      <c r="CR36" s="216" t="str">
        <f t="shared" si="66"/>
        <v/>
      </c>
      <c r="CS36" s="216" t="str">
        <f t="shared" si="66"/>
        <v/>
      </c>
      <c r="CT36" s="216" t="str">
        <f t="shared" si="66"/>
        <v/>
      </c>
      <c r="CU36" s="216" t="str">
        <f t="shared" si="66"/>
        <v/>
      </c>
      <c r="CV36" s="216" t="str">
        <f t="shared" si="66"/>
        <v/>
      </c>
      <c r="CW36" s="216" t="str">
        <f t="shared" si="66"/>
        <v/>
      </c>
      <c r="CX36" s="216" t="str">
        <f t="shared" si="66"/>
        <v/>
      </c>
      <c r="CY36" s="216" t="str">
        <f t="shared" si="66"/>
        <v/>
      </c>
      <c r="CZ36" s="216" t="str">
        <f t="shared" si="66"/>
        <v/>
      </c>
      <c r="DA36" s="216" t="str">
        <f t="shared" si="66"/>
        <v/>
      </c>
      <c r="DB36" s="216" t="str">
        <f t="shared" si="66"/>
        <v/>
      </c>
      <c r="DC36" s="216" t="str">
        <f t="shared" si="66"/>
        <v/>
      </c>
      <c r="DD36" s="216" t="str">
        <f t="shared" si="66"/>
        <v/>
      </c>
      <c r="DE36" s="216" t="str">
        <f t="shared" si="66"/>
        <v/>
      </c>
      <c r="DF36" s="216" t="str">
        <f t="shared" si="66"/>
        <v>B12</v>
      </c>
      <c r="DG36" s="216" t="str">
        <f t="shared" si="66"/>
        <v/>
      </c>
      <c r="DH36" s="216" t="str">
        <f t="shared" si="66"/>
        <v/>
      </c>
      <c r="DI36" s="216" t="str">
        <f t="shared" si="66"/>
        <v/>
      </c>
      <c r="DJ36" s="216" t="str">
        <f t="shared" si="66"/>
        <v/>
      </c>
      <c r="DK36" s="216" t="str">
        <f t="shared" si="66"/>
        <v/>
      </c>
      <c r="DL36" s="216" t="str">
        <f t="shared" si="66"/>
        <v/>
      </c>
      <c r="DM36" s="216" t="str">
        <f t="shared" si="66"/>
        <v/>
      </c>
      <c r="DN36" s="216" t="str">
        <f t="shared" si="66"/>
        <v/>
      </c>
      <c r="DO36" s="216" t="str">
        <f t="shared" si="66"/>
        <v/>
      </c>
      <c r="DP36" s="216" t="str">
        <f t="shared" si="66"/>
        <v/>
      </c>
      <c r="DQ36" s="216" t="str">
        <f t="shared" si="66"/>
        <v/>
      </c>
      <c r="DR36" s="216" t="str">
        <f t="shared" si="66"/>
        <v/>
      </c>
      <c r="DS36" s="216" t="str">
        <f t="shared" si="66"/>
        <v/>
      </c>
      <c r="DT36" s="216" t="str">
        <f t="shared" si="66"/>
        <v/>
      </c>
      <c r="DU36" s="216" t="str">
        <f t="shared" si="66"/>
        <v/>
      </c>
      <c r="DV36" s="216" t="str">
        <f t="shared" si="66"/>
        <v>B12</v>
      </c>
      <c r="DW36" s="216" t="str">
        <f t="shared" si="66"/>
        <v/>
      </c>
      <c r="DX36" s="216" t="str">
        <f t="shared" si="66"/>
        <v/>
      </c>
    </row>
    <row r="37" spans="1:128" ht="12" customHeight="1" x14ac:dyDescent="0.2">
      <c r="A37" s="476"/>
      <c r="B37" s="218">
        <v>3</v>
      </c>
      <c r="C37" s="216" t="str">
        <f t="shared" ref="C37:BO37" si="67">IF(COUNTIF(_th3,C$2)&gt;1,"sai",IF(COUNTIF(_th3,C$2)=1,INDEX(tkbc,1,MATCH(C$2,_th3,0)),""))</f>
        <v/>
      </c>
      <c r="D37" s="216" t="str">
        <f t="shared" si="67"/>
        <v/>
      </c>
      <c r="E37" s="216" t="str">
        <f t="shared" si="67"/>
        <v>C7</v>
      </c>
      <c r="F37" s="216" t="str">
        <f t="shared" si="67"/>
        <v/>
      </c>
      <c r="G37" s="216" t="str">
        <f t="shared" si="67"/>
        <v/>
      </c>
      <c r="H37" s="216" t="str">
        <f t="shared" si="67"/>
        <v/>
      </c>
      <c r="I37" s="216" t="str">
        <f t="shared" si="67"/>
        <v>B10</v>
      </c>
      <c r="J37" s="216" t="str">
        <f t="shared" si="67"/>
        <v/>
      </c>
      <c r="K37" s="216" t="str">
        <f t="shared" si="67"/>
        <v/>
      </c>
      <c r="L37" s="216" t="str">
        <f t="shared" si="67"/>
        <v>C6</v>
      </c>
      <c r="M37" s="216" t="str">
        <f t="shared" si="67"/>
        <v/>
      </c>
      <c r="N37" s="216" t="str">
        <f t="shared" si="67"/>
        <v>C14</v>
      </c>
      <c r="O37" s="216" t="str">
        <f t="shared" si="67"/>
        <v/>
      </c>
      <c r="P37" s="216" t="str">
        <f t="shared" si="67"/>
        <v/>
      </c>
      <c r="Q37" s="216" t="str">
        <f t="shared" si="67"/>
        <v/>
      </c>
      <c r="R37" s="216" t="str">
        <f t="shared" si="67"/>
        <v>C15</v>
      </c>
      <c r="S37" s="216" t="str">
        <f t="shared" si="67"/>
        <v>B11</v>
      </c>
      <c r="T37" s="216" t="str">
        <f t="shared" si="67"/>
        <v/>
      </c>
      <c r="U37" s="216" t="str">
        <f t="shared" si="67"/>
        <v/>
      </c>
      <c r="V37" s="216" t="str">
        <f t="shared" si="67"/>
        <v/>
      </c>
      <c r="W37" s="216" t="str">
        <f t="shared" si="67"/>
        <v/>
      </c>
      <c r="X37" s="216" t="str">
        <f t="shared" si="67"/>
        <v/>
      </c>
      <c r="Y37" s="216" t="str">
        <f t="shared" si="67"/>
        <v/>
      </c>
      <c r="Z37" s="216" t="str">
        <f t="shared" si="67"/>
        <v/>
      </c>
      <c r="AA37" s="216" t="str">
        <f t="shared" si="67"/>
        <v>C9</v>
      </c>
      <c r="AB37" s="216" t="str">
        <f t="shared" si="67"/>
        <v/>
      </c>
      <c r="AC37" s="216" t="str">
        <f t="shared" si="67"/>
        <v/>
      </c>
      <c r="AD37" s="216" t="str">
        <f t="shared" si="67"/>
        <v>C3</v>
      </c>
      <c r="AE37" s="216" t="str">
        <f t="shared" si="67"/>
        <v/>
      </c>
      <c r="AF37" s="216" t="str">
        <f t="shared" si="67"/>
        <v>B6</v>
      </c>
      <c r="AG37" s="216" t="str">
        <f t="shared" si="67"/>
        <v/>
      </c>
      <c r="AH37" s="216" t="str">
        <f t="shared" si="67"/>
        <v>B1</v>
      </c>
      <c r="AI37" s="216" t="str">
        <f t="shared" si="67"/>
        <v/>
      </c>
      <c r="AJ37" s="216" t="str">
        <f t="shared" si="67"/>
        <v/>
      </c>
      <c r="AK37" s="216" t="str">
        <f t="shared" si="67"/>
        <v/>
      </c>
      <c r="AL37" s="216" t="str">
        <f t="shared" si="67"/>
        <v/>
      </c>
      <c r="AM37" s="216" t="str">
        <f t="shared" si="67"/>
        <v>C2</v>
      </c>
      <c r="AN37" s="216" t="str">
        <f t="shared" si="67"/>
        <v>C5</v>
      </c>
      <c r="AO37" s="216" t="str">
        <f t="shared" si="67"/>
        <v/>
      </c>
      <c r="AP37" s="216" t="str">
        <f t="shared" si="67"/>
        <v/>
      </c>
      <c r="AQ37" s="216" t="str">
        <f t="shared" si="67"/>
        <v/>
      </c>
      <c r="AR37" s="216" t="str">
        <f t="shared" si="67"/>
        <v/>
      </c>
      <c r="AS37" s="216" t="str">
        <f t="shared" si="67"/>
        <v/>
      </c>
      <c r="AT37" s="216" t="str">
        <f t="shared" si="67"/>
        <v/>
      </c>
      <c r="AU37" s="216" t="str">
        <f t="shared" si="67"/>
        <v/>
      </c>
      <c r="AV37" s="216" t="str">
        <f t="shared" si="67"/>
        <v/>
      </c>
      <c r="AW37" s="216" t="str">
        <f t="shared" si="67"/>
        <v>B3</v>
      </c>
      <c r="AX37" s="216" t="str">
        <f t="shared" si="67"/>
        <v>C8</v>
      </c>
      <c r="AY37" s="216" t="str">
        <f t="shared" si="67"/>
        <v/>
      </c>
      <c r="AZ37" s="216" t="str">
        <f t="shared" si="67"/>
        <v/>
      </c>
      <c r="BA37" s="216" t="str">
        <f t="shared" si="67"/>
        <v>C4</v>
      </c>
      <c r="BB37" s="216" t="str">
        <f t="shared" si="67"/>
        <v/>
      </c>
      <c r="BC37" s="216" t="str">
        <f t="shared" si="67"/>
        <v>C10</v>
      </c>
      <c r="BD37" s="216" t="str">
        <f t="shared" si="67"/>
        <v>B5</v>
      </c>
      <c r="BE37" s="216" t="str">
        <f t="shared" si="67"/>
        <v>B2</v>
      </c>
      <c r="BF37" s="216" t="str">
        <f t="shared" si="67"/>
        <v/>
      </c>
      <c r="BG37" s="216" t="str">
        <f t="shared" si="67"/>
        <v/>
      </c>
      <c r="BH37" s="216" t="str">
        <f t="shared" si="67"/>
        <v/>
      </c>
      <c r="BI37" s="216" t="str">
        <f t="shared" si="67"/>
        <v/>
      </c>
      <c r="BJ37" s="216" t="str">
        <f t="shared" si="67"/>
        <v/>
      </c>
      <c r="BK37" s="216" t="str">
        <f t="shared" si="67"/>
        <v/>
      </c>
      <c r="BL37" s="216" t="str">
        <f t="shared" si="67"/>
        <v/>
      </c>
      <c r="BM37" s="216" t="str">
        <f t="shared" si="67"/>
        <v>B7</v>
      </c>
      <c r="BN37" s="216" t="str">
        <f t="shared" si="67"/>
        <v/>
      </c>
      <c r="BO37" s="216" t="str">
        <f t="shared" si="67"/>
        <v/>
      </c>
      <c r="BP37" s="216" t="str">
        <f t="shared" ref="BP37:DX37" si="68">IF(COUNTIF(_th3,BP$2)&gt;1,"sai",IF(COUNTIF(_th3,BP$2)=1,INDEX(tkbc,1,MATCH(BP$2,_th3,0)),""))</f>
        <v/>
      </c>
      <c r="BQ37" s="216" t="str">
        <f t="shared" si="68"/>
        <v/>
      </c>
      <c r="BR37" s="216" t="str">
        <f t="shared" si="68"/>
        <v/>
      </c>
      <c r="BS37" s="216" t="str">
        <f t="shared" si="68"/>
        <v/>
      </c>
      <c r="BT37" s="216" t="str">
        <f t="shared" si="68"/>
        <v/>
      </c>
      <c r="BU37" s="216" t="str">
        <f t="shared" si="68"/>
        <v/>
      </c>
      <c r="BV37" s="216" t="str">
        <f t="shared" si="68"/>
        <v/>
      </c>
      <c r="BW37" s="216" t="str">
        <f t="shared" si="68"/>
        <v/>
      </c>
      <c r="BX37" s="216" t="str">
        <f t="shared" si="68"/>
        <v/>
      </c>
      <c r="BY37" s="216" t="str">
        <f t="shared" si="68"/>
        <v/>
      </c>
      <c r="BZ37" s="216" t="str">
        <f t="shared" si="68"/>
        <v/>
      </c>
      <c r="CA37" s="216" t="str">
        <f t="shared" si="68"/>
        <v/>
      </c>
      <c r="CB37" s="216" t="str">
        <f t="shared" si="68"/>
        <v/>
      </c>
      <c r="CC37" s="216" t="str">
        <f t="shared" si="68"/>
        <v/>
      </c>
      <c r="CD37" s="216" t="str">
        <f t="shared" si="68"/>
        <v>B9</v>
      </c>
      <c r="CE37" s="216" t="str">
        <f t="shared" si="68"/>
        <v/>
      </c>
      <c r="CF37" s="216" t="str">
        <f t="shared" si="68"/>
        <v>B8</v>
      </c>
      <c r="CG37" s="216" t="str">
        <f t="shared" si="68"/>
        <v/>
      </c>
      <c r="CH37" s="216" t="str">
        <f t="shared" si="68"/>
        <v>C13</v>
      </c>
      <c r="CI37" s="216" t="str">
        <f t="shared" si="68"/>
        <v>C11</v>
      </c>
      <c r="CJ37" s="216" t="str">
        <f t="shared" si="68"/>
        <v>C12</v>
      </c>
      <c r="CK37" s="216" t="str">
        <f t="shared" si="68"/>
        <v/>
      </c>
      <c r="CL37" s="216" t="str">
        <f t="shared" si="68"/>
        <v>B13</v>
      </c>
      <c r="CM37" s="216" t="str">
        <f t="shared" si="68"/>
        <v/>
      </c>
      <c r="CN37" s="216" t="str">
        <f t="shared" si="68"/>
        <v/>
      </c>
      <c r="CO37" s="216" t="str">
        <f t="shared" si="68"/>
        <v/>
      </c>
      <c r="CP37" s="216" t="str">
        <f t="shared" si="68"/>
        <v/>
      </c>
      <c r="CQ37" s="216" t="str">
        <f t="shared" si="68"/>
        <v/>
      </c>
      <c r="CR37" s="216" t="str">
        <f t="shared" si="68"/>
        <v/>
      </c>
      <c r="CS37" s="216" t="str">
        <f t="shared" si="68"/>
        <v/>
      </c>
      <c r="CT37" s="216" t="str">
        <f t="shared" si="68"/>
        <v/>
      </c>
      <c r="CU37" s="216" t="str">
        <f t="shared" si="68"/>
        <v>B4</v>
      </c>
      <c r="CV37" s="216" t="str">
        <f t="shared" si="68"/>
        <v/>
      </c>
      <c r="CW37" s="216" t="str">
        <f t="shared" si="68"/>
        <v/>
      </c>
      <c r="CX37" s="216" t="str">
        <f t="shared" si="68"/>
        <v/>
      </c>
      <c r="CY37" s="216" t="str">
        <f t="shared" si="68"/>
        <v/>
      </c>
      <c r="CZ37" s="216" t="str">
        <f t="shared" si="68"/>
        <v/>
      </c>
      <c r="DA37" s="216" t="str">
        <f t="shared" si="68"/>
        <v/>
      </c>
      <c r="DB37" s="216" t="str">
        <f t="shared" si="68"/>
        <v/>
      </c>
      <c r="DC37" s="216" t="str">
        <f t="shared" si="68"/>
        <v/>
      </c>
      <c r="DD37" s="216" t="str">
        <f t="shared" si="68"/>
        <v/>
      </c>
      <c r="DE37" s="216" t="str">
        <f t="shared" si="68"/>
        <v/>
      </c>
      <c r="DF37" s="216" t="str">
        <f t="shared" si="68"/>
        <v>B12</v>
      </c>
      <c r="DG37" s="216" t="str">
        <f t="shared" si="68"/>
        <v/>
      </c>
      <c r="DH37" s="216" t="str">
        <f t="shared" si="68"/>
        <v/>
      </c>
      <c r="DI37" s="216" t="str">
        <f t="shared" si="68"/>
        <v/>
      </c>
      <c r="DJ37" s="216" t="str">
        <f t="shared" si="68"/>
        <v/>
      </c>
      <c r="DK37" s="216" t="str">
        <f t="shared" si="68"/>
        <v/>
      </c>
      <c r="DL37" s="216" t="str">
        <f t="shared" si="68"/>
        <v/>
      </c>
      <c r="DM37" s="216" t="str">
        <f t="shared" si="68"/>
        <v/>
      </c>
      <c r="DN37" s="216" t="str">
        <f t="shared" si="68"/>
        <v/>
      </c>
      <c r="DO37" s="216" t="str">
        <f t="shared" si="68"/>
        <v/>
      </c>
      <c r="DP37" s="216" t="str">
        <f t="shared" si="68"/>
        <v/>
      </c>
      <c r="DQ37" s="216" t="str">
        <f t="shared" si="68"/>
        <v/>
      </c>
      <c r="DR37" s="216" t="str">
        <f t="shared" si="68"/>
        <v/>
      </c>
      <c r="DS37" s="216" t="str">
        <f t="shared" si="68"/>
        <v/>
      </c>
      <c r="DT37" s="216" t="str">
        <f t="shared" si="68"/>
        <v/>
      </c>
      <c r="DU37" s="216" t="str">
        <f t="shared" si="68"/>
        <v/>
      </c>
      <c r="DV37" s="216" t="str">
        <f t="shared" si="68"/>
        <v>B12</v>
      </c>
      <c r="DW37" s="216" t="str">
        <f t="shared" si="68"/>
        <v/>
      </c>
      <c r="DX37" s="216" t="str">
        <f t="shared" si="68"/>
        <v/>
      </c>
    </row>
    <row r="38" spans="1:128" ht="12" customHeight="1" x14ac:dyDescent="0.2">
      <c r="A38" s="476"/>
      <c r="B38" s="218">
        <v>4</v>
      </c>
      <c r="C38" s="216" t="str">
        <f t="shared" ref="C38:BO38" si="69">IF(COUNTIF(_th4,C$2)&gt;1,"sai",IF(COUNTIF(_th4,C$2)=1,INDEX(tkbc,1,MATCH(C$2,_th4,0)),""))</f>
        <v/>
      </c>
      <c r="D38" s="216" t="str">
        <f t="shared" si="69"/>
        <v/>
      </c>
      <c r="E38" s="216" t="str">
        <f t="shared" si="69"/>
        <v>B1</v>
      </c>
      <c r="F38" s="216" t="str">
        <f t="shared" si="69"/>
        <v/>
      </c>
      <c r="G38" s="216" t="str">
        <f t="shared" si="69"/>
        <v/>
      </c>
      <c r="H38" s="216" t="str">
        <f t="shared" si="69"/>
        <v/>
      </c>
      <c r="I38" s="216" t="str">
        <f t="shared" si="69"/>
        <v>B10</v>
      </c>
      <c r="J38" s="216" t="str">
        <f t="shared" si="69"/>
        <v/>
      </c>
      <c r="K38" s="216" t="str">
        <f t="shared" si="69"/>
        <v/>
      </c>
      <c r="L38" s="216" t="str">
        <f t="shared" si="69"/>
        <v>C12</v>
      </c>
      <c r="M38" s="216" t="str">
        <f t="shared" si="69"/>
        <v/>
      </c>
      <c r="N38" s="216" t="str">
        <f t="shared" si="69"/>
        <v>B2</v>
      </c>
      <c r="O38" s="216" t="str">
        <f t="shared" si="69"/>
        <v/>
      </c>
      <c r="P38" s="216" t="str">
        <f t="shared" si="69"/>
        <v>C9</v>
      </c>
      <c r="Q38" s="216" t="str">
        <f t="shared" si="69"/>
        <v/>
      </c>
      <c r="R38" s="216" t="str">
        <f t="shared" si="69"/>
        <v>C8</v>
      </c>
      <c r="S38" s="216" t="str">
        <f t="shared" si="69"/>
        <v>B11</v>
      </c>
      <c r="T38" s="216" t="str">
        <f t="shared" si="69"/>
        <v/>
      </c>
      <c r="U38" s="216" t="str">
        <f t="shared" si="69"/>
        <v/>
      </c>
      <c r="V38" s="216" t="str">
        <f t="shared" si="69"/>
        <v/>
      </c>
      <c r="W38" s="216" t="str">
        <f t="shared" si="69"/>
        <v/>
      </c>
      <c r="X38" s="216" t="str">
        <f t="shared" si="69"/>
        <v/>
      </c>
      <c r="Y38" s="216" t="str">
        <f t="shared" si="69"/>
        <v>C11</v>
      </c>
      <c r="Z38" s="216" t="str">
        <f t="shared" si="69"/>
        <v/>
      </c>
      <c r="AA38" s="216" t="str">
        <f t="shared" si="69"/>
        <v>C5</v>
      </c>
      <c r="AB38" s="216" t="str">
        <f t="shared" si="69"/>
        <v/>
      </c>
      <c r="AC38" s="216" t="str">
        <f t="shared" si="69"/>
        <v/>
      </c>
      <c r="AD38" s="216" t="str">
        <f t="shared" si="69"/>
        <v>B5</v>
      </c>
      <c r="AE38" s="216" t="str">
        <f t="shared" si="69"/>
        <v/>
      </c>
      <c r="AF38" s="216" t="str">
        <f t="shared" si="69"/>
        <v>B6</v>
      </c>
      <c r="AG38" s="216" t="str">
        <f t="shared" si="69"/>
        <v/>
      </c>
      <c r="AH38" s="216" t="str">
        <f t="shared" si="69"/>
        <v/>
      </c>
      <c r="AI38" s="216" t="str">
        <f t="shared" si="69"/>
        <v/>
      </c>
      <c r="AJ38" s="216" t="str">
        <f t="shared" si="69"/>
        <v/>
      </c>
      <c r="AK38" s="216" t="str">
        <f t="shared" si="69"/>
        <v/>
      </c>
      <c r="AL38" s="216" t="str">
        <f t="shared" si="69"/>
        <v/>
      </c>
      <c r="AM38" s="216" t="str">
        <f t="shared" si="69"/>
        <v>C4</v>
      </c>
      <c r="AN38" s="216" t="str">
        <f t="shared" si="69"/>
        <v>C6</v>
      </c>
      <c r="AO38" s="216" t="str">
        <f t="shared" si="69"/>
        <v/>
      </c>
      <c r="AP38" s="216" t="str">
        <f t="shared" si="69"/>
        <v/>
      </c>
      <c r="AQ38" s="216" t="str">
        <f t="shared" si="69"/>
        <v/>
      </c>
      <c r="AR38" s="216" t="str">
        <f t="shared" si="69"/>
        <v/>
      </c>
      <c r="AS38" s="216" t="str">
        <f t="shared" si="69"/>
        <v/>
      </c>
      <c r="AT38" s="216" t="str">
        <f t="shared" si="69"/>
        <v/>
      </c>
      <c r="AU38" s="216" t="str">
        <f t="shared" si="69"/>
        <v/>
      </c>
      <c r="AV38" s="216" t="str">
        <f t="shared" si="69"/>
        <v/>
      </c>
      <c r="AW38" s="216" t="str">
        <f t="shared" si="69"/>
        <v>B3</v>
      </c>
      <c r="AX38" s="216" t="str">
        <f t="shared" si="69"/>
        <v/>
      </c>
      <c r="AY38" s="216" t="str">
        <f t="shared" si="69"/>
        <v/>
      </c>
      <c r="AZ38" s="216" t="str">
        <f t="shared" si="69"/>
        <v/>
      </c>
      <c r="BA38" s="216" t="str">
        <f t="shared" si="69"/>
        <v/>
      </c>
      <c r="BB38" s="216" t="str">
        <f t="shared" si="69"/>
        <v/>
      </c>
      <c r="BC38" s="216" t="str">
        <f t="shared" si="69"/>
        <v>C10</v>
      </c>
      <c r="BD38" s="216" t="str">
        <f t="shared" si="69"/>
        <v>C14</v>
      </c>
      <c r="BE38" s="216" t="str">
        <f t="shared" si="69"/>
        <v>C15</v>
      </c>
      <c r="BF38" s="216" t="str">
        <f t="shared" si="69"/>
        <v/>
      </c>
      <c r="BG38" s="216" t="str">
        <f t="shared" si="69"/>
        <v/>
      </c>
      <c r="BH38" s="216" t="str">
        <f t="shared" si="69"/>
        <v/>
      </c>
      <c r="BI38" s="216" t="str">
        <f t="shared" si="69"/>
        <v/>
      </c>
      <c r="BJ38" s="216" t="str">
        <f t="shared" si="69"/>
        <v/>
      </c>
      <c r="BK38" s="216" t="str">
        <f t="shared" si="69"/>
        <v/>
      </c>
      <c r="BL38" s="216" t="str">
        <f t="shared" si="69"/>
        <v/>
      </c>
      <c r="BM38" s="216" t="str">
        <f t="shared" si="69"/>
        <v>B7</v>
      </c>
      <c r="BN38" s="216" t="str">
        <f t="shared" si="69"/>
        <v/>
      </c>
      <c r="BO38" s="216" t="str">
        <f t="shared" si="69"/>
        <v>C3</v>
      </c>
      <c r="BP38" s="216" t="str">
        <f t="shared" ref="BP38:DX38" si="70">IF(COUNTIF(_th4,BP$2)&gt;1,"sai",IF(COUNTIF(_th4,BP$2)=1,INDEX(tkbc,1,MATCH(BP$2,_th4,0)),""))</f>
        <v/>
      </c>
      <c r="BQ38" s="216" t="str">
        <f t="shared" si="70"/>
        <v/>
      </c>
      <c r="BR38" s="216" t="str">
        <f t="shared" si="70"/>
        <v/>
      </c>
      <c r="BS38" s="216" t="str">
        <f t="shared" si="70"/>
        <v/>
      </c>
      <c r="BT38" s="216" t="str">
        <f t="shared" si="70"/>
        <v/>
      </c>
      <c r="BU38" s="216" t="str">
        <f t="shared" si="70"/>
        <v/>
      </c>
      <c r="BV38" s="216" t="str">
        <f t="shared" si="70"/>
        <v/>
      </c>
      <c r="BW38" s="216" t="str">
        <f t="shared" si="70"/>
        <v/>
      </c>
      <c r="BX38" s="216" t="str">
        <f t="shared" si="70"/>
        <v/>
      </c>
      <c r="BY38" s="216" t="str">
        <f t="shared" si="70"/>
        <v/>
      </c>
      <c r="BZ38" s="216" t="str">
        <f t="shared" si="70"/>
        <v/>
      </c>
      <c r="CA38" s="216" t="str">
        <f t="shared" si="70"/>
        <v/>
      </c>
      <c r="CB38" s="216" t="str">
        <f t="shared" si="70"/>
        <v/>
      </c>
      <c r="CC38" s="216" t="str">
        <f t="shared" si="70"/>
        <v/>
      </c>
      <c r="CD38" s="216" t="str">
        <f t="shared" si="70"/>
        <v>B4</v>
      </c>
      <c r="CE38" s="216" t="str">
        <f t="shared" si="70"/>
        <v>C2</v>
      </c>
      <c r="CF38" s="216" t="str">
        <f t="shared" si="70"/>
        <v>B8</v>
      </c>
      <c r="CG38" s="216" t="str">
        <f t="shared" si="70"/>
        <v/>
      </c>
      <c r="CH38" s="216" t="str">
        <f t="shared" si="70"/>
        <v>C13</v>
      </c>
      <c r="CI38" s="216" t="str">
        <f t="shared" si="70"/>
        <v>B12</v>
      </c>
      <c r="CJ38" s="216" t="str">
        <f t="shared" si="70"/>
        <v/>
      </c>
      <c r="CK38" s="216" t="str">
        <f t="shared" si="70"/>
        <v/>
      </c>
      <c r="CL38" s="216" t="str">
        <f t="shared" si="70"/>
        <v>B13</v>
      </c>
      <c r="CM38" s="216" t="str">
        <f t="shared" si="70"/>
        <v/>
      </c>
      <c r="CN38" s="216" t="str">
        <f t="shared" si="70"/>
        <v/>
      </c>
      <c r="CO38" s="216" t="str">
        <f t="shared" si="70"/>
        <v/>
      </c>
      <c r="CP38" s="216" t="str">
        <f t="shared" si="70"/>
        <v/>
      </c>
      <c r="CQ38" s="216" t="str">
        <f t="shared" si="70"/>
        <v/>
      </c>
      <c r="CR38" s="216" t="str">
        <f t="shared" si="70"/>
        <v/>
      </c>
      <c r="CS38" s="216" t="str">
        <f t="shared" si="70"/>
        <v/>
      </c>
      <c r="CT38" s="216" t="str">
        <f t="shared" si="70"/>
        <v/>
      </c>
      <c r="CU38" s="216" t="str">
        <f t="shared" si="70"/>
        <v>B9</v>
      </c>
      <c r="CV38" s="216" t="str">
        <f t="shared" si="70"/>
        <v/>
      </c>
      <c r="CW38" s="216" t="str">
        <f t="shared" si="70"/>
        <v/>
      </c>
      <c r="CX38" s="216" t="str">
        <f t="shared" si="70"/>
        <v/>
      </c>
      <c r="CY38" s="216" t="str">
        <f t="shared" si="70"/>
        <v/>
      </c>
      <c r="CZ38" s="216" t="str">
        <f t="shared" si="70"/>
        <v/>
      </c>
      <c r="DA38" s="216" t="str">
        <f t="shared" si="70"/>
        <v/>
      </c>
      <c r="DB38" s="216" t="str">
        <f t="shared" si="70"/>
        <v/>
      </c>
      <c r="DC38" s="216" t="str">
        <f t="shared" si="70"/>
        <v>C7</v>
      </c>
      <c r="DD38" s="216" t="str">
        <f t="shared" si="70"/>
        <v/>
      </c>
      <c r="DE38" s="216" t="str">
        <f t="shared" si="70"/>
        <v/>
      </c>
      <c r="DF38" s="216" t="str">
        <f t="shared" si="70"/>
        <v/>
      </c>
      <c r="DG38" s="216" t="str">
        <f t="shared" si="70"/>
        <v/>
      </c>
      <c r="DH38" s="216" t="str">
        <f t="shared" si="70"/>
        <v/>
      </c>
      <c r="DI38" s="216" t="str">
        <f t="shared" si="70"/>
        <v/>
      </c>
      <c r="DJ38" s="216" t="str">
        <f t="shared" si="70"/>
        <v/>
      </c>
      <c r="DK38" s="216" t="str">
        <f t="shared" si="70"/>
        <v/>
      </c>
      <c r="DL38" s="216" t="str">
        <f t="shared" si="70"/>
        <v/>
      </c>
      <c r="DM38" s="216" t="str">
        <f t="shared" si="70"/>
        <v/>
      </c>
      <c r="DN38" s="216" t="str">
        <f t="shared" si="70"/>
        <v/>
      </c>
      <c r="DO38" s="216" t="str">
        <f t="shared" si="70"/>
        <v/>
      </c>
      <c r="DP38" s="216" t="str">
        <f t="shared" si="70"/>
        <v/>
      </c>
      <c r="DQ38" s="216" t="str">
        <f t="shared" si="70"/>
        <v/>
      </c>
      <c r="DR38" s="216" t="str">
        <f t="shared" si="70"/>
        <v/>
      </c>
      <c r="DS38" s="216" t="str">
        <f t="shared" si="70"/>
        <v/>
      </c>
      <c r="DT38" s="216" t="str">
        <f t="shared" si="70"/>
        <v/>
      </c>
      <c r="DU38" s="216" t="str">
        <f t="shared" si="70"/>
        <v/>
      </c>
      <c r="DV38" s="216" t="str">
        <f t="shared" si="70"/>
        <v/>
      </c>
      <c r="DW38" s="216" t="str">
        <f t="shared" si="70"/>
        <v/>
      </c>
      <c r="DX38" s="216" t="str">
        <f t="shared" si="70"/>
        <v/>
      </c>
    </row>
    <row r="39" spans="1:128" ht="12" customHeight="1" x14ac:dyDescent="0.2">
      <c r="A39" s="477"/>
      <c r="B39" s="227">
        <v>5</v>
      </c>
      <c r="C39" s="220" t="str">
        <f t="shared" ref="C39:BO39" si="71">IF(COUNTIF(_th5,C$2)&gt;1,"sai",IF(COUNTIF(_th5,C$2)=1,INDEX(tkbc,1,MATCH(C$2,_th5,0)),""))</f>
        <v/>
      </c>
      <c r="D39" s="220" t="str">
        <f t="shared" si="71"/>
        <v/>
      </c>
      <c r="E39" s="220" t="str">
        <f t="shared" si="71"/>
        <v>B1</v>
      </c>
      <c r="F39" s="220" t="str">
        <f t="shared" si="71"/>
        <v/>
      </c>
      <c r="G39" s="220" t="str">
        <f t="shared" si="71"/>
        <v/>
      </c>
      <c r="H39" s="220" t="str">
        <f t="shared" si="71"/>
        <v/>
      </c>
      <c r="I39" s="220" t="str">
        <f t="shared" si="71"/>
        <v>B10</v>
      </c>
      <c r="J39" s="220" t="str">
        <f t="shared" si="71"/>
        <v/>
      </c>
      <c r="K39" s="220" t="str">
        <f t="shared" si="71"/>
        <v/>
      </c>
      <c r="L39" s="220" t="str">
        <f t="shared" si="71"/>
        <v>C12</v>
      </c>
      <c r="M39" s="220" t="str">
        <f t="shared" si="71"/>
        <v/>
      </c>
      <c r="N39" s="220" t="str">
        <f t="shared" si="71"/>
        <v>B2</v>
      </c>
      <c r="O39" s="220" t="str">
        <f t="shared" si="71"/>
        <v/>
      </c>
      <c r="P39" s="220" t="str">
        <f t="shared" si="71"/>
        <v>C9</v>
      </c>
      <c r="Q39" s="220" t="str">
        <f t="shared" si="71"/>
        <v/>
      </c>
      <c r="R39" s="220" t="str">
        <f t="shared" si="71"/>
        <v>C8</v>
      </c>
      <c r="S39" s="220" t="str">
        <f t="shared" si="71"/>
        <v>B11</v>
      </c>
      <c r="T39" s="220" t="str">
        <f t="shared" si="71"/>
        <v/>
      </c>
      <c r="U39" s="220" t="str">
        <f t="shared" si="71"/>
        <v/>
      </c>
      <c r="V39" s="220" t="str">
        <f t="shared" si="71"/>
        <v/>
      </c>
      <c r="W39" s="220" t="str">
        <f t="shared" si="71"/>
        <v/>
      </c>
      <c r="X39" s="220" t="str">
        <f t="shared" si="71"/>
        <v/>
      </c>
      <c r="Y39" s="220" t="str">
        <f t="shared" si="71"/>
        <v>C11</v>
      </c>
      <c r="Z39" s="220" t="str">
        <f t="shared" si="71"/>
        <v/>
      </c>
      <c r="AA39" s="220" t="str">
        <f t="shared" si="71"/>
        <v>C5</v>
      </c>
      <c r="AB39" s="220" t="str">
        <f t="shared" si="71"/>
        <v/>
      </c>
      <c r="AC39" s="220" t="str">
        <f t="shared" si="71"/>
        <v/>
      </c>
      <c r="AD39" s="220" t="str">
        <f t="shared" si="71"/>
        <v>B5</v>
      </c>
      <c r="AE39" s="220" t="str">
        <f t="shared" si="71"/>
        <v/>
      </c>
      <c r="AF39" s="220" t="str">
        <f t="shared" si="71"/>
        <v>B6</v>
      </c>
      <c r="AG39" s="220" t="str">
        <f t="shared" si="71"/>
        <v/>
      </c>
      <c r="AH39" s="220" t="str">
        <f t="shared" si="71"/>
        <v/>
      </c>
      <c r="AI39" s="220" t="str">
        <f t="shared" si="71"/>
        <v/>
      </c>
      <c r="AJ39" s="220" t="str">
        <f t="shared" si="71"/>
        <v/>
      </c>
      <c r="AK39" s="220" t="str">
        <f t="shared" si="71"/>
        <v/>
      </c>
      <c r="AL39" s="220" t="str">
        <f t="shared" si="71"/>
        <v/>
      </c>
      <c r="AM39" s="220" t="str">
        <f t="shared" si="71"/>
        <v>C4</v>
      </c>
      <c r="AN39" s="220" t="str">
        <f t="shared" si="71"/>
        <v>C6</v>
      </c>
      <c r="AO39" s="220" t="str">
        <f t="shared" si="71"/>
        <v/>
      </c>
      <c r="AP39" s="220" t="str">
        <f t="shared" si="71"/>
        <v/>
      </c>
      <c r="AQ39" s="220" t="str">
        <f t="shared" si="71"/>
        <v/>
      </c>
      <c r="AR39" s="220" t="str">
        <f t="shared" si="71"/>
        <v/>
      </c>
      <c r="AS39" s="220" t="str">
        <f t="shared" si="71"/>
        <v/>
      </c>
      <c r="AT39" s="220" t="str">
        <f t="shared" si="71"/>
        <v/>
      </c>
      <c r="AU39" s="220" t="str">
        <f t="shared" si="71"/>
        <v/>
      </c>
      <c r="AV39" s="220" t="str">
        <f t="shared" si="71"/>
        <v/>
      </c>
      <c r="AW39" s="220" t="str">
        <f t="shared" si="71"/>
        <v>B3</v>
      </c>
      <c r="AX39" s="220" t="str">
        <f t="shared" si="71"/>
        <v/>
      </c>
      <c r="AY39" s="220" t="str">
        <f t="shared" si="71"/>
        <v/>
      </c>
      <c r="AZ39" s="220" t="str">
        <f t="shared" si="71"/>
        <v/>
      </c>
      <c r="BA39" s="220" t="str">
        <f t="shared" si="71"/>
        <v/>
      </c>
      <c r="BB39" s="220" t="str">
        <f t="shared" si="71"/>
        <v/>
      </c>
      <c r="BC39" s="220" t="str">
        <f t="shared" si="71"/>
        <v>C10</v>
      </c>
      <c r="BD39" s="220" t="str">
        <f t="shared" si="71"/>
        <v>C14</v>
      </c>
      <c r="BE39" s="220" t="str">
        <f t="shared" si="71"/>
        <v>C15</v>
      </c>
      <c r="BF39" s="220" t="str">
        <f t="shared" si="71"/>
        <v/>
      </c>
      <c r="BG39" s="220" t="str">
        <f t="shared" si="71"/>
        <v/>
      </c>
      <c r="BH39" s="220" t="str">
        <f t="shared" si="71"/>
        <v/>
      </c>
      <c r="BI39" s="220" t="str">
        <f t="shared" si="71"/>
        <v/>
      </c>
      <c r="BJ39" s="220" t="str">
        <f t="shared" si="71"/>
        <v/>
      </c>
      <c r="BK39" s="220" t="str">
        <f t="shared" si="71"/>
        <v/>
      </c>
      <c r="BL39" s="220" t="str">
        <f t="shared" si="71"/>
        <v/>
      </c>
      <c r="BM39" s="220" t="str">
        <f t="shared" si="71"/>
        <v>B7</v>
      </c>
      <c r="BN39" s="220" t="str">
        <f t="shared" si="71"/>
        <v/>
      </c>
      <c r="BO39" s="220" t="str">
        <f t="shared" si="71"/>
        <v>C3</v>
      </c>
      <c r="BP39" s="220" t="str">
        <f t="shared" ref="BP39:DX39" si="72">IF(COUNTIF(_th5,BP$2)&gt;1,"sai",IF(COUNTIF(_th5,BP$2)=1,INDEX(tkbc,1,MATCH(BP$2,_th5,0)),""))</f>
        <v/>
      </c>
      <c r="BQ39" s="220" t="str">
        <f t="shared" si="72"/>
        <v/>
      </c>
      <c r="BR39" s="220" t="str">
        <f t="shared" si="72"/>
        <v/>
      </c>
      <c r="BS39" s="220" t="str">
        <f t="shared" si="72"/>
        <v/>
      </c>
      <c r="BT39" s="220" t="str">
        <f t="shared" si="72"/>
        <v/>
      </c>
      <c r="BU39" s="220" t="str">
        <f t="shared" si="72"/>
        <v/>
      </c>
      <c r="BV39" s="220" t="str">
        <f t="shared" si="72"/>
        <v/>
      </c>
      <c r="BW39" s="220" t="str">
        <f t="shared" si="72"/>
        <v/>
      </c>
      <c r="BX39" s="220" t="str">
        <f t="shared" si="72"/>
        <v/>
      </c>
      <c r="BY39" s="220" t="str">
        <f t="shared" si="72"/>
        <v/>
      </c>
      <c r="BZ39" s="220" t="str">
        <f t="shared" si="72"/>
        <v/>
      </c>
      <c r="CA39" s="220" t="str">
        <f t="shared" si="72"/>
        <v/>
      </c>
      <c r="CB39" s="220" t="str">
        <f t="shared" si="72"/>
        <v/>
      </c>
      <c r="CC39" s="220" t="str">
        <f t="shared" si="72"/>
        <v/>
      </c>
      <c r="CD39" s="220" t="str">
        <f t="shared" si="72"/>
        <v>B4</v>
      </c>
      <c r="CE39" s="220" t="str">
        <f t="shared" si="72"/>
        <v>C2</v>
      </c>
      <c r="CF39" s="220" t="str">
        <f t="shared" si="72"/>
        <v>B8</v>
      </c>
      <c r="CG39" s="220" t="str">
        <f t="shared" si="72"/>
        <v/>
      </c>
      <c r="CH39" s="220" t="str">
        <f t="shared" si="72"/>
        <v>C13</v>
      </c>
      <c r="CI39" s="220" t="str">
        <f t="shared" si="72"/>
        <v>B12</v>
      </c>
      <c r="CJ39" s="220" t="str">
        <f t="shared" si="72"/>
        <v/>
      </c>
      <c r="CK39" s="220" t="str">
        <f t="shared" si="72"/>
        <v/>
      </c>
      <c r="CL39" s="220" t="str">
        <f t="shared" si="72"/>
        <v>B13</v>
      </c>
      <c r="CM39" s="220" t="str">
        <f t="shared" si="72"/>
        <v/>
      </c>
      <c r="CN39" s="220" t="str">
        <f t="shared" si="72"/>
        <v/>
      </c>
      <c r="CO39" s="220" t="str">
        <f t="shared" si="72"/>
        <v/>
      </c>
      <c r="CP39" s="220" t="str">
        <f t="shared" si="72"/>
        <v/>
      </c>
      <c r="CQ39" s="220" t="str">
        <f t="shared" si="72"/>
        <v/>
      </c>
      <c r="CR39" s="220" t="str">
        <f t="shared" si="72"/>
        <v/>
      </c>
      <c r="CS39" s="220" t="str">
        <f t="shared" si="72"/>
        <v/>
      </c>
      <c r="CT39" s="220" t="str">
        <f t="shared" si="72"/>
        <v/>
      </c>
      <c r="CU39" s="220" t="str">
        <f t="shared" si="72"/>
        <v>B9</v>
      </c>
      <c r="CV39" s="220" t="str">
        <f t="shared" si="72"/>
        <v/>
      </c>
      <c r="CW39" s="220" t="str">
        <f t="shared" si="72"/>
        <v/>
      </c>
      <c r="CX39" s="220" t="str">
        <f t="shared" si="72"/>
        <v/>
      </c>
      <c r="CY39" s="220" t="str">
        <f t="shared" si="72"/>
        <v/>
      </c>
      <c r="CZ39" s="220" t="str">
        <f t="shared" si="72"/>
        <v/>
      </c>
      <c r="DA39" s="220" t="str">
        <f t="shared" si="72"/>
        <v/>
      </c>
      <c r="DB39" s="220" t="str">
        <f t="shared" si="72"/>
        <v/>
      </c>
      <c r="DC39" s="220" t="str">
        <f t="shared" si="72"/>
        <v>C7</v>
      </c>
      <c r="DD39" s="220" t="str">
        <f t="shared" si="72"/>
        <v/>
      </c>
      <c r="DE39" s="220" t="str">
        <f t="shared" si="72"/>
        <v/>
      </c>
      <c r="DF39" s="220" t="str">
        <f t="shared" si="72"/>
        <v/>
      </c>
      <c r="DG39" s="220" t="str">
        <f t="shared" si="72"/>
        <v/>
      </c>
      <c r="DH39" s="220" t="str">
        <f t="shared" si="72"/>
        <v/>
      </c>
      <c r="DI39" s="220" t="str">
        <f t="shared" si="72"/>
        <v/>
      </c>
      <c r="DJ39" s="220" t="str">
        <f t="shared" si="72"/>
        <v/>
      </c>
      <c r="DK39" s="220" t="str">
        <f t="shared" si="72"/>
        <v/>
      </c>
      <c r="DL39" s="220" t="str">
        <f t="shared" si="72"/>
        <v/>
      </c>
      <c r="DM39" s="220" t="str">
        <f t="shared" si="72"/>
        <v/>
      </c>
      <c r="DN39" s="220" t="str">
        <f t="shared" si="72"/>
        <v/>
      </c>
      <c r="DO39" s="220" t="str">
        <f t="shared" si="72"/>
        <v/>
      </c>
      <c r="DP39" s="220" t="str">
        <f t="shared" si="72"/>
        <v/>
      </c>
      <c r="DQ39" s="220" t="str">
        <f t="shared" si="72"/>
        <v/>
      </c>
      <c r="DR39" s="220" t="str">
        <f t="shared" si="72"/>
        <v/>
      </c>
      <c r="DS39" s="220" t="str">
        <f t="shared" si="72"/>
        <v/>
      </c>
      <c r="DT39" s="220" t="str">
        <f t="shared" si="72"/>
        <v/>
      </c>
      <c r="DU39" s="220" t="str">
        <f t="shared" si="72"/>
        <v/>
      </c>
      <c r="DV39" s="220" t="str">
        <f t="shared" si="72"/>
        <v/>
      </c>
      <c r="DW39" s="220" t="str">
        <f t="shared" si="72"/>
        <v/>
      </c>
      <c r="DX39" s="220" t="str">
        <f t="shared" si="72"/>
        <v/>
      </c>
    </row>
    <row r="40" spans="1:128" ht="12" customHeight="1" x14ac:dyDescent="0.2">
      <c r="A40" s="478" t="s">
        <v>100</v>
      </c>
      <c r="B40" s="215">
        <v>1</v>
      </c>
      <c r="C40" s="221" t="str">
        <f t="shared" ref="C40:BO40" si="73">IF(COUNTIF(_ta1,C$2)&gt;1,"sai",IF(COUNTIF(_ta1,C$2)=1,INDEX(tkbc,1,MATCH(C$2,_ta1,0)),""))</f>
        <v/>
      </c>
      <c r="D40" s="221" t="str">
        <f t="shared" si="73"/>
        <v/>
      </c>
      <c r="E40" s="221" t="str">
        <f t="shared" si="73"/>
        <v/>
      </c>
      <c r="F40" s="221" t="str">
        <f t="shared" si="73"/>
        <v/>
      </c>
      <c r="G40" s="221" t="str">
        <f t="shared" si="73"/>
        <v/>
      </c>
      <c r="H40" s="221" t="str">
        <f t="shared" si="73"/>
        <v/>
      </c>
      <c r="I40" s="221" t="str">
        <f t="shared" si="73"/>
        <v/>
      </c>
      <c r="J40" s="221" t="str">
        <f t="shared" si="73"/>
        <v/>
      </c>
      <c r="K40" s="221" t="str">
        <f t="shared" si="73"/>
        <v/>
      </c>
      <c r="L40" s="221" t="str">
        <f t="shared" si="73"/>
        <v/>
      </c>
      <c r="M40" s="221" t="str">
        <f t="shared" si="73"/>
        <v/>
      </c>
      <c r="N40" s="221" t="str">
        <f t="shared" si="73"/>
        <v/>
      </c>
      <c r="O40" s="221" t="str">
        <f t="shared" si="73"/>
        <v/>
      </c>
      <c r="P40" s="221" t="str">
        <f t="shared" si="73"/>
        <v/>
      </c>
      <c r="Q40" s="221" t="str">
        <f t="shared" si="73"/>
        <v/>
      </c>
      <c r="R40" s="221" t="str">
        <f t="shared" si="73"/>
        <v/>
      </c>
      <c r="S40" s="221" t="str">
        <f t="shared" si="73"/>
        <v/>
      </c>
      <c r="T40" s="221" t="str">
        <f t="shared" si="73"/>
        <v/>
      </c>
      <c r="U40" s="221" t="str">
        <f t="shared" si="73"/>
        <v/>
      </c>
      <c r="V40" s="221" t="str">
        <f t="shared" si="73"/>
        <v>B1</v>
      </c>
      <c r="W40" s="221" t="str">
        <f t="shared" si="73"/>
        <v/>
      </c>
      <c r="X40" s="221" t="str">
        <f t="shared" si="73"/>
        <v/>
      </c>
      <c r="Y40" s="221" t="str">
        <f t="shared" si="73"/>
        <v/>
      </c>
      <c r="Z40" s="221" t="str">
        <f t="shared" si="73"/>
        <v/>
      </c>
      <c r="AA40" s="221" t="str">
        <f t="shared" si="73"/>
        <v/>
      </c>
      <c r="AB40" s="221" t="str">
        <f t="shared" si="73"/>
        <v/>
      </c>
      <c r="AC40" s="221" t="str">
        <f t="shared" si="73"/>
        <v/>
      </c>
      <c r="AD40" s="221" t="str">
        <f t="shared" si="73"/>
        <v>B2</v>
      </c>
      <c r="AE40" s="221" t="str">
        <f t="shared" si="73"/>
        <v/>
      </c>
      <c r="AF40" s="221" t="str">
        <f t="shared" si="73"/>
        <v>B6</v>
      </c>
      <c r="AG40" s="221" t="str">
        <f t="shared" si="73"/>
        <v/>
      </c>
      <c r="AH40" s="221" t="str">
        <f t="shared" si="73"/>
        <v/>
      </c>
      <c r="AI40" s="221" t="str">
        <f t="shared" si="73"/>
        <v/>
      </c>
      <c r="AJ40" s="221" t="str">
        <f t="shared" si="73"/>
        <v/>
      </c>
      <c r="AK40" s="221" t="str">
        <f t="shared" si="73"/>
        <v/>
      </c>
      <c r="AL40" s="221" t="str">
        <f t="shared" si="73"/>
        <v/>
      </c>
      <c r="AM40" s="221" t="str">
        <f t="shared" si="73"/>
        <v/>
      </c>
      <c r="AN40" s="221" t="str">
        <f t="shared" si="73"/>
        <v/>
      </c>
      <c r="AO40" s="221" t="str">
        <f t="shared" si="73"/>
        <v>C15</v>
      </c>
      <c r="AP40" s="221" t="str">
        <f t="shared" si="73"/>
        <v/>
      </c>
      <c r="AQ40" s="221" t="str">
        <f t="shared" si="73"/>
        <v>C11</v>
      </c>
      <c r="AR40" s="221" t="str">
        <f t="shared" si="73"/>
        <v/>
      </c>
      <c r="AS40" s="221" t="str">
        <f t="shared" si="73"/>
        <v/>
      </c>
      <c r="AT40" s="221" t="str">
        <f t="shared" si="73"/>
        <v/>
      </c>
      <c r="AU40" s="221" t="str">
        <f t="shared" si="73"/>
        <v/>
      </c>
      <c r="AV40" s="221" t="str">
        <f t="shared" si="73"/>
        <v/>
      </c>
      <c r="AW40" s="221" t="str">
        <f t="shared" si="73"/>
        <v>B3</v>
      </c>
      <c r="AX40" s="221" t="str">
        <f t="shared" si="73"/>
        <v/>
      </c>
      <c r="AY40" s="221" t="str">
        <f t="shared" si="73"/>
        <v/>
      </c>
      <c r="AZ40" s="221" t="str">
        <f t="shared" si="73"/>
        <v/>
      </c>
      <c r="BA40" s="221" t="str">
        <f t="shared" si="73"/>
        <v/>
      </c>
      <c r="BB40" s="221" t="str">
        <f t="shared" si="73"/>
        <v/>
      </c>
      <c r="BC40" s="221" t="str">
        <f t="shared" si="73"/>
        <v/>
      </c>
      <c r="BD40" s="221" t="str">
        <f t="shared" si="73"/>
        <v/>
      </c>
      <c r="BE40" s="221" t="str">
        <f t="shared" si="73"/>
        <v/>
      </c>
      <c r="BF40" s="221" t="str">
        <f t="shared" si="73"/>
        <v/>
      </c>
      <c r="BG40" s="221" t="str">
        <f t="shared" si="73"/>
        <v/>
      </c>
      <c r="BH40" s="221" t="str">
        <f t="shared" si="73"/>
        <v/>
      </c>
      <c r="BI40" s="221" t="str">
        <f t="shared" si="73"/>
        <v/>
      </c>
      <c r="BJ40" s="221" t="str">
        <f t="shared" si="73"/>
        <v>B13</v>
      </c>
      <c r="BK40" s="221" t="str">
        <f t="shared" si="73"/>
        <v/>
      </c>
      <c r="BL40" s="221" t="str">
        <f t="shared" si="73"/>
        <v/>
      </c>
      <c r="BM40" s="221" t="str">
        <f t="shared" si="73"/>
        <v>B7</v>
      </c>
      <c r="BN40" s="221" t="str">
        <f t="shared" si="73"/>
        <v/>
      </c>
      <c r="BO40" s="221" t="str">
        <f t="shared" si="73"/>
        <v>B11</v>
      </c>
      <c r="BP40" s="221" t="str">
        <f t="shared" ref="BP40:DX40" si="74">IF(COUNTIF(_ta1,BP$2)&gt;1,"sai",IF(COUNTIF(_ta1,BP$2)=1,INDEX(tkbc,1,MATCH(BP$2,_ta1,0)),""))</f>
        <v/>
      </c>
      <c r="BQ40" s="221" t="str">
        <f t="shared" si="74"/>
        <v/>
      </c>
      <c r="BR40" s="221" t="str">
        <f t="shared" si="74"/>
        <v/>
      </c>
      <c r="BS40" s="221" t="str">
        <f t="shared" si="74"/>
        <v/>
      </c>
      <c r="BT40" s="221" t="str">
        <f t="shared" si="74"/>
        <v/>
      </c>
      <c r="BU40" s="221" t="str">
        <f t="shared" si="74"/>
        <v/>
      </c>
      <c r="BV40" s="221" t="str">
        <f t="shared" si="74"/>
        <v/>
      </c>
      <c r="BW40" s="221" t="str">
        <f t="shared" si="74"/>
        <v/>
      </c>
      <c r="BX40" s="221" t="str">
        <f t="shared" si="74"/>
        <v/>
      </c>
      <c r="BY40" s="221" t="str">
        <f t="shared" si="74"/>
        <v>B5</v>
      </c>
      <c r="BZ40" s="221" t="str">
        <f t="shared" si="74"/>
        <v/>
      </c>
      <c r="CA40" s="221" t="str">
        <f t="shared" si="74"/>
        <v/>
      </c>
      <c r="CB40" s="221" t="str">
        <f t="shared" si="74"/>
        <v/>
      </c>
      <c r="CC40" s="221" t="str">
        <f t="shared" si="74"/>
        <v/>
      </c>
      <c r="CD40" s="221" t="str">
        <f t="shared" si="74"/>
        <v/>
      </c>
      <c r="CE40" s="221" t="str">
        <f t="shared" si="74"/>
        <v>C8</v>
      </c>
      <c r="CF40" s="221" t="str">
        <f t="shared" si="74"/>
        <v>B8</v>
      </c>
      <c r="CG40" s="221" t="str">
        <f t="shared" si="74"/>
        <v>C14</v>
      </c>
      <c r="CH40" s="221" t="str">
        <f t="shared" si="74"/>
        <v/>
      </c>
      <c r="CI40" s="221" t="str">
        <f t="shared" si="74"/>
        <v/>
      </c>
      <c r="CJ40" s="221" t="str">
        <f t="shared" si="74"/>
        <v/>
      </c>
      <c r="CK40" s="221" t="str">
        <f t="shared" si="74"/>
        <v/>
      </c>
      <c r="CL40" s="221" t="str">
        <f t="shared" si="74"/>
        <v>C12</v>
      </c>
      <c r="CM40" s="221" t="str">
        <f t="shared" si="74"/>
        <v/>
      </c>
      <c r="CN40" s="221" t="str">
        <f t="shared" si="74"/>
        <v/>
      </c>
      <c r="CO40" s="221" t="str">
        <f t="shared" si="74"/>
        <v/>
      </c>
      <c r="CP40" s="221" t="str">
        <f t="shared" si="74"/>
        <v/>
      </c>
      <c r="CQ40" s="221" t="str">
        <f t="shared" si="74"/>
        <v>C10</v>
      </c>
      <c r="CR40" s="221" t="str">
        <f t="shared" si="74"/>
        <v>B12</v>
      </c>
      <c r="CS40" s="221" t="str">
        <f t="shared" si="74"/>
        <v/>
      </c>
      <c r="CT40" s="221" t="str">
        <f t="shared" si="74"/>
        <v/>
      </c>
      <c r="CU40" s="221" t="str">
        <f t="shared" si="74"/>
        <v/>
      </c>
      <c r="CV40" s="221" t="str">
        <f t="shared" si="74"/>
        <v/>
      </c>
      <c r="CW40" s="221" t="str">
        <f t="shared" si="74"/>
        <v/>
      </c>
      <c r="CX40" s="221" t="str">
        <f t="shared" si="74"/>
        <v/>
      </c>
      <c r="CY40" s="221" t="str">
        <f t="shared" si="74"/>
        <v/>
      </c>
      <c r="CZ40" s="221" t="str">
        <f t="shared" si="74"/>
        <v>C9</v>
      </c>
      <c r="DA40" s="221" t="str">
        <f t="shared" si="74"/>
        <v/>
      </c>
      <c r="DB40" s="221" t="str">
        <f t="shared" si="74"/>
        <v/>
      </c>
      <c r="DC40" s="221" t="str">
        <f t="shared" si="74"/>
        <v/>
      </c>
      <c r="DD40" s="221" t="str">
        <f t="shared" si="74"/>
        <v/>
      </c>
      <c r="DE40" s="221" t="str">
        <f t="shared" si="74"/>
        <v/>
      </c>
      <c r="DF40" s="221" t="str">
        <f t="shared" si="74"/>
        <v>B10</v>
      </c>
      <c r="DG40" s="221" t="str">
        <f t="shared" si="74"/>
        <v/>
      </c>
      <c r="DH40" s="221" t="str">
        <f t="shared" si="74"/>
        <v/>
      </c>
      <c r="DI40" s="221" t="str">
        <f t="shared" si="74"/>
        <v/>
      </c>
      <c r="DJ40" s="221" t="str">
        <f t="shared" si="74"/>
        <v/>
      </c>
      <c r="DK40" s="221" t="str">
        <f t="shared" si="74"/>
        <v/>
      </c>
      <c r="DL40" s="221" t="str">
        <f t="shared" si="74"/>
        <v/>
      </c>
      <c r="DM40" s="221" t="str">
        <f t="shared" si="74"/>
        <v/>
      </c>
      <c r="DN40" s="221" t="str">
        <f t="shared" si="74"/>
        <v/>
      </c>
      <c r="DO40" s="221" t="str">
        <f t="shared" si="74"/>
        <v>B4</v>
      </c>
      <c r="DP40" s="221" t="str">
        <f t="shared" si="74"/>
        <v>C13</v>
      </c>
      <c r="DQ40" s="221" t="str">
        <f t="shared" si="74"/>
        <v>B9</v>
      </c>
      <c r="DR40" s="221" t="str">
        <f t="shared" si="74"/>
        <v/>
      </c>
      <c r="DS40" s="221" t="str">
        <f t="shared" si="74"/>
        <v/>
      </c>
      <c r="DT40" s="221" t="str">
        <f t="shared" si="74"/>
        <v/>
      </c>
      <c r="DU40" s="221" t="str">
        <f t="shared" si="74"/>
        <v/>
      </c>
      <c r="DV40" s="221" t="str">
        <f t="shared" si="74"/>
        <v>B10</v>
      </c>
      <c r="DW40" s="221" t="str">
        <f t="shared" si="74"/>
        <v/>
      </c>
      <c r="DX40" s="221" t="str">
        <f t="shared" si="74"/>
        <v/>
      </c>
    </row>
    <row r="41" spans="1:128" ht="12" customHeight="1" x14ac:dyDescent="0.2">
      <c r="A41" s="476"/>
      <c r="B41" s="218">
        <v>2</v>
      </c>
      <c r="C41" s="216" t="str">
        <f t="shared" ref="C41:BO41" si="75">IF(COUNTIF(_ta2,C$2)&gt;1,"sai",IF(COUNTIF(_ta2,C$2)=1,INDEX(tkbc,1,MATCH(C$2,_ta2,0)),""))</f>
        <v/>
      </c>
      <c r="D41" s="216" t="str">
        <f t="shared" si="75"/>
        <v/>
      </c>
      <c r="E41" s="216" t="str">
        <f t="shared" si="75"/>
        <v>C7</v>
      </c>
      <c r="F41" s="216" t="str">
        <f t="shared" si="75"/>
        <v/>
      </c>
      <c r="G41" s="216" t="str">
        <f t="shared" si="75"/>
        <v/>
      </c>
      <c r="H41" s="216" t="str">
        <f t="shared" si="75"/>
        <v>B9</v>
      </c>
      <c r="I41" s="216" t="str">
        <f t="shared" si="75"/>
        <v>C13</v>
      </c>
      <c r="J41" s="216" t="str">
        <f t="shared" si="75"/>
        <v/>
      </c>
      <c r="K41" s="216" t="str">
        <f t="shared" si="75"/>
        <v/>
      </c>
      <c r="L41" s="216" t="str">
        <f t="shared" si="75"/>
        <v/>
      </c>
      <c r="M41" s="216" t="str">
        <f t="shared" si="75"/>
        <v/>
      </c>
      <c r="N41" s="216" t="str">
        <f t="shared" si="75"/>
        <v/>
      </c>
      <c r="O41" s="216" t="str">
        <f t="shared" si="75"/>
        <v/>
      </c>
      <c r="P41" s="216" t="str">
        <f t="shared" si="75"/>
        <v/>
      </c>
      <c r="Q41" s="216" t="str">
        <f t="shared" si="75"/>
        <v/>
      </c>
      <c r="R41" s="216" t="str">
        <f t="shared" si="75"/>
        <v/>
      </c>
      <c r="S41" s="216" t="str">
        <f t="shared" si="75"/>
        <v/>
      </c>
      <c r="T41" s="216" t="str">
        <f t="shared" si="75"/>
        <v/>
      </c>
      <c r="U41" s="216" t="str">
        <f t="shared" si="75"/>
        <v/>
      </c>
      <c r="V41" s="216" t="str">
        <f t="shared" si="75"/>
        <v>B3</v>
      </c>
      <c r="W41" s="216" t="str">
        <f t="shared" si="75"/>
        <v/>
      </c>
      <c r="X41" s="216" t="str">
        <f t="shared" si="75"/>
        <v/>
      </c>
      <c r="Y41" s="216" t="str">
        <f t="shared" si="75"/>
        <v/>
      </c>
      <c r="Z41" s="216" t="str">
        <f t="shared" si="75"/>
        <v>A7</v>
      </c>
      <c r="AA41" s="216" t="str">
        <f t="shared" si="75"/>
        <v/>
      </c>
      <c r="AB41" s="216" t="str">
        <f t="shared" si="75"/>
        <v/>
      </c>
      <c r="AC41" s="216" t="str">
        <f t="shared" si="75"/>
        <v>C15</v>
      </c>
      <c r="AD41" s="216" t="str">
        <f t="shared" si="75"/>
        <v>B5</v>
      </c>
      <c r="AE41" s="216" t="str">
        <f t="shared" si="75"/>
        <v>A6</v>
      </c>
      <c r="AF41" s="216" t="str">
        <f t="shared" si="75"/>
        <v/>
      </c>
      <c r="AG41" s="216" t="str">
        <f t="shared" si="75"/>
        <v/>
      </c>
      <c r="AH41" s="216" t="str">
        <f t="shared" si="75"/>
        <v>B1</v>
      </c>
      <c r="AI41" s="216" t="str">
        <f t="shared" si="75"/>
        <v/>
      </c>
      <c r="AJ41" s="216" t="str">
        <f t="shared" si="75"/>
        <v/>
      </c>
      <c r="AK41" s="216" t="str">
        <f t="shared" si="75"/>
        <v/>
      </c>
      <c r="AL41" s="216" t="str">
        <f t="shared" si="75"/>
        <v/>
      </c>
      <c r="AM41" s="216" t="str">
        <f t="shared" si="75"/>
        <v>C1</v>
      </c>
      <c r="AN41" s="216" t="str">
        <f t="shared" si="75"/>
        <v>C3</v>
      </c>
      <c r="AO41" s="216" t="str">
        <f t="shared" si="75"/>
        <v>A9</v>
      </c>
      <c r="AP41" s="216" t="str">
        <f t="shared" si="75"/>
        <v/>
      </c>
      <c r="AQ41" s="216" t="str">
        <f t="shared" si="75"/>
        <v>A13</v>
      </c>
      <c r="AR41" s="216" t="str">
        <f t="shared" si="75"/>
        <v/>
      </c>
      <c r="AS41" s="216" t="str">
        <f t="shared" si="75"/>
        <v/>
      </c>
      <c r="AT41" s="216" t="str">
        <f t="shared" si="75"/>
        <v/>
      </c>
      <c r="AU41" s="216" t="str">
        <f t="shared" si="75"/>
        <v/>
      </c>
      <c r="AV41" s="216" t="str">
        <f t="shared" si="75"/>
        <v/>
      </c>
      <c r="AW41" s="216" t="str">
        <f t="shared" si="75"/>
        <v>C2</v>
      </c>
      <c r="AX41" s="216" t="str">
        <f t="shared" si="75"/>
        <v/>
      </c>
      <c r="AY41" s="216" t="str">
        <f t="shared" si="75"/>
        <v/>
      </c>
      <c r="AZ41" s="216" t="str">
        <f t="shared" si="75"/>
        <v/>
      </c>
      <c r="BA41" s="216" t="str">
        <f t="shared" si="75"/>
        <v/>
      </c>
      <c r="BB41" s="216" t="str">
        <f t="shared" si="75"/>
        <v>A2</v>
      </c>
      <c r="BC41" s="216" t="str">
        <f t="shared" si="75"/>
        <v/>
      </c>
      <c r="BD41" s="216" t="str">
        <f t="shared" si="75"/>
        <v/>
      </c>
      <c r="BE41" s="216" t="str">
        <f t="shared" si="75"/>
        <v/>
      </c>
      <c r="BF41" s="216" t="str">
        <f t="shared" si="75"/>
        <v/>
      </c>
      <c r="BG41" s="216" t="str">
        <f t="shared" si="75"/>
        <v/>
      </c>
      <c r="BH41" s="216" t="str">
        <f t="shared" si="75"/>
        <v/>
      </c>
      <c r="BI41" s="216" t="str">
        <f t="shared" si="75"/>
        <v>B12</v>
      </c>
      <c r="BJ41" s="216" t="str">
        <f t="shared" si="75"/>
        <v>B4</v>
      </c>
      <c r="BK41" s="216" t="str">
        <f t="shared" si="75"/>
        <v/>
      </c>
      <c r="BL41" s="216" t="str">
        <f t="shared" si="75"/>
        <v/>
      </c>
      <c r="BM41" s="216" t="str">
        <f t="shared" si="75"/>
        <v>A8</v>
      </c>
      <c r="BN41" s="216" t="str">
        <f t="shared" si="75"/>
        <v/>
      </c>
      <c r="BO41" s="216" t="str">
        <f t="shared" si="75"/>
        <v>B11</v>
      </c>
      <c r="BP41" s="216" t="str">
        <f t="shared" ref="BP41:DX41" si="76">IF(COUNTIF(_ta2,BP$2)&gt;1,"sai",IF(COUNTIF(_ta2,BP$2)=1,INDEX(tkbc,1,MATCH(BP$2,_ta2,0)),""))</f>
        <v/>
      </c>
      <c r="BQ41" s="216" t="str">
        <f t="shared" si="76"/>
        <v>C10</v>
      </c>
      <c r="BR41" s="216" t="str">
        <f t="shared" si="76"/>
        <v/>
      </c>
      <c r="BS41" s="216" t="str">
        <f t="shared" si="76"/>
        <v/>
      </c>
      <c r="BT41" s="216" t="str">
        <f t="shared" si="76"/>
        <v/>
      </c>
      <c r="BU41" s="216" t="str">
        <f t="shared" si="76"/>
        <v/>
      </c>
      <c r="BV41" s="216" t="str">
        <f t="shared" si="76"/>
        <v>A3</v>
      </c>
      <c r="BW41" s="216" t="str">
        <f t="shared" si="76"/>
        <v/>
      </c>
      <c r="BX41" s="216" t="str">
        <f t="shared" si="76"/>
        <v/>
      </c>
      <c r="BY41" s="216" t="str">
        <f t="shared" si="76"/>
        <v>B7</v>
      </c>
      <c r="BZ41" s="216" t="str">
        <f t="shared" si="76"/>
        <v/>
      </c>
      <c r="CA41" s="216" t="str">
        <f t="shared" si="76"/>
        <v/>
      </c>
      <c r="CB41" s="216" t="str">
        <f t="shared" si="76"/>
        <v/>
      </c>
      <c r="CC41" s="216" t="str">
        <f t="shared" si="76"/>
        <v/>
      </c>
      <c r="CD41" s="216" t="str">
        <f t="shared" si="76"/>
        <v/>
      </c>
      <c r="CE41" s="216" t="str">
        <f t="shared" si="76"/>
        <v>C8</v>
      </c>
      <c r="CF41" s="216" t="str">
        <f t="shared" si="76"/>
        <v>B8</v>
      </c>
      <c r="CG41" s="216" t="str">
        <f t="shared" si="76"/>
        <v>C14</v>
      </c>
      <c r="CH41" s="216" t="str">
        <f t="shared" si="76"/>
        <v/>
      </c>
      <c r="CI41" s="216" t="str">
        <f t="shared" si="76"/>
        <v/>
      </c>
      <c r="CJ41" s="216" t="str">
        <f t="shared" si="76"/>
        <v>A4</v>
      </c>
      <c r="CK41" s="216" t="str">
        <f t="shared" si="76"/>
        <v/>
      </c>
      <c r="CL41" s="216" t="str">
        <f t="shared" si="76"/>
        <v/>
      </c>
      <c r="CM41" s="216" t="str">
        <f t="shared" si="76"/>
        <v/>
      </c>
      <c r="CN41" s="216" t="str">
        <f t="shared" si="76"/>
        <v/>
      </c>
      <c r="CO41" s="216" t="str">
        <f t="shared" si="76"/>
        <v/>
      </c>
      <c r="CP41" s="216" t="str">
        <f t="shared" si="76"/>
        <v/>
      </c>
      <c r="CQ41" s="216" t="str">
        <f t="shared" si="76"/>
        <v>C12</v>
      </c>
      <c r="CR41" s="216" t="str">
        <f t="shared" si="76"/>
        <v>B2</v>
      </c>
      <c r="CS41" s="216" t="str">
        <f t="shared" si="76"/>
        <v>C9</v>
      </c>
      <c r="CT41" s="216" t="str">
        <f t="shared" si="76"/>
        <v/>
      </c>
      <c r="CU41" s="216" t="str">
        <f t="shared" si="76"/>
        <v/>
      </c>
      <c r="CV41" s="216" t="str">
        <f t="shared" si="76"/>
        <v/>
      </c>
      <c r="CW41" s="216" t="str">
        <f t="shared" si="76"/>
        <v/>
      </c>
      <c r="CX41" s="216" t="str">
        <f t="shared" si="76"/>
        <v/>
      </c>
      <c r="CY41" s="216" t="str">
        <f t="shared" si="76"/>
        <v/>
      </c>
      <c r="CZ41" s="216" t="str">
        <f t="shared" si="76"/>
        <v/>
      </c>
      <c r="DA41" s="216" t="str">
        <f t="shared" si="76"/>
        <v/>
      </c>
      <c r="DB41" s="216" t="str">
        <f t="shared" si="76"/>
        <v>B13</v>
      </c>
      <c r="DC41" s="216" t="str">
        <f t="shared" si="76"/>
        <v>C11</v>
      </c>
      <c r="DD41" s="216" t="str">
        <f t="shared" si="76"/>
        <v/>
      </c>
      <c r="DE41" s="216" t="str">
        <f t="shared" si="76"/>
        <v/>
      </c>
      <c r="DF41" s="216" t="str">
        <f t="shared" si="76"/>
        <v/>
      </c>
      <c r="DG41" s="216" t="str">
        <f t="shared" si="76"/>
        <v>A5</v>
      </c>
      <c r="DH41" s="216" t="str">
        <f t="shared" si="76"/>
        <v/>
      </c>
      <c r="DI41" s="216" t="str">
        <f t="shared" si="76"/>
        <v/>
      </c>
      <c r="DJ41" s="216" t="str">
        <f t="shared" si="76"/>
        <v/>
      </c>
      <c r="DK41" s="216" t="str">
        <f t="shared" si="76"/>
        <v/>
      </c>
      <c r="DL41" s="216" t="str">
        <f t="shared" si="76"/>
        <v>A11</v>
      </c>
      <c r="DM41" s="216" t="str">
        <f t="shared" si="76"/>
        <v/>
      </c>
      <c r="DN41" s="216" t="str">
        <f t="shared" si="76"/>
        <v/>
      </c>
      <c r="DO41" s="216" t="str">
        <f t="shared" si="76"/>
        <v>B10</v>
      </c>
      <c r="DP41" s="216" t="str">
        <f t="shared" si="76"/>
        <v>A12</v>
      </c>
      <c r="DQ41" s="216" t="str">
        <f t="shared" si="76"/>
        <v>B6</v>
      </c>
      <c r="DR41" s="216" t="str">
        <f t="shared" si="76"/>
        <v/>
      </c>
      <c r="DS41" s="216" t="str">
        <f t="shared" si="76"/>
        <v/>
      </c>
      <c r="DT41" s="216" t="str">
        <f t="shared" si="76"/>
        <v/>
      </c>
      <c r="DU41" s="216" t="str">
        <f t="shared" si="76"/>
        <v/>
      </c>
      <c r="DV41" s="216" t="str">
        <f t="shared" si="76"/>
        <v/>
      </c>
      <c r="DW41" s="216" t="str">
        <f t="shared" si="76"/>
        <v/>
      </c>
      <c r="DX41" s="216" t="str">
        <f t="shared" si="76"/>
        <v>B13</v>
      </c>
    </row>
    <row r="42" spans="1:128" ht="12" customHeight="1" x14ac:dyDescent="0.2">
      <c r="A42" s="476"/>
      <c r="B42" s="218">
        <v>3</v>
      </c>
      <c r="C42" s="216" t="str">
        <f t="shared" ref="C42:BO42" si="77">IF(COUNTIF(_ta3,C$2)&gt;1,"sai",IF(COUNTIF(_ta3,C$2)=1,INDEX(tkbc,1,MATCH(C$2,_ta3,0)),""))</f>
        <v/>
      </c>
      <c r="D42" s="216" t="str">
        <f t="shared" si="77"/>
        <v/>
      </c>
      <c r="E42" s="216" t="str">
        <f t="shared" si="77"/>
        <v>B3</v>
      </c>
      <c r="F42" s="216" t="str">
        <f t="shared" si="77"/>
        <v/>
      </c>
      <c r="G42" s="216" t="str">
        <f t="shared" si="77"/>
        <v/>
      </c>
      <c r="H42" s="216" t="str">
        <f t="shared" si="77"/>
        <v>B9</v>
      </c>
      <c r="I42" s="216" t="str">
        <f t="shared" si="77"/>
        <v>C13</v>
      </c>
      <c r="J42" s="216" t="str">
        <f t="shared" si="77"/>
        <v/>
      </c>
      <c r="K42" s="216" t="str">
        <f t="shared" si="77"/>
        <v/>
      </c>
      <c r="L42" s="216" t="str">
        <f t="shared" si="77"/>
        <v/>
      </c>
      <c r="M42" s="216" t="str">
        <f t="shared" si="77"/>
        <v/>
      </c>
      <c r="N42" s="216" t="str">
        <f t="shared" si="77"/>
        <v/>
      </c>
      <c r="O42" s="216" t="str">
        <f t="shared" si="77"/>
        <v/>
      </c>
      <c r="P42" s="216" t="str">
        <f t="shared" si="77"/>
        <v/>
      </c>
      <c r="Q42" s="216" t="str">
        <f t="shared" si="77"/>
        <v/>
      </c>
      <c r="R42" s="216" t="str">
        <f t="shared" si="77"/>
        <v/>
      </c>
      <c r="S42" s="216" t="str">
        <f t="shared" si="77"/>
        <v/>
      </c>
      <c r="T42" s="216" t="str">
        <f t="shared" si="77"/>
        <v/>
      </c>
      <c r="U42" s="216" t="str">
        <f t="shared" si="77"/>
        <v/>
      </c>
      <c r="V42" s="216" t="str">
        <f t="shared" si="77"/>
        <v>B13</v>
      </c>
      <c r="W42" s="216" t="str">
        <f t="shared" si="77"/>
        <v/>
      </c>
      <c r="X42" s="216" t="str">
        <f t="shared" si="77"/>
        <v/>
      </c>
      <c r="Y42" s="216" t="str">
        <f t="shared" si="77"/>
        <v/>
      </c>
      <c r="Z42" s="216" t="str">
        <f t="shared" si="77"/>
        <v>A7</v>
      </c>
      <c r="AA42" s="216" t="str">
        <f t="shared" si="77"/>
        <v/>
      </c>
      <c r="AB42" s="216" t="str">
        <f t="shared" si="77"/>
        <v/>
      </c>
      <c r="AC42" s="216" t="str">
        <f t="shared" si="77"/>
        <v>C15</v>
      </c>
      <c r="AD42" s="216" t="str">
        <f t="shared" si="77"/>
        <v>B5</v>
      </c>
      <c r="AE42" s="216" t="str">
        <f t="shared" si="77"/>
        <v>A6</v>
      </c>
      <c r="AF42" s="216" t="str">
        <f t="shared" si="77"/>
        <v>A3</v>
      </c>
      <c r="AG42" s="216" t="str">
        <f t="shared" si="77"/>
        <v>B8</v>
      </c>
      <c r="AH42" s="216" t="str">
        <f t="shared" si="77"/>
        <v>B10</v>
      </c>
      <c r="AI42" s="216" t="str">
        <f t="shared" si="77"/>
        <v/>
      </c>
      <c r="AJ42" s="216" t="str">
        <f t="shared" si="77"/>
        <v/>
      </c>
      <c r="AK42" s="216" t="str">
        <f t="shared" si="77"/>
        <v/>
      </c>
      <c r="AL42" s="216" t="str">
        <f t="shared" si="77"/>
        <v/>
      </c>
      <c r="AM42" s="216" t="str">
        <f t="shared" si="77"/>
        <v>C1</v>
      </c>
      <c r="AN42" s="216" t="str">
        <f t="shared" si="77"/>
        <v>C3</v>
      </c>
      <c r="AO42" s="216" t="str">
        <f t="shared" si="77"/>
        <v>C14</v>
      </c>
      <c r="AP42" s="216" t="str">
        <f t="shared" si="77"/>
        <v/>
      </c>
      <c r="AQ42" s="216" t="str">
        <f t="shared" si="77"/>
        <v>C8</v>
      </c>
      <c r="AR42" s="216" t="str">
        <f t="shared" si="77"/>
        <v/>
      </c>
      <c r="AS42" s="216" t="str">
        <f t="shared" si="77"/>
        <v/>
      </c>
      <c r="AT42" s="216" t="str">
        <f t="shared" si="77"/>
        <v/>
      </c>
      <c r="AU42" s="216" t="str">
        <f t="shared" si="77"/>
        <v/>
      </c>
      <c r="AV42" s="216" t="str">
        <f t="shared" si="77"/>
        <v/>
      </c>
      <c r="AW42" s="216" t="str">
        <f t="shared" si="77"/>
        <v>C2</v>
      </c>
      <c r="AX42" s="216" t="str">
        <f t="shared" si="77"/>
        <v/>
      </c>
      <c r="AY42" s="216" t="str">
        <f t="shared" si="77"/>
        <v/>
      </c>
      <c r="AZ42" s="216" t="str">
        <f t="shared" si="77"/>
        <v/>
      </c>
      <c r="BA42" s="216" t="str">
        <f t="shared" si="77"/>
        <v/>
      </c>
      <c r="BB42" s="216" t="str">
        <f t="shared" si="77"/>
        <v>A2</v>
      </c>
      <c r="BC42" s="216" t="str">
        <f t="shared" si="77"/>
        <v/>
      </c>
      <c r="BD42" s="216" t="str">
        <f t="shared" si="77"/>
        <v/>
      </c>
      <c r="BE42" s="216" t="str">
        <f t="shared" si="77"/>
        <v/>
      </c>
      <c r="BF42" s="216" t="str">
        <f t="shared" si="77"/>
        <v/>
      </c>
      <c r="BG42" s="216" t="str">
        <f t="shared" si="77"/>
        <v/>
      </c>
      <c r="BH42" s="216" t="str">
        <f t="shared" si="77"/>
        <v/>
      </c>
      <c r="BI42" s="216" t="str">
        <f t="shared" si="77"/>
        <v>B12</v>
      </c>
      <c r="BJ42" s="216" t="str">
        <f t="shared" si="77"/>
        <v>B4</v>
      </c>
      <c r="BK42" s="216" t="str">
        <f t="shared" si="77"/>
        <v/>
      </c>
      <c r="BL42" s="216" t="str">
        <f t="shared" si="77"/>
        <v/>
      </c>
      <c r="BM42" s="216" t="str">
        <f t="shared" si="77"/>
        <v/>
      </c>
      <c r="BN42" s="216" t="str">
        <f t="shared" si="77"/>
        <v/>
      </c>
      <c r="BO42" s="216" t="str">
        <f t="shared" si="77"/>
        <v/>
      </c>
      <c r="BP42" s="216" t="str">
        <f t="shared" ref="BP42:DX42" si="78">IF(COUNTIF(_ta3,BP$2)&gt;1,"sai",IF(COUNTIF(_ta3,BP$2)=1,INDEX(tkbc,1,MATCH(BP$2,_ta3,0)),""))</f>
        <v/>
      </c>
      <c r="BQ42" s="216" t="str">
        <f t="shared" si="78"/>
        <v>C10</v>
      </c>
      <c r="BR42" s="216" t="str">
        <f t="shared" si="78"/>
        <v/>
      </c>
      <c r="BS42" s="216" t="str">
        <f t="shared" si="78"/>
        <v/>
      </c>
      <c r="BT42" s="216" t="str">
        <f t="shared" si="78"/>
        <v/>
      </c>
      <c r="BU42" s="216" t="str">
        <f t="shared" si="78"/>
        <v/>
      </c>
      <c r="BV42" s="216" t="str">
        <f t="shared" si="78"/>
        <v>A12</v>
      </c>
      <c r="BW42" s="216" t="str">
        <f t="shared" si="78"/>
        <v/>
      </c>
      <c r="BX42" s="216" t="str">
        <f t="shared" si="78"/>
        <v/>
      </c>
      <c r="BY42" s="216" t="str">
        <f t="shared" si="78"/>
        <v>B2</v>
      </c>
      <c r="BZ42" s="216" t="str">
        <f t="shared" si="78"/>
        <v/>
      </c>
      <c r="CA42" s="216" t="str">
        <f t="shared" si="78"/>
        <v>A8</v>
      </c>
      <c r="CB42" s="216" t="str">
        <f t="shared" si="78"/>
        <v/>
      </c>
      <c r="CC42" s="216" t="str">
        <f t="shared" si="78"/>
        <v/>
      </c>
      <c r="CD42" s="216" t="str">
        <f t="shared" si="78"/>
        <v/>
      </c>
      <c r="CE42" s="216" t="str">
        <f t="shared" si="78"/>
        <v>A13</v>
      </c>
      <c r="CF42" s="216" t="str">
        <f t="shared" si="78"/>
        <v>C9</v>
      </c>
      <c r="CG42" s="216" t="str">
        <f t="shared" si="78"/>
        <v/>
      </c>
      <c r="CH42" s="216" t="str">
        <f t="shared" si="78"/>
        <v/>
      </c>
      <c r="CI42" s="216" t="str">
        <f t="shared" si="78"/>
        <v/>
      </c>
      <c r="CJ42" s="216" t="str">
        <f t="shared" si="78"/>
        <v>A4</v>
      </c>
      <c r="CK42" s="216" t="str">
        <f t="shared" si="78"/>
        <v>A9</v>
      </c>
      <c r="CL42" s="216" t="str">
        <f t="shared" si="78"/>
        <v>C7</v>
      </c>
      <c r="CM42" s="216" t="str">
        <f t="shared" si="78"/>
        <v/>
      </c>
      <c r="CN42" s="216" t="str">
        <f t="shared" si="78"/>
        <v/>
      </c>
      <c r="CO42" s="216" t="str">
        <f t="shared" si="78"/>
        <v/>
      </c>
      <c r="CP42" s="216" t="str">
        <f t="shared" si="78"/>
        <v/>
      </c>
      <c r="CQ42" s="216" t="str">
        <f t="shared" si="78"/>
        <v>C12</v>
      </c>
      <c r="CR42" s="216" t="str">
        <f t="shared" si="78"/>
        <v>B6</v>
      </c>
      <c r="CS42" s="216" t="str">
        <f t="shared" si="78"/>
        <v/>
      </c>
      <c r="CT42" s="216" t="str">
        <f t="shared" si="78"/>
        <v/>
      </c>
      <c r="CU42" s="216" t="str">
        <f t="shared" si="78"/>
        <v/>
      </c>
      <c r="CV42" s="216" t="str">
        <f t="shared" si="78"/>
        <v/>
      </c>
      <c r="CW42" s="216" t="str">
        <f t="shared" si="78"/>
        <v/>
      </c>
      <c r="CX42" s="216" t="str">
        <f t="shared" si="78"/>
        <v/>
      </c>
      <c r="CY42" s="216" t="str">
        <f t="shared" si="78"/>
        <v/>
      </c>
      <c r="CZ42" s="216" t="str">
        <f t="shared" si="78"/>
        <v/>
      </c>
      <c r="DA42" s="216" t="str">
        <f t="shared" si="78"/>
        <v/>
      </c>
      <c r="DB42" s="216" t="str">
        <f t="shared" si="78"/>
        <v>B11</v>
      </c>
      <c r="DC42" s="216" t="str">
        <f t="shared" si="78"/>
        <v>C11</v>
      </c>
      <c r="DD42" s="216" t="str">
        <f t="shared" si="78"/>
        <v/>
      </c>
      <c r="DE42" s="216" t="str">
        <f t="shared" si="78"/>
        <v/>
      </c>
      <c r="DF42" s="216" t="str">
        <f t="shared" si="78"/>
        <v/>
      </c>
      <c r="DG42" s="216" t="str">
        <f t="shared" si="78"/>
        <v>A5</v>
      </c>
      <c r="DH42" s="216" t="str">
        <f t="shared" si="78"/>
        <v/>
      </c>
      <c r="DI42" s="216" t="str">
        <f t="shared" si="78"/>
        <v/>
      </c>
      <c r="DJ42" s="216" t="str">
        <f t="shared" si="78"/>
        <v/>
      </c>
      <c r="DK42" s="216" t="str">
        <f t="shared" si="78"/>
        <v/>
      </c>
      <c r="DL42" s="216" t="str">
        <f t="shared" si="78"/>
        <v>A11</v>
      </c>
      <c r="DM42" s="216" t="str">
        <f t="shared" si="78"/>
        <v/>
      </c>
      <c r="DN42" s="216" t="str">
        <f t="shared" si="78"/>
        <v/>
      </c>
      <c r="DO42" s="216" t="str">
        <f t="shared" si="78"/>
        <v>B7</v>
      </c>
      <c r="DP42" s="216" t="str">
        <f t="shared" si="78"/>
        <v/>
      </c>
      <c r="DQ42" s="216" t="str">
        <f t="shared" si="78"/>
        <v>B1</v>
      </c>
      <c r="DR42" s="216" t="str">
        <f t="shared" si="78"/>
        <v/>
      </c>
      <c r="DS42" s="216" t="str">
        <f t="shared" si="78"/>
        <v/>
      </c>
      <c r="DT42" s="216" t="str">
        <f t="shared" si="78"/>
        <v/>
      </c>
      <c r="DU42" s="216" t="str">
        <f t="shared" si="78"/>
        <v/>
      </c>
      <c r="DV42" s="216" t="str">
        <f t="shared" si="78"/>
        <v/>
      </c>
      <c r="DW42" s="216" t="str">
        <f t="shared" si="78"/>
        <v/>
      </c>
      <c r="DX42" s="216" t="str">
        <f t="shared" si="78"/>
        <v>B11</v>
      </c>
    </row>
    <row r="43" spans="1:128" ht="12" customHeight="1" x14ac:dyDescent="0.2">
      <c r="A43" s="476"/>
      <c r="B43" s="218">
        <v>4</v>
      </c>
      <c r="C43" s="216" t="str">
        <f t="shared" ref="C43:BO43" si="79">IF(COUNTIF(_ta4,C$2)&gt;1,"sai",IF(COUNTIF(_ta4,C$2)=1,INDEX(tkbc,1,MATCH(C$2,_ta4,0)),""))</f>
        <v/>
      </c>
      <c r="D43" s="216" t="str">
        <f t="shared" si="79"/>
        <v>C3</v>
      </c>
      <c r="E43" s="216" t="str">
        <f t="shared" si="79"/>
        <v>B1</v>
      </c>
      <c r="F43" s="216" t="str">
        <f t="shared" si="79"/>
        <v/>
      </c>
      <c r="G43" s="216" t="str">
        <f t="shared" si="79"/>
        <v/>
      </c>
      <c r="H43" s="216" t="str">
        <f t="shared" si="79"/>
        <v/>
      </c>
      <c r="I43" s="216" t="str">
        <f t="shared" si="79"/>
        <v>B10</v>
      </c>
      <c r="J43" s="216" t="str">
        <f t="shared" si="79"/>
        <v/>
      </c>
      <c r="K43" s="216" t="str">
        <f t="shared" si="79"/>
        <v>B12</v>
      </c>
      <c r="L43" s="216" t="str">
        <f t="shared" si="79"/>
        <v/>
      </c>
      <c r="M43" s="216" t="str">
        <f t="shared" si="79"/>
        <v/>
      </c>
      <c r="N43" s="216" t="str">
        <f t="shared" si="79"/>
        <v/>
      </c>
      <c r="O43" s="216" t="str">
        <f t="shared" si="79"/>
        <v/>
      </c>
      <c r="P43" s="216" t="str">
        <f t="shared" si="79"/>
        <v/>
      </c>
      <c r="Q43" s="216" t="str">
        <f t="shared" si="79"/>
        <v/>
      </c>
      <c r="R43" s="216" t="str">
        <f t="shared" si="79"/>
        <v/>
      </c>
      <c r="S43" s="216" t="str">
        <f t="shared" si="79"/>
        <v/>
      </c>
      <c r="T43" s="216" t="str">
        <f t="shared" si="79"/>
        <v/>
      </c>
      <c r="U43" s="216" t="str">
        <f t="shared" si="79"/>
        <v/>
      </c>
      <c r="V43" s="216" t="str">
        <f t="shared" si="79"/>
        <v>C1</v>
      </c>
      <c r="W43" s="216" t="str">
        <f t="shared" si="79"/>
        <v/>
      </c>
      <c r="X43" s="216" t="str">
        <f t="shared" si="79"/>
        <v/>
      </c>
      <c r="Y43" s="216" t="str">
        <f t="shared" si="79"/>
        <v/>
      </c>
      <c r="Z43" s="216" t="str">
        <f t="shared" si="79"/>
        <v>A4</v>
      </c>
      <c r="AA43" s="216" t="str">
        <f t="shared" si="79"/>
        <v/>
      </c>
      <c r="AB43" s="216" t="str">
        <f t="shared" si="79"/>
        <v/>
      </c>
      <c r="AC43" s="216" t="str">
        <f t="shared" si="79"/>
        <v>A8</v>
      </c>
      <c r="AD43" s="216" t="str">
        <f t="shared" si="79"/>
        <v/>
      </c>
      <c r="AE43" s="216" t="str">
        <f t="shared" si="79"/>
        <v>C11</v>
      </c>
      <c r="AF43" s="216" t="str">
        <f t="shared" si="79"/>
        <v>A9</v>
      </c>
      <c r="AG43" s="216" t="str">
        <f t="shared" si="79"/>
        <v>B8</v>
      </c>
      <c r="AH43" s="216" t="str">
        <f t="shared" si="79"/>
        <v>A12</v>
      </c>
      <c r="AI43" s="216" t="str">
        <f t="shared" si="79"/>
        <v/>
      </c>
      <c r="AJ43" s="216" t="str">
        <f t="shared" si="79"/>
        <v/>
      </c>
      <c r="AK43" s="216" t="str">
        <f t="shared" si="79"/>
        <v>B9</v>
      </c>
      <c r="AL43" s="216" t="str">
        <f t="shared" si="79"/>
        <v/>
      </c>
      <c r="AM43" s="216" t="str">
        <f t="shared" si="79"/>
        <v>C7</v>
      </c>
      <c r="AN43" s="216" t="str">
        <f t="shared" si="79"/>
        <v/>
      </c>
      <c r="AO43" s="216" t="str">
        <f t="shared" si="79"/>
        <v>A11</v>
      </c>
      <c r="AP43" s="216" t="str">
        <f t="shared" si="79"/>
        <v/>
      </c>
      <c r="AQ43" s="216" t="str">
        <f t="shared" si="79"/>
        <v>C13</v>
      </c>
      <c r="AR43" s="216" t="str">
        <f t="shared" si="79"/>
        <v/>
      </c>
      <c r="AS43" s="216" t="str">
        <f t="shared" si="79"/>
        <v/>
      </c>
      <c r="AT43" s="216" t="str">
        <f t="shared" si="79"/>
        <v/>
      </c>
      <c r="AU43" s="216" t="str">
        <f t="shared" si="79"/>
        <v/>
      </c>
      <c r="AV43" s="216" t="str">
        <f t="shared" si="79"/>
        <v/>
      </c>
      <c r="AW43" s="216" t="str">
        <f t="shared" si="79"/>
        <v/>
      </c>
      <c r="AX43" s="216" t="str">
        <f t="shared" si="79"/>
        <v/>
      </c>
      <c r="AY43" s="216" t="str">
        <f t="shared" si="79"/>
        <v/>
      </c>
      <c r="AZ43" s="216" t="str">
        <f t="shared" si="79"/>
        <v/>
      </c>
      <c r="BA43" s="216" t="str">
        <f t="shared" si="79"/>
        <v/>
      </c>
      <c r="BB43" s="216" t="str">
        <f t="shared" si="79"/>
        <v/>
      </c>
      <c r="BC43" s="216" t="str">
        <f t="shared" si="79"/>
        <v/>
      </c>
      <c r="BD43" s="216" t="str">
        <f t="shared" si="79"/>
        <v/>
      </c>
      <c r="BE43" s="216" t="str">
        <f t="shared" si="79"/>
        <v/>
      </c>
      <c r="BF43" s="216" t="str">
        <f t="shared" si="79"/>
        <v/>
      </c>
      <c r="BG43" s="216" t="str">
        <f t="shared" si="79"/>
        <v/>
      </c>
      <c r="BH43" s="216" t="str">
        <f t="shared" si="79"/>
        <v/>
      </c>
      <c r="BI43" s="216" t="str">
        <f t="shared" si="79"/>
        <v>A2</v>
      </c>
      <c r="BJ43" s="216" t="str">
        <f t="shared" si="79"/>
        <v>B2</v>
      </c>
      <c r="BK43" s="216" t="str">
        <f t="shared" si="79"/>
        <v/>
      </c>
      <c r="BL43" s="216" t="str">
        <f t="shared" si="79"/>
        <v/>
      </c>
      <c r="BM43" s="216" t="str">
        <f t="shared" si="79"/>
        <v>B3</v>
      </c>
      <c r="BN43" s="216" t="str">
        <f t="shared" si="79"/>
        <v/>
      </c>
      <c r="BO43" s="216" t="str">
        <f t="shared" si="79"/>
        <v/>
      </c>
      <c r="BP43" s="216" t="str">
        <f t="shared" ref="BP43:DX43" si="80">IF(COUNTIF(_ta4,BP$2)&gt;1,"sai",IF(COUNTIF(_ta4,BP$2)=1,INDEX(tkbc,1,MATCH(BP$2,_ta4,0)),""))</f>
        <v/>
      </c>
      <c r="BQ43" s="216" t="str">
        <f t="shared" si="80"/>
        <v/>
      </c>
      <c r="BR43" s="216" t="str">
        <f t="shared" si="80"/>
        <v/>
      </c>
      <c r="BS43" s="216" t="str">
        <f t="shared" si="80"/>
        <v/>
      </c>
      <c r="BT43" s="216" t="str">
        <f t="shared" si="80"/>
        <v/>
      </c>
      <c r="BU43" s="216" t="str">
        <f t="shared" si="80"/>
        <v/>
      </c>
      <c r="BV43" s="216" t="str">
        <f t="shared" si="80"/>
        <v>A13</v>
      </c>
      <c r="BW43" s="216" t="str">
        <f t="shared" si="80"/>
        <v/>
      </c>
      <c r="BX43" s="216" t="str">
        <f t="shared" si="80"/>
        <v/>
      </c>
      <c r="BY43" s="216" t="str">
        <f t="shared" si="80"/>
        <v>B4</v>
      </c>
      <c r="BZ43" s="216" t="str">
        <f t="shared" si="80"/>
        <v/>
      </c>
      <c r="CA43" s="216" t="str">
        <f t="shared" si="80"/>
        <v/>
      </c>
      <c r="CB43" s="216" t="str">
        <f t="shared" si="80"/>
        <v/>
      </c>
      <c r="CC43" s="216" t="str">
        <f t="shared" si="80"/>
        <v>B7</v>
      </c>
      <c r="CD43" s="216" t="str">
        <f t="shared" si="80"/>
        <v/>
      </c>
      <c r="CE43" s="216" t="str">
        <f t="shared" si="80"/>
        <v>C2</v>
      </c>
      <c r="CF43" s="216" t="str">
        <f t="shared" si="80"/>
        <v>B6</v>
      </c>
      <c r="CG43" s="216" t="str">
        <f t="shared" si="80"/>
        <v>A5</v>
      </c>
      <c r="CH43" s="216" t="str">
        <f t="shared" si="80"/>
        <v/>
      </c>
      <c r="CI43" s="216" t="str">
        <f t="shared" si="80"/>
        <v/>
      </c>
      <c r="CJ43" s="216" t="str">
        <f t="shared" si="80"/>
        <v>C10</v>
      </c>
      <c r="CK43" s="216" t="str">
        <f t="shared" si="80"/>
        <v/>
      </c>
      <c r="CL43" s="216" t="str">
        <f t="shared" si="80"/>
        <v>C15</v>
      </c>
      <c r="CM43" s="216" t="str">
        <f t="shared" si="80"/>
        <v/>
      </c>
      <c r="CN43" s="216" t="str">
        <f t="shared" si="80"/>
        <v/>
      </c>
      <c r="CO43" s="216" t="str">
        <f t="shared" si="80"/>
        <v/>
      </c>
      <c r="CP43" s="216" t="str">
        <f t="shared" si="80"/>
        <v/>
      </c>
      <c r="CQ43" s="216" t="str">
        <f t="shared" si="80"/>
        <v>C14</v>
      </c>
      <c r="CR43" s="216" t="str">
        <f t="shared" si="80"/>
        <v/>
      </c>
      <c r="CS43" s="216" t="str">
        <f t="shared" si="80"/>
        <v>C8</v>
      </c>
      <c r="CT43" s="216" t="str">
        <f t="shared" si="80"/>
        <v/>
      </c>
      <c r="CU43" s="216" t="str">
        <f t="shared" si="80"/>
        <v/>
      </c>
      <c r="CV43" s="216" t="str">
        <f t="shared" si="80"/>
        <v/>
      </c>
      <c r="CW43" s="216" t="str">
        <f t="shared" si="80"/>
        <v/>
      </c>
      <c r="CX43" s="216" t="str">
        <f t="shared" si="80"/>
        <v/>
      </c>
      <c r="CY43" s="216" t="str">
        <f t="shared" si="80"/>
        <v/>
      </c>
      <c r="CZ43" s="216" t="str">
        <f t="shared" si="80"/>
        <v/>
      </c>
      <c r="DA43" s="216" t="str">
        <f t="shared" si="80"/>
        <v/>
      </c>
      <c r="DB43" s="216" t="str">
        <f t="shared" si="80"/>
        <v>B11</v>
      </c>
      <c r="DC43" s="216" t="str">
        <f t="shared" si="80"/>
        <v>C12</v>
      </c>
      <c r="DD43" s="216" t="str">
        <f t="shared" si="80"/>
        <v/>
      </c>
      <c r="DE43" s="216" t="str">
        <f t="shared" si="80"/>
        <v/>
      </c>
      <c r="DF43" s="216" t="str">
        <f t="shared" si="80"/>
        <v/>
      </c>
      <c r="DG43" s="216" t="str">
        <f t="shared" si="80"/>
        <v>A3</v>
      </c>
      <c r="DH43" s="216" t="str">
        <f t="shared" si="80"/>
        <v/>
      </c>
      <c r="DI43" s="216" t="str">
        <f t="shared" si="80"/>
        <v>A6</v>
      </c>
      <c r="DJ43" s="216" t="str">
        <f t="shared" si="80"/>
        <v/>
      </c>
      <c r="DK43" s="216" t="str">
        <f t="shared" si="80"/>
        <v/>
      </c>
      <c r="DL43" s="216" t="str">
        <f t="shared" si="80"/>
        <v>A7</v>
      </c>
      <c r="DM43" s="216" t="str">
        <f t="shared" si="80"/>
        <v/>
      </c>
      <c r="DN43" s="216" t="str">
        <f t="shared" si="80"/>
        <v/>
      </c>
      <c r="DO43" s="216" t="str">
        <f t="shared" si="80"/>
        <v>B13</v>
      </c>
      <c r="DP43" s="216" t="str">
        <f t="shared" si="80"/>
        <v>C9</v>
      </c>
      <c r="DQ43" s="216" t="str">
        <f t="shared" si="80"/>
        <v/>
      </c>
      <c r="DR43" s="216" t="str">
        <f t="shared" si="80"/>
        <v/>
      </c>
      <c r="DS43" s="216" t="str">
        <f t="shared" si="80"/>
        <v>B5</v>
      </c>
      <c r="DT43" s="216" t="str">
        <f t="shared" si="80"/>
        <v/>
      </c>
      <c r="DU43" s="216" t="str">
        <f t="shared" si="80"/>
        <v/>
      </c>
      <c r="DV43" s="216" t="str">
        <f t="shared" si="80"/>
        <v/>
      </c>
      <c r="DW43" s="216" t="str">
        <f t="shared" si="80"/>
        <v/>
      </c>
      <c r="DX43" s="216" t="str">
        <f t="shared" si="80"/>
        <v>B11</v>
      </c>
    </row>
    <row r="44" spans="1:128" ht="12" customHeight="1" x14ac:dyDescent="0.2">
      <c r="A44" s="479"/>
      <c r="B44" s="227">
        <v>5</v>
      </c>
      <c r="C44" s="220" t="str">
        <f t="shared" ref="C44:BO44" si="81">IF(COUNTIF(_ta5,C$2)&gt;1,"sai",IF(COUNTIF(_ta5,C$2)=1,INDEX(tkbc,1,MATCH(C$2,_ta5,0)),""))</f>
        <v/>
      </c>
      <c r="D44" s="220" t="str">
        <f t="shared" si="81"/>
        <v>C3</v>
      </c>
      <c r="E44" s="220" t="str">
        <f t="shared" si="81"/>
        <v/>
      </c>
      <c r="F44" s="220" t="str">
        <f t="shared" si="81"/>
        <v/>
      </c>
      <c r="G44" s="220" t="str">
        <f t="shared" si="81"/>
        <v/>
      </c>
      <c r="H44" s="220" t="str">
        <f t="shared" si="81"/>
        <v>B4</v>
      </c>
      <c r="I44" s="220" t="str">
        <f t="shared" si="81"/>
        <v>B10</v>
      </c>
      <c r="J44" s="220" t="str">
        <f t="shared" si="81"/>
        <v/>
      </c>
      <c r="K44" s="220" t="str">
        <f t="shared" si="81"/>
        <v>B12</v>
      </c>
      <c r="L44" s="220" t="str">
        <f t="shared" si="81"/>
        <v/>
      </c>
      <c r="M44" s="220" t="str">
        <f t="shared" si="81"/>
        <v/>
      </c>
      <c r="N44" s="220" t="str">
        <f t="shared" si="81"/>
        <v/>
      </c>
      <c r="O44" s="220" t="str">
        <f t="shared" si="81"/>
        <v/>
      </c>
      <c r="P44" s="220" t="str">
        <f t="shared" si="81"/>
        <v/>
      </c>
      <c r="Q44" s="220" t="str">
        <f t="shared" si="81"/>
        <v/>
      </c>
      <c r="R44" s="220" t="str">
        <f t="shared" si="81"/>
        <v/>
      </c>
      <c r="S44" s="220" t="str">
        <f t="shared" si="81"/>
        <v/>
      </c>
      <c r="T44" s="220" t="str">
        <f t="shared" si="81"/>
        <v/>
      </c>
      <c r="U44" s="220" t="str">
        <f t="shared" si="81"/>
        <v/>
      </c>
      <c r="V44" s="220" t="str">
        <f t="shared" si="81"/>
        <v>C2</v>
      </c>
      <c r="W44" s="220" t="str">
        <f t="shared" si="81"/>
        <v/>
      </c>
      <c r="X44" s="220" t="str">
        <f t="shared" si="81"/>
        <v/>
      </c>
      <c r="Y44" s="220" t="str">
        <f t="shared" si="81"/>
        <v/>
      </c>
      <c r="Z44" s="220" t="str">
        <f t="shared" si="81"/>
        <v>A4</v>
      </c>
      <c r="AA44" s="220" t="str">
        <f t="shared" si="81"/>
        <v/>
      </c>
      <c r="AB44" s="220" t="str">
        <f t="shared" si="81"/>
        <v/>
      </c>
      <c r="AC44" s="220" t="str">
        <f t="shared" si="81"/>
        <v/>
      </c>
      <c r="AD44" s="220" t="str">
        <f t="shared" si="81"/>
        <v/>
      </c>
      <c r="AE44" s="220" t="str">
        <f t="shared" si="81"/>
        <v>C11</v>
      </c>
      <c r="AF44" s="220" t="str">
        <f t="shared" si="81"/>
        <v>A9</v>
      </c>
      <c r="AG44" s="220" t="str">
        <f t="shared" si="81"/>
        <v>B11</v>
      </c>
      <c r="AH44" s="220" t="str">
        <f t="shared" si="81"/>
        <v>A12</v>
      </c>
      <c r="AI44" s="220" t="str">
        <f t="shared" si="81"/>
        <v/>
      </c>
      <c r="AJ44" s="220" t="str">
        <f t="shared" si="81"/>
        <v/>
      </c>
      <c r="AK44" s="220" t="str">
        <f t="shared" si="81"/>
        <v>B9</v>
      </c>
      <c r="AL44" s="220" t="str">
        <f t="shared" si="81"/>
        <v/>
      </c>
      <c r="AM44" s="220" t="str">
        <f t="shared" si="81"/>
        <v>C7</v>
      </c>
      <c r="AN44" s="220" t="str">
        <f t="shared" si="81"/>
        <v/>
      </c>
      <c r="AO44" s="220" t="str">
        <f t="shared" si="81"/>
        <v>C10</v>
      </c>
      <c r="AP44" s="220" t="str">
        <f t="shared" si="81"/>
        <v/>
      </c>
      <c r="AQ44" s="220" t="str">
        <f t="shared" si="81"/>
        <v>B1</v>
      </c>
      <c r="AR44" s="220" t="str">
        <f t="shared" si="81"/>
        <v/>
      </c>
      <c r="AS44" s="220" t="str">
        <f t="shared" si="81"/>
        <v/>
      </c>
      <c r="AT44" s="220" t="str">
        <f t="shared" si="81"/>
        <v/>
      </c>
      <c r="AU44" s="220" t="str">
        <f t="shared" si="81"/>
        <v/>
      </c>
      <c r="AV44" s="220" t="str">
        <f t="shared" si="81"/>
        <v/>
      </c>
      <c r="AW44" s="220" t="str">
        <f t="shared" si="81"/>
        <v/>
      </c>
      <c r="AX44" s="220" t="str">
        <f t="shared" si="81"/>
        <v/>
      </c>
      <c r="AY44" s="220" t="str">
        <f t="shared" si="81"/>
        <v/>
      </c>
      <c r="AZ44" s="220" t="str">
        <f t="shared" si="81"/>
        <v/>
      </c>
      <c r="BA44" s="220" t="str">
        <f t="shared" si="81"/>
        <v/>
      </c>
      <c r="BB44" s="220" t="str">
        <f t="shared" si="81"/>
        <v/>
      </c>
      <c r="BC44" s="220" t="str">
        <f t="shared" si="81"/>
        <v/>
      </c>
      <c r="BD44" s="220" t="str">
        <f t="shared" si="81"/>
        <v/>
      </c>
      <c r="BE44" s="220" t="str">
        <f t="shared" si="81"/>
        <v/>
      </c>
      <c r="BF44" s="220" t="str">
        <f t="shared" si="81"/>
        <v/>
      </c>
      <c r="BG44" s="220" t="str">
        <f t="shared" si="81"/>
        <v/>
      </c>
      <c r="BH44" s="220" t="str">
        <f t="shared" si="81"/>
        <v/>
      </c>
      <c r="BI44" s="220" t="str">
        <f t="shared" si="81"/>
        <v/>
      </c>
      <c r="BJ44" s="220" t="str">
        <f t="shared" si="81"/>
        <v>C1</v>
      </c>
      <c r="BK44" s="220" t="str">
        <f t="shared" si="81"/>
        <v>C9</v>
      </c>
      <c r="BL44" s="220" t="str">
        <f t="shared" si="81"/>
        <v/>
      </c>
      <c r="BM44" s="220" t="str">
        <f t="shared" si="81"/>
        <v/>
      </c>
      <c r="BN44" s="220" t="str">
        <f t="shared" si="81"/>
        <v/>
      </c>
      <c r="BO44" s="220" t="str">
        <f t="shared" si="81"/>
        <v/>
      </c>
      <c r="BP44" s="220" t="str">
        <f t="shared" ref="BP44:DX44" si="82">IF(COUNTIF(_ta5,BP$2)&gt;1,"sai",IF(COUNTIF(_ta5,BP$2)=1,INDEX(tkbc,1,MATCH(BP$2,_ta5,0)),""))</f>
        <v/>
      </c>
      <c r="BQ44" s="220" t="str">
        <f t="shared" si="82"/>
        <v/>
      </c>
      <c r="BR44" s="220" t="str">
        <f t="shared" si="82"/>
        <v/>
      </c>
      <c r="BS44" s="220" t="str">
        <f t="shared" si="82"/>
        <v/>
      </c>
      <c r="BT44" s="220" t="str">
        <f t="shared" si="82"/>
        <v>A2</v>
      </c>
      <c r="BU44" s="220" t="str">
        <f t="shared" si="82"/>
        <v/>
      </c>
      <c r="BV44" s="220" t="str">
        <f t="shared" si="82"/>
        <v/>
      </c>
      <c r="BW44" s="220" t="str">
        <f t="shared" si="82"/>
        <v/>
      </c>
      <c r="BX44" s="220" t="str">
        <f t="shared" si="82"/>
        <v/>
      </c>
      <c r="BY44" s="220" t="str">
        <f t="shared" si="82"/>
        <v>B3</v>
      </c>
      <c r="BZ44" s="220" t="str">
        <f t="shared" si="82"/>
        <v/>
      </c>
      <c r="CA44" s="220" t="str">
        <f t="shared" si="82"/>
        <v>A11</v>
      </c>
      <c r="CB44" s="220" t="str">
        <f t="shared" si="82"/>
        <v/>
      </c>
      <c r="CC44" s="220" t="str">
        <f t="shared" si="82"/>
        <v>B13</v>
      </c>
      <c r="CD44" s="220" t="str">
        <f t="shared" si="82"/>
        <v/>
      </c>
      <c r="CE44" s="220" t="str">
        <f t="shared" si="82"/>
        <v>C15</v>
      </c>
      <c r="CF44" s="220" t="str">
        <f t="shared" si="82"/>
        <v>B6</v>
      </c>
      <c r="CG44" s="220" t="str">
        <f t="shared" si="82"/>
        <v>A5</v>
      </c>
      <c r="CH44" s="220" t="str">
        <f t="shared" si="82"/>
        <v/>
      </c>
      <c r="CI44" s="220" t="str">
        <f t="shared" si="82"/>
        <v/>
      </c>
      <c r="CJ44" s="220" t="str">
        <f t="shared" si="82"/>
        <v>A8</v>
      </c>
      <c r="CK44" s="220" t="str">
        <f t="shared" si="82"/>
        <v/>
      </c>
      <c r="CL44" s="220" t="str">
        <f t="shared" si="82"/>
        <v>B8</v>
      </c>
      <c r="CM44" s="220" t="str">
        <f t="shared" si="82"/>
        <v/>
      </c>
      <c r="CN44" s="220" t="str">
        <f t="shared" si="82"/>
        <v/>
      </c>
      <c r="CO44" s="220" t="str">
        <f t="shared" si="82"/>
        <v/>
      </c>
      <c r="CP44" s="220" t="str">
        <f t="shared" si="82"/>
        <v/>
      </c>
      <c r="CQ44" s="220" t="str">
        <f t="shared" si="82"/>
        <v>C14</v>
      </c>
      <c r="CR44" s="220" t="str">
        <f t="shared" si="82"/>
        <v>B2</v>
      </c>
      <c r="CS44" s="220" t="str">
        <f t="shared" si="82"/>
        <v>C8</v>
      </c>
      <c r="CT44" s="220" t="str">
        <f t="shared" si="82"/>
        <v/>
      </c>
      <c r="CU44" s="220" t="str">
        <f t="shared" si="82"/>
        <v/>
      </c>
      <c r="CV44" s="220" t="str">
        <f t="shared" si="82"/>
        <v/>
      </c>
      <c r="CW44" s="220" t="str">
        <f t="shared" si="82"/>
        <v/>
      </c>
      <c r="CX44" s="220" t="str">
        <f t="shared" si="82"/>
        <v/>
      </c>
      <c r="CY44" s="220" t="str">
        <f t="shared" si="82"/>
        <v/>
      </c>
      <c r="CZ44" s="220" t="str">
        <f t="shared" si="82"/>
        <v>C13</v>
      </c>
      <c r="DA44" s="220" t="str">
        <f t="shared" si="82"/>
        <v/>
      </c>
      <c r="DB44" s="220" t="str">
        <f t="shared" si="82"/>
        <v/>
      </c>
      <c r="DC44" s="220" t="str">
        <f t="shared" si="82"/>
        <v/>
      </c>
      <c r="DD44" s="220" t="str">
        <f t="shared" si="82"/>
        <v/>
      </c>
      <c r="DE44" s="220" t="str">
        <f t="shared" si="82"/>
        <v/>
      </c>
      <c r="DF44" s="220" t="str">
        <f t="shared" si="82"/>
        <v/>
      </c>
      <c r="DG44" s="220" t="str">
        <f t="shared" si="82"/>
        <v>A3</v>
      </c>
      <c r="DH44" s="220" t="str">
        <f t="shared" si="82"/>
        <v/>
      </c>
      <c r="DI44" s="220" t="str">
        <f t="shared" si="82"/>
        <v>A6</v>
      </c>
      <c r="DJ44" s="220" t="str">
        <f t="shared" si="82"/>
        <v/>
      </c>
      <c r="DK44" s="220" t="str">
        <f t="shared" si="82"/>
        <v/>
      </c>
      <c r="DL44" s="220" t="str">
        <f t="shared" si="82"/>
        <v>A7</v>
      </c>
      <c r="DM44" s="220" t="str">
        <f t="shared" si="82"/>
        <v/>
      </c>
      <c r="DN44" s="220" t="str">
        <f t="shared" si="82"/>
        <v/>
      </c>
      <c r="DO44" s="220" t="str">
        <f t="shared" si="82"/>
        <v>C12</v>
      </c>
      <c r="DP44" s="220" t="str">
        <f t="shared" si="82"/>
        <v>A13</v>
      </c>
      <c r="DQ44" s="220" t="str">
        <f t="shared" si="82"/>
        <v>B7</v>
      </c>
      <c r="DR44" s="220" t="str">
        <f t="shared" si="82"/>
        <v/>
      </c>
      <c r="DS44" s="220" t="str">
        <f t="shared" si="82"/>
        <v>B5</v>
      </c>
      <c r="DT44" s="220" t="str">
        <f t="shared" si="82"/>
        <v/>
      </c>
      <c r="DU44" s="220" t="str">
        <f t="shared" si="82"/>
        <v/>
      </c>
      <c r="DV44" s="220" t="str">
        <f t="shared" si="82"/>
        <v/>
      </c>
      <c r="DW44" s="220" t="str">
        <f t="shared" si="82"/>
        <v/>
      </c>
      <c r="DX44" s="220" t="str">
        <f t="shared" si="82"/>
        <v/>
      </c>
    </row>
    <row r="45" spans="1:128" ht="12" customHeight="1" x14ac:dyDescent="0.2">
      <c r="A45" s="475" t="s">
        <v>101</v>
      </c>
      <c r="B45" s="215">
        <v>1</v>
      </c>
      <c r="C45" s="221" t="str">
        <f t="shared" ref="C45:BO45" si="83">IF(COUNTIF(_tt1,C$2)&gt;1,"sai",IF(COUNTIF(_tt1,C$2)=1,INDEX(tkbc,1,MATCH(C$2,_tt1,0)),""))</f>
        <v/>
      </c>
      <c r="D45" s="221" t="str">
        <f t="shared" si="83"/>
        <v/>
      </c>
      <c r="E45" s="221" t="str">
        <f t="shared" si="83"/>
        <v/>
      </c>
      <c r="F45" s="221" t="str">
        <f t="shared" si="83"/>
        <v/>
      </c>
      <c r="G45" s="221" t="str">
        <f t="shared" si="83"/>
        <v/>
      </c>
      <c r="H45" s="221" t="str">
        <f t="shared" si="83"/>
        <v/>
      </c>
      <c r="I45" s="221" t="str">
        <f t="shared" si="83"/>
        <v/>
      </c>
      <c r="J45" s="221" t="str">
        <f t="shared" si="83"/>
        <v>B8</v>
      </c>
      <c r="K45" s="221" t="str">
        <f t="shared" si="83"/>
        <v/>
      </c>
      <c r="L45" s="221" t="str">
        <f t="shared" si="83"/>
        <v/>
      </c>
      <c r="M45" s="221" t="str">
        <f t="shared" si="83"/>
        <v/>
      </c>
      <c r="N45" s="221" t="str">
        <f t="shared" si="83"/>
        <v/>
      </c>
      <c r="O45" s="221" t="str">
        <f t="shared" si="83"/>
        <v>B5</v>
      </c>
      <c r="P45" s="221" t="str">
        <f t="shared" si="83"/>
        <v>B6</v>
      </c>
      <c r="Q45" s="221" t="str">
        <f t="shared" si="83"/>
        <v/>
      </c>
      <c r="R45" s="221" t="str">
        <f t="shared" si="83"/>
        <v>C9</v>
      </c>
      <c r="S45" s="221" t="str">
        <f t="shared" si="83"/>
        <v>B3</v>
      </c>
      <c r="T45" s="221" t="str">
        <f t="shared" si="83"/>
        <v/>
      </c>
      <c r="U45" s="221" t="str">
        <f t="shared" si="83"/>
        <v/>
      </c>
      <c r="V45" s="221" t="str">
        <f t="shared" si="83"/>
        <v/>
      </c>
      <c r="W45" s="221" t="str">
        <f t="shared" si="83"/>
        <v/>
      </c>
      <c r="X45" s="221" t="str">
        <f t="shared" si="83"/>
        <v>B10</v>
      </c>
      <c r="Y45" s="221" t="str">
        <f t="shared" si="83"/>
        <v/>
      </c>
      <c r="Z45" s="221" t="str">
        <f t="shared" si="83"/>
        <v/>
      </c>
      <c r="AA45" s="221" t="str">
        <f t="shared" si="83"/>
        <v/>
      </c>
      <c r="AB45" s="221" t="str">
        <f t="shared" si="83"/>
        <v/>
      </c>
      <c r="AC45" s="221" t="str">
        <f t="shared" si="83"/>
        <v/>
      </c>
      <c r="AD45" s="221" t="str">
        <f t="shared" si="83"/>
        <v/>
      </c>
      <c r="AE45" s="221" t="str">
        <f t="shared" si="83"/>
        <v/>
      </c>
      <c r="AF45" s="221" t="str">
        <f t="shared" si="83"/>
        <v/>
      </c>
      <c r="AG45" s="221" t="str">
        <f t="shared" si="83"/>
        <v>C8</v>
      </c>
      <c r="AH45" s="221" t="str">
        <f t="shared" si="83"/>
        <v/>
      </c>
      <c r="AI45" s="221" t="str">
        <f t="shared" si="83"/>
        <v>B13</v>
      </c>
      <c r="AJ45" s="221" t="str">
        <f t="shared" si="83"/>
        <v/>
      </c>
      <c r="AK45" s="221" t="str">
        <f t="shared" si="83"/>
        <v/>
      </c>
      <c r="AL45" s="221" t="str">
        <f t="shared" si="83"/>
        <v/>
      </c>
      <c r="AM45" s="221" t="str">
        <f t="shared" si="83"/>
        <v/>
      </c>
      <c r="AN45" s="221" t="str">
        <f t="shared" si="83"/>
        <v/>
      </c>
      <c r="AO45" s="221" t="str">
        <f t="shared" si="83"/>
        <v>C12</v>
      </c>
      <c r="AP45" s="221" t="str">
        <f t="shared" si="83"/>
        <v>B12</v>
      </c>
      <c r="AQ45" s="221" t="str">
        <f t="shared" si="83"/>
        <v/>
      </c>
      <c r="AR45" s="221" t="str">
        <f t="shared" si="83"/>
        <v/>
      </c>
      <c r="AS45" s="221" t="str">
        <f t="shared" si="83"/>
        <v/>
      </c>
      <c r="AT45" s="221" t="str">
        <f t="shared" si="83"/>
        <v/>
      </c>
      <c r="AU45" s="221" t="str">
        <f t="shared" si="83"/>
        <v/>
      </c>
      <c r="AV45" s="221" t="str">
        <f t="shared" si="83"/>
        <v/>
      </c>
      <c r="AW45" s="221" t="str">
        <f t="shared" si="83"/>
        <v/>
      </c>
      <c r="AX45" s="221" t="str">
        <f t="shared" si="83"/>
        <v/>
      </c>
      <c r="AY45" s="221" t="str">
        <f t="shared" si="83"/>
        <v/>
      </c>
      <c r="AZ45" s="221" t="str">
        <f t="shared" si="83"/>
        <v/>
      </c>
      <c r="BA45" s="221" t="str">
        <f t="shared" si="83"/>
        <v/>
      </c>
      <c r="BB45" s="221" t="str">
        <f t="shared" si="83"/>
        <v/>
      </c>
      <c r="BC45" s="221" t="str">
        <f t="shared" si="83"/>
        <v>C11</v>
      </c>
      <c r="BD45" s="221" t="str">
        <f t="shared" si="83"/>
        <v>C14</v>
      </c>
      <c r="BE45" s="221" t="str">
        <f t="shared" si="83"/>
        <v/>
      </c>
      <c r="BF45" s="221" t="str">
        <f t="shared" si="83"/>
        <v>C13</v>
      </c>
      <c r="BG45" s="221" t="str">
        <f t="shared" si="83"/>
        <v/>
      </c>
      <c r="BH45" s="221" t="str">
        <f t="shared" si="83"/>
        <v/>
      </c>
      <c r="BI45" s="221" t="str">
        <f t="shared" si="83"/>
        <v/>
      </c>
      <c r="BJ45" s="221" t="str">
        <f t="shared" si="83"/>
        <v>C15</v>
      </c>
      <c r="BK45" s="221" t="str">
        <f t="shared" si="83"/>
        <v/>
      </c>
      <c r="BL45" s="221" t="str">
        <f t="shared" si="83"/>
        <v/>
      </c>
      <c r="BM45" s="221" t="str">
        <f t="shared" si="83"/>
        <v/>
      </c>
      <c r="BN45" s="221" t="str">
        <f t="shared" si="83"/>
        <v/>
      </c>
      <c r="BO45" s="221" t="str">
        <f t="shared" si="83"/>
        <v/>
      </c>
      <c r="BP45" s="221" t="str">
        <f t="shared" ref="BP45:DX45" si="84">IF(COUNTIF(_tt1,BP$2)&gt;1,"sai",IF(COUNTIF(_tt1,BP$2)=1,INDEX(tkbc,1,MATCH(BP$2,_tt1,0)),""))</f>
        <v/>
      </c>
      <c r="BQ45" s="221" t="str">
        <f t="shared" si="84"/>
        <v/>
      </c>
      <c r="BR45" s="221" t="str">
        <f t="shared" si="84"/>
        <v/>
      </c>
      <c r="BS45" s="221" t="str">
        <f t="shared" si="84"/>
        <v/>
      </c>
      <c r="BT45" s="221" t="str">
        <f t="shared" si="84"/>
        <v/>
      </c>
      <c r="BU45" s="221" t="str">
        <f t="shared" si="84"/>
        <v/>
      </c>
      <c r="BV45" s="221" t="str">
        <f t="shared" si="84"/>
        <v/>
      </c>
      <c r="BW45" s="221" t="str">
        <f t="shared" si="84"/>
        <v/>
      </c>
      <c r="BX45" s="221" t="str">
        <f t="shared" si="84"/>
        <v/>
      </c>
      <c r="BY45" s="221" t="str">
        <f t="shared" si="84"/>
        <v>B4</v>
      </c>
      <c r="BZ45" s="221" t="str">
        <f t="shared" si="84"/>
        <v/>
      </c>
      <c r="CA45" s="221" t="str">
        <f t="shared" si="84"/>
        <v/>
      </c>
      <c r="CB45" s="221" t="str">
        <f t="shared" si="84"/>
        <v/>
      </c>
      <c r="CC45" s="221" t="str">
        <f t="shared" si="84"/>
        <v/>
      </c>
      <c r="CD45" s="221" t="str">
        <f t="shared" si="84"/>
        <v>B1</v>
      </c>
      <c r="CE45" s="221" t="str">
        <f t="shared" si="84"/>
        <v/>
      </c>
      <c r="CF45" s="221" t="str">
        <f t="shared" si="84"/>
        <v/>
      </c>
      <c r="CG45" s="221" t="str">
        <f t="shared" si="84"/>
        <v/>
      </c>
      <c r="CH45" s="221" t="str">
        <f t="shared" si="84"/>
        <v/>
      </c>
      <c r="CI45" s="221" t="str">
        <f t="shared" si="84"/>
        <v/>
      </c>
      <c r="CJ45" s="221" t="str">
        <f t="shared" si="84"/>
        <v/>
      </c>
      <c r="CK45" s="221" t="str">
        <f t="shared" si="84"/>
        <v/>
      </c>
      <c r="CL45" s="221" t="str">
        <f t="shared" si="84"/>
        <v/>
      </c>
      <c r="CM45" s="221" t="str">
        <f t="shared" si="84"/>
        <v/>
      </c>
      <c r="CN45" s="221" t="str">
        <f t="shared" si="84"/>
        <v/>
      </c>
      <c r="CO45" s="221" t="str">
        <f t="shared" si="84"/>
        <v/>
      </c>
      <c r="CP45" s="221" t="str">
        <f t="shared" si="84"/>
        <v/>
      </c>
      <c r="CQ45" s="221" t="str">
        <f t="shared" si="84"/>
        <v/>
      </c>
      <c r="CR45" s="221" t="str">
        <f t="shared" si="84"/>
        <v/>
      </c>
      <c r="CS45" s="221" t="str">
        <f t="shared" si="84"/>
        <v/>
      </c>
      <c r="CT45" s="221" t="str">
        <f t="shared" si="84"/>
        <v/>
      </c>
      <c r="CU45" s="221" t="str">
        <f t="shared" si="84"/>
        <v>B9</v>
      </c>
      <c r="CV45" s="221" t="str">
        <f t="shared" si="84"/>
        <v>B2</v>
      </c>
      <c r="CW45" s="221" t="str">
        <f t="shared" si="84"/>
        <v/>
      </c>
      <c r="CX45" s="221" t="str">
        <f t="shared" si="84"/>
        <v/>
      </c>
      <c r="CY45" s="221" t="str">
        <f t="shared" si="84"/>
        <v/>
      </c>
      <c r="CZ45" s="221" t="str">
        <f t="shared" si="84"/>
        <v>C10</v>
      </c>
      <c r="DA45" s="221" t="str">
        <f t="shared" si="84"/>
        <v/>
      </c>
      <c r="DB45" s="221" t="str">
        <f t="shared" si="84"/>
        <v/>
      </c>
      <c r="DC45" s="221" t="str">
        <f t="shared" si="84"/>
        <v/>
      </c>
      <c r="DD45" s="221" t="str">
        <f t="shared" si="84"/>
        <v/>
      </c>
      <c r="DE45" s="221" t="str">
        <f t="shared" si="84"/>
        <v/>
      </c>
      <c r="DF45" s="221" t="str">
        <f t="shared" si="84"/>
        <v/>
      </c>
      <c r="DG45" s="221" t="str">
        <f t="shared" si="84"/>
        <v/>
      </c>
      <c r="DH45" s="221" t="str">
        <f t="shared" si="84"/>
        <v/>
      </c>
      <c r="DI45" s="221" t="str">
        <f t="shared" si="84"/>
        <v/>
      </c>
      <c r="DJ45" s="221" t="str">
        <f t="shared" si="84"/>
        <v/>
      </c>
      <c r="DK45" s="221" t="str">
        <f t="shared" si="84"/>
        <v/>
      </c>
      <c r="DL45" s="221" t="str">
        <f t="shared" si="84"/>
        <v/>
      </c>
      <c r="DM45" s="221" t="str">
        <f t="shared" si="84"/>
        <v/>
      </c>
      <c r="DN45" s="221" t="str">
        <f t="shared" si="84"/>
        <v>B11</v>
      </c>
      <c r="DO45" s="221" t="str">
        <f t="shared" si="84"/>
        <v/>
      </c>
      <c r="DP45" s="221" t="str">
        <f t="shared" si="84"/>
        <v/>
      </c>
      <c r="DQ45" s="221" t="str">
        <f t="shared" si="84"/>
        <v>B7</v>
      </c>
      <c r="DR45" s="221" t="str">
        <f t="shared" si="84"/>
        <v/>
      </c>
      <c r="DS45" s="221" t="str">
        <f t="shared" si="84"/>
        <v/>
      </c>
      <c r="DT45" s="221" t="str">
        <f t="shared" si="84"/>
        <v/>
      </c>
      <c r="DU45" s="221" t="str">
        <f t="shared" si="84"/>
        <v/>
      </c>
      <c r="DV45" s="221" t="str">
        <f t="shared" si="84"/>
        <v/>
      </c>
      <c r="DW45" s="221" t="str">
        <f t="shared" si="84"/>
        <v/>
      </c>
      <c r="DX45" s="221" t="str">
        <f t="shared" si="84"/>
        <v/>
      </c>
    </row>
    <row r="46" spans="1:128" ht="12" customHeight="1" x14ac:dyDescent="0.2">
      <c r="A46" s="476"/>
      <c r="B46" s="218">
        <v>2</v>
      </c>
      <c r="C46" s="216" t="str">
        <f t="shared" ref="C46:BO46" si="85">IF(COUNTIF(_tt2,C$2)&gt;1,"sai",IF(COUNTIF(_tt2,C$2)=1,INDEX(tkbc,1,MATCH(C$2,_tt2,0)),""))</f>
        <v/>
      </c>
      <c r="D46" s="216" t="str">
        <f t="shared" si="85"/>
        <v/>
      </c>
      <c r="E46" s="216" t="str">
        <f t="shared" si="85"/>
        <v/>
      </c>
      <c r="F46" s="216" t="str">
        <f t="shared" si="85"/>
        <v/>
      </c>
      <c r="G46" s="216" t="str">
        <f t="shared" si="85"/>
        <v>C15</v>
      </c>
      <c r="H46" s="216" t="str">
        <f t="shared" si="85"/>
        <v/>
      </c>
      <c r="I46" s="216" t="str">
        <f t="shared" si="85"/>
        <v>C10</v>
      </c>
      <c r="J46" s="216" t="str">
        <f t="shared" si="85"/>
        <v>B8</v>
      </c>
      <c r="K46" s="216" t="str">
        <f t="shared" si="85"/>
        <v>B12</v>
      </c>
      <c r="L46" s="216" t="str">
        <f t="shared" si="85"/>
        <v/>
      </c>
      <c r="M46" s="216" t="str">
        <f t="shared" si="85"/>
        <v/>
      </c>
      <c r="N46" s="216" t="str">
        <f t="shared" si="85"/>
        <v/>
      </c>
      <c r="O46" s="216" t="str">
        <f t="shared" si="85"/>
        <v>B5</v>
      </c>
      <c r="P46" s="216" t="str">
        <f t="shared" si="85"/>
        <v>B6</v>
      </c>
      <c r="Q46" s="216" t="str">
        <f t="shared" si="85"/>
        <v/>
      </c>
      <c r="R46" s="216" t="str">
        <f t="shared" si="85"/>
        <v/>
      </c>
      <c r="S46" s="216" t="str">
        <f t="shared" si="85"/>
        <v>A7</v>
      </c>
      <c r="T46" s="216" t="str">
        <f t="shared" si="85"/>
        <v/>
      </c>
      <c r="U46" s="216" t="str">
        <f t="shared" si="85"/>
        <v>B10</v>
      </c>
      <c r="V46" s="216" t="str">
        <f t="shared" si="85"/>
        <v/>
      </c>
      <c r="W46" s="216" t="str">
        <f t="shared" si="85"/>
        <v/>
      </c>
      <c r="X46" s="216" t="str">
        <f t="shared" si="85"/>
        <v>A9</v>
      </c>
      <c r="Y46" s="216" t="str">
        <f t="shared" si="85"/>
        <v>A10</v>
      </c>
      <c r="Z46" s="216" t="str">
        <f t="shared" si="85"/>
        <v/>
      </c>
      <c r="AA46" s="216" t="str">
        <f t="shared" si="85"/>
        <v>A11</v>
      </c>
      <c r="AB46" s="216" t="str">
        <f t="shared" si="85"/>
        <v>B3</v>
      </c>
      <c r="AC46" s="216" t="str">
        <f t="shared" si="85"/>
        <v/>
      </c>
      <c r="AD46" s="216" t="str">
        <f t="shared" si="85"/>
        <v/>
      </c>
      <c r="AE46" s="216" t="str">
        <f t="shared" si="85"/>
        <v/>
      </c>
      <c r="AF46" s="216" t="str">
        <f t="shared" si="85"/>
        <v/>
      </c>
      <c r="AG46" s="216" t="str">
        <f t="shared" si="85"/>
        <v>C8</v>
      </c>
      <c r="AH46" s="216" t="str">
        <f t="shared" si="85"/>
        <v/>
      </c>
      <c r="AI46" s="216" t="str">
        <f t="shared" si="85"/>
        <v>C12</v>
      </c>
      <c r="AJ46" s="216" t="str">
        <f t="shared" si="85"/>
        <v/>
      </c>
      <c r="AK46" s="216" t="str">
        <f t="shared" si="85"/>
        <v>B9</v>
      </c>
      <c r="AL46" s="216" t="str">
        <f t="shared" si="85"/>
        <v/>
      </c>
      <c r="AM46" s="216" t="str">
        <f t="shared" si="85"/>
        <v/>
      </c>
      <c r="AN46" s="216" t="str">
        <f t="shared" si="85"/>
        <v/>
      </c>
      <c r="AO46" s="216" t="str">
        <f t="shared" si="85"/>
        <v>C9</v>
      </c>
      <c r="AP46" s="216" t="str">
        <f t="shared" si="85"/>
        <v>A14</v>
      </c>
      <c r="AQ46" s="216" t="str">
        <f t="shared" si="85"/>
        <v/>
      </c>
      <c r="AR46" s="216" t="str">
        <f t="shared" si="85"/>
        <v/>
      </c>
      <c r="AS46" s="216" t="str">
        <f t="shared" si="85"/>
        <v>A6</v>
      </c>
      <c r="AT46" s="216" t="str">
        <f t="shared" si="85"/>
        <v/>
      </c>
      <c r="AU46" s="216" t="str">
        <f t="shared" si="85"/>
        <v>C1</v>
      </c>
      <c r="AV46" s="216" t="str">
        <f t="shared" si="85"/>
        <v>B4</v>
      </c>
      <c r="AW46" s="216" t="str">
        <f t="shared" si="85"/>
        <v/>
      </c>
      <c r="AX46" s="216" t="str">
        <f t="shared" si="85"/>
        <v/>
      </c>
      <c r="AY46" s="216" t="str">
        <f t="shared" si="85"/>
        <v/>
      </c>
      <c r="AZ46" s="216" t="str">
        <f t="shared" si="85"/>
        <v>A4</v>
      </c>
      <c r="BA46" s="216" t="str">
        <f t="shared" si="85"/>
        <v>A1</v>
      </c>
      <c r="BB46" s="216" t="str">
        <f t="shared" si="85"/>
        <v/>
      </c>
      <c r="BC46" s="216" t="str">
        <f t="shared" si="85"/>
        <v>C11</v>
      </c>
      <c r="BD46" s="216" t="str">
        <f t="shared" si="85"/>
        <v>C14</v>
      </c>
      <c r="BE46" s="216" t="str">
        <f t="shared" si="85"/>
        <v/>
      </c>
      <c r="BF46" s="216" t="str">
        <f t="shared" si="85"/>
        <v>C13</v>
      </c>
      <c r="BG46" s="216" t="str">
        <f t="shared" si="85"/>
        <v/>
      </c>
      <c r="BH46" s="216" t="str">
        <f t="shared" si="85"/>
        <v/>
      </c>
      <c r="BI46" s="216" t="str">
        <f t="shared" si="85"/>
        <v/>
      </c>
      <c r="BJ46" s="216" t="str">
        <f t="shared" si="85"/>
        <v/>
      </c>
      <c r="BK46" s="216" t="str">
        <f t="shared" si="85"/>
        <v/>
      </c>
      <c r="BL46" s="216" t="str">
        <f t="shared" si="85"/>
        <v/>
      </c>
      <c r="BM46" s="216" t="str">
        <f t="shared" si="85"/>
        <v/>
      </c>
      <c r="BN46" s="216" t="str">
        <f t="shared" si="85"/>
        <v/>
      </c>
      <c r="BO46" s="216" t="str">
        <f t="shared" si="85"/>
        <v/>
      </c>
      <c r="BP46" s="216" t="str">
        <f t="shared" ref="BP46:DX46" si="86">IF(COUNTIF(_tt2,BP$2)&gt;1,"sai",IF(COUNTIF(_tt2,BP$2)=1,INDEX(tkbc,1,MATCH(BP$2,_tt2,0)),""))</f>
        <v/>
      </c>
      <c r="BQ46" s="216" t="str">
        <f t="shared" si="86"/>
        <v/>
      </c>
      <c r="BR46" s="216" t="str">
        <f t="shared" si="86"/>
        <v/>
      </c>
      <c r="BS46" s="216" t="str">
        <f t="shared" si="86"/>
        <v/>
      </c>
      <c r="BT46" s="216" t="str">
        <f t="shared" si="86"/>
        <v/>
      </c>
      <c r="BU46" s="216" t="str">
        <f t="shared" si="86"/>
        <v/>
      </c>
      <c r="BV46" s="216" t="str">
        <f t="shared" si="86"/>
        <v/>
      </c>
      <c r="BW46" s="216" t="str">
        <f t="shared" si="86"/>
        <v/>
      </c>
      <c r="BX46" s="216" t="str">
        <f t="shared" si="86"/>
        <v/>
      </c>
      <c r="BY46" s="216" t="str">
        <f t="shared" si="86"/>
        <v/>
      </c>
      <c r="BZ46" s="216" t="str">
        <f t="shared" si="86"/>
        <v/>
      </c>
      <c r="CA46" s="216" t="str">
        <f t="shared" si="86"/>
        <v/>
      </c>
      <c r="CB46" s="216" t="str">
        <f t="shared" si="86"/>
        <v/>
      </c>
      <c r="CC46" s="216" t="str">
        <f t="shared" si="86"/>
        <v>B7</v>
      </c>
      <c r="CD46" s="216" t="str">
        <f t="shared" si="86"/>
        <v>A2</v>
      </c>
      <c r="CE46" s="216" t="str">
        <f t="shared" si="86"/>
        <v>A12</v>
      </c>
      <c r="CF46" s="216" t="str">
        <f t="shared" si="86"/>
        <v/>
      </c>
      <c r="CG46" s="216" t="str">
        <f t="shared" si="86"/>
        <v/>
      </c>
      <c r="CH46" s="216" t="str">
        <f t="shared" si="86"/>
        <v/>
      </c>
      <c r="CI46" s="216" t="str">
        <f t="shared" si="86"/>
        <v/>
      </c>
      <c r="CJ46" s="216" t="str">
        <f t="shared" si="86"/>
        <v/>
      </c>
      <c r="CK46" s="216" t="str">
        <f t="shared" si="86"/>
        <v>A5</v>
      </c>
      <c r="CL46" s="216" t="str">
        <f t="shared" si="86"/>
        <v/>
      </c>
      <c r="CM46" s="216" t="str">
        <f t="shared" si="86"/>
        <v/>
      </c>
      <c r="CN46" s="216" t="str">
        <f t="shared" si="86"/>
        <v/>
      </c>
      <c r="CO46" s="216" t="str">
        <f t="shared" si="86"/>
        <v/>
      </c>
      <c r="CP46" s="216" t="str">
        <f t="shared" si="86"/>
        <v/>
      </c>
      <c r="CQ46" s="216" t="str">
        <f t="shared" si="86"/>
        <v/>
      </c>
      <c r="CR46" s="216" t="str">
        <f t="shared" si="86"/>
        <v/>
      </c>
      <c r="CS46" s="216" t="str">
        <f t="shared" si="86"/>
        <v/>
      </c>
      <c r="CT46" s="216" t="str">
        <f t="shared" si="86"/>
        <v>B11</v>
      </c>
      <c r="CU46" s="216" t="str">
        <f t="shared" si="86"/>
        <v>A3</v>
      </c>
      <c r="CV46" s="216" t="str">
        <f t="shared" si="86"/>
        <v>B2</v>
      </c>
      <c r="CW46" s="216" t="str">
        <f t="shared" si="86"/>
        <v/>
      </c>
      <c r="CX46" s="216" t="str">
        <f t="shared" si="86"/>
        <v/>
      </c>
      <c r="CY46" s="216" t="str">
        <f t="shared" si="86"/>
        <v/>
      </c>
      <c r="CZ46" s="216" t="str">
        <f t="shared" si="86"/>
        <v/>
      </c>
      <c r="DA46" s="216" t="str">
        <f t="shared" si="86"/>
        <v/>
      </c>
      <c r="DB46" s="216" t="str">
        <f t="shared" si="86"/>
        <v>B13</v>
      </c>
      <c r="DC46" s="216" t="str">
        <f t="shared" si="86"/>
        <v/>
      </c>
      <c r="DD46" s="216" t="str">
        <f t="shared" si="86"/>
        <v/>
      </c>
      <c r="DE46" s="216" t="str">
        <f t="shared" si="86"/>
        <v/>
      </c>
      <c r="DF46" s="216" t="str">
        <f t="shared" si="86"/>
        <v/>
      </c>
      <c r="DG46" s="216" t="str">
        <f t="shared" si="86"/>
        <v>A8</v>
      </c>
      <c r="DH46" s="216" t="str">
        <f t="shared" si="86"/>
        <v>A13</v>
      </c>
      <c r="DI46" s="216" t="str">
        <f t="shared" si="86"/>
        <v/>
      </c>
      <c r="DJ46" s="216" t="str">
        <f t="shared" si="86"/>
        <v/>
      </c>
      <c r="DK46" s="216" t="str">
        <f t="shared" si="86"/>
        <v/>
      </c>
      <c r="DL46" s="216" t="str">
        <f t="shared" si="86"/>
        <v/>
      </c>
      <c r="DM46" s="216" t="str">
        <f t="shared" si="86"/>
        <v/>
      </c>
      <c r="DN46" s="216" t="str">
        <f t="shared" si="86"/>
        <v/>
      </c>
      <c r="DO46" s="216" t="str">
        <f t="shared" si="86"/>
        <v/>
      </c>
      <c r="DP46" s="216" t="str">
        <f t="shared" si="86"/>
        <v/>
      </c>
      <c r="DQ46" s="216" t="str">
        <f t="shared" si="86"/>
        <v>B1</v>
      </c>
      <c r="DR46" s="216" t="str">
        <f t="shared" si="86"/>
        <v/>
      </c>
      <c r="DS46" s="216" t="str">
        <f t="shared" si="86"/>
        <v/>
      </c>
      <c r="DT46" s="216" t="str">
        <f t="shared" si="86"/>
        <v/>
      </c>
      <c r="DU46" s="216" t="str">
        <f t="shared" si="86"/>
        <v/>
      </c>
      <c r="DV46" s="216" t="str">
        <f t="shared" si="86"/>
        <v/>
      </c>
      <c r="DW46" s="216" t="str">
        <f t="shared" si="86"/>
        <v/>
      </c>
      <c r="DX46" s="216" t="str">
        <f t="shared" si="86"/>
        <v>B13</v>
      </c>
    </row>
    <row r="47" spans="1:128" ht="12" customHeight="1" x14ac:dyDescent="0.2">
      <c r="A47" s="476"/>
      <c r="B47" s="218">
        <v>3</v>
      </c>
      <c r="C47" s="216" t="str">
        <f t="shared" ref="C47:BO47" si="87">IF(COUNTIF(_tt3,C$2)&gt;1,"sai",IF(COUNTIF(_tt3,C$2)=1,INDEX(tkbc,1,MATCH(C$2,_tt3,0)),""))</f>
        <v/>
      </c>
      <c r="D47" s="216" t="str">
        <f t="shared" si="87"/>
        <v/>
      </c>
      <c r="E47" s="216" t="str">
        <f t="shared" si="87"/>
        <v/>
      </c>
      <c r="F47" s="216" t="str">
        <f t="shared" si="87"/>
        <v/>
      </c>
      <c r="G47" s="216" t="str">
        <f t="shared" si="87"/>
        <v>A9</v>
      </c>
      <c r="H47" s="216" t="str">
        <f t="shared" si="87"/>
        <v/>
      </c>
      <c r="I47" s="216" t="str">
        <f t="shared" si="87"/>
        <v>C10</v>
      </c>
      <c r="J47" s="216" t="str">
        <f t="shared" si="87"/>
        <v/>
      </c>
      <c r="K47" s="216" t="str">
        <f t="shared" si="87"/>
        <v>A10</v>
      </c>
      <c r="L47" s="216" t="str">
        <f t="shared" si="87"/>
        <v/>
      </c>
      <c r="M47" s="216" t="str">
        <f t="shared" si="87"/>
        <v/>
      </c>
      <c r="N47" s="216" t="str">
        <f t="shared" si="87"/>
        <v/>
      </c>
      <c r="O47" s="216" t="str">
        <f t="shared" si="87"/>
        <v>C11</v>
      </c>
      <c r="P47" s="216" t="str">
        <f t="shared" si="87"/>
        <v>C8</v>
      </c>
      <c r="Q47" s="216" t="str">
        <f t="shared" si="87"/>
        <v>A12</v>
      </c>
      <c r="R47" s="216" t="str">
        <f t="shared" si="87"/>
        <v>A2</v>
      </c>
      <c r="S47" s="216" t="str">
        <f t="shared" si="87"/>
        <v>A3</v>
      </c>
      <c r="T47" s="216" t="str">
        <f t="shared" si="87"/>
        <v>C14</v>
      </c>
      <c r="U47" s="216" t="str">
        <f t="shared" si="87"/>
        <v>C13</v>
      </c>
      <c r="V47" s="216" t="str">
        <f t="shared" si="87"/>
        <v/>
      </c>
      <c r="W47" s="216" t="str">
        <f t="shared" si="87"/>
        <v/>
      </c>
      <c r="X47" s="216" t="str">
        <f t="shared" si="87"/>
        <v>A14</v>
      </c>
      <c r="Y47" s="216" t="str">
        <f t="shared" si="87"/>
        <v>A11</v>
      </c>
      <c r="Z47" s="216" t="str">
        <f t="shared" si="87"/>
        <v/>
      </c>
      <c r="AA47" s="216" t="str">
        <f t="shared" si="87"/>
        <v/>
      </c>
      <c r="AB47" s="216" t="str">
        <f t="shared" si="87"/>
        <v>B3</v>
      </c>
      <c r="AC47" s="216" t="str">
        <f t="shared" si="87"/>
        <v/>
      </c>
      <c r="AD47" s="216" t="str">
        <f t="shared" si="87"/>
        <v/>
      </c>
      <c r="AE47" s="216" t="str">
        <f t="shared" si="87"/>
        <v/>
      </c>
      <c r="AF47" s="216" t="str">
        <f t="shared" si="87"/>
        <v/>
      </c>
      <c r="AG47" s="216" t="str">
        <f t="shared" si="87"/>
        <v/>
      </c>
      <c r="AH47" s="216" t="str">
        <f t="shared" si="87"/>
        <v/>
      </c>
      <c r="AI47" s="216" t="str">
        <f t="shared" si="87"/>
        <v>C12</v>
      </c>
      <c r="AJ47" s="216" t="str">
        <f t="shared" si="87"/>
        <v/>
      </c>
      <c r="AK47" s="216" t="str">
        <f t="shared" si="87"/>
        <v>B9</v>
      </c>
      <c r="AL47" s="216" t="str">
        <f t="shared" si="87"/>
        <v/>
      </c>
      <c r="AM47" s="216" t="str">
        <f t="shared" si="87"/>
        <v/>
      </c>
      <c r="AN47" s="216" t="str">
        <f t="shared" si="87"/>
        <v/>
      </c>
      <c r="AO47" s="216" t="str">
        <f t="shared" si="87"/>
        <v/>
      </c>
      <c r="AP47" s="216" t="str">
        <f t="shared" si="87"/>
        <v>B11</v>
      </c>
      <c r="AQ47" s="216" t="str">
        <f t="shared" si="87"/>
        <v/>
      </c>
      <c r="AR47" s="216" t="str">
        <f t="shared" si="87"/>
        <v/>
      </c>
      <c r="AS47" s="216" t="str">
        <f t="shared" si="87"/>
        <v>B12</v>
      </c>
      <c r="AT47" s="216" t="str">
        <f t="shared" si="87"/>
        <v/>
      </c>
      <c r="AU47" s="216" t="str">
        <f t="shared" si="87"/>
        <v>C1</v>
      </c>
      <c r="AV47" s="216" t="str">
        <f t="shared" si="87"/>
        <v>B4</v>
      </c>
      <c r="AW47" s="216" t="str">
        <f t="shared" si="87"/>
        <v/>
      </c>
      <c r="AX47" s="216" t="str">
        <f t="shared" si="87"/>
        <v/>
      </c>
      <c r="AY47" s="216" t="str">
        <f t="shared" si="87"/>
        <v/>
      </c>
      <c r="AZ47" s="216" t="str">
        <f t="shared" si="87"/>
        <v>A5</v>
      </c>
      <c r="BA47" s="216" t="str">
        <f t="shared" si="87"/>
        <v>A1</v>
      </c>
      <c r="BB47" s="216" t="str">
        <f t="shared" si="87"/>
        <v/>
      </c>
      <c r="BC47" s="216" t="str">
        <f t="shared" si="87"/>
        <v/>
      </c>
      <c r="BD47" s="216" t="str">
        <f t="shared" si="87"/>
        <v>B8</v>
      </c>
      <c r="BE47" s="216" t="str">
        <f t="shared" si="87"/>
        <v/>
      </c>
      <c r="BF47" s="216" t="str">
        <f t="shared" si="87"/>
        <v/>
      </c>
      <c r="BG47" s="216" t="str">
        <f t="shared" si="87"/>
        <v/>
      </c>
      <c r="BH47" s="216" t="str">
        <f t="shared" si="87"/>
        <v/>
      </c>
      <c r="BI47" s="216" t="str">
        <f t="shared" si="87"/>
        <v/>
      </c>
      <c r="BJ47" s="216" t="str">
        <f t="shared" si="87"/>
        <v>B10</v>
      </c>
      <c r="BK47" s="216" t="str">
        <f t="shared" si="87"/>
        <v/>
      </c>
      <c r="BL47" s="216" t="str">
        <f t="shared" si="87"/>
        <v/>
      </c>
      <c r="BM47" s="216" t="str">
        <f t="shared" si="87"/>
        <v/>
      </c>
      <c r="BN47" s="216" t="str">
        <f t="shared" si="87"/>
        <v/>
      </c>
      <c r="BO47" s="216" t="str">
        <f t="shared" si="87"/>
        <v/>
      </c>
      <c r="BP47" s="216" t="str">
        <f t="shared" ref="BP47:DX47" si="88">IF(COUNTIF(_tt3,BP$2)&gt;1,"sai",IF(COUNTIF(_tt3,BP$2)=1,INDEX(tkbc,1,MATCH(BP$2,_tt3,0)),""))</f>
        <v/>
      </c>
      <c r="BQ47" s="216" t="str">
        <f t="shared" si="88"/>
        <v/>
      </c>
      <c r="BR47" s="216" t="str">
        <f t="shared" si="88"/>
        <v/>
      </c>
      <c r="BS47" s="216" t="str">
        <f t="shared" si="88"/>
        <v/>
      </c>
      <c r="BT47" s="216" t="str">
        <f t="shared" si="88"/>
        <v/>
      </c>
      <c r="BU47" s="216" t="str">
        <f t="shared" si="88"/>
        <v/>
      </c>
      <c r="BV47" s="216" t="str">
        <f t="shared" si="88"/>
        <v/>
      </c>
      <c r="BW47" s="216" t="str">
        <f t="shared" si="88"/>
        <v/>
      </c>
      <c r="BX47" s="216" t="str">
        <f t="shared" si="88"/>
        <v/>
      </c>
      <c r="BY47" s="216" t="str">
        <f t="shared" si="88"/>
        <v>B2</v>
      </c>
      <c r="BZ47" s="216" t="str">
        <f t="shared" si="88"/>
        <v/>
      </c>
      <c r="CA47" s="216" t="str">
        <f t="shared" si="88"/>
        <v/>
      </c>
      <c r="CB47" s="216" t="str">
        <f t="shared" si="88"/>
        <v/>
      </c>
      <c r="CC47" s="216" t="str">
        <f t="shared" si="88"/>
        <v>B7</v>
      </c>
      <c r="CD47" s="216" t="str">
        <f t="shared" si="88"/>
        <v>A6</v>
      </c>
      <c r="CE47" s="216" t="str">
        <f t="shared" si="88"/>
        <v>C15</v>
      </c>
      <c r="CF47" s="216" t="str">
        <f t="shared" si="88"/>
        <v/>
      </c>
      <c r="CG47" s="216" t="str">
        <f t="shared" si="88"/>
        <v/>
      </c>
      <c r="CH47" s="216" t="str">
        <f t="shared" si="88"/>
        <v>B5</v>
      </c>
      <c r="CI47" s="216" t="str">
        <f t="shared" si="88"/>
        <v/>
      </c>
      <c r="CJ47" s="216" t="str">
        <f t="shared" si="88"/>
        <v>A4</v>
      </c>
      <c r="CK47" s="216" t="str">
        <f t="shared" si="88"/>
        <v/>
      </c>
      <c r="CL47" s="216" t="str">
        <f t="shared" si="88"/>
        <v/>
      </c>
      <c r="CM47" s="216" t="str">
        <f t="shared" si="88"/>
        <v/>
      </c>
      <c r="CN47" s="216" t="str">
        <f t="shared" si="88"/>
        <v/>
      </c>
      <c r="CO47" s="216" t="str">
        <f t="shared" si="88"/>
        <v/>
      </c>
      <c r="CP47" s="216" t="str">
        <f t="shared" si="88"/>
        <v/>
      </c>
      <c r="CQ47" s="216" t="str">
        <f t="shared" si="88"/>
        <v/>
      </c>
      <c r="CR47" s="216" t="str">
        <f t="shared" si="88"/>
        <v/>
      </c>
      <c r="CS47" s="216" t="str">
        <f t="shared" si="88"/>
        <v>C9</v>
      </c>
      <c r="CT47" s="216" t="str">
        <f t="shared" si="88"/>
        <v/>
      </c>
      <c r="CU47" s="216" t="str">
        <f t="shared" si="88"/>
        <v/>
      </c>
      <c r="CV47" s="216" t="str">
        <f t="shared" si="88"/>
        <v>B6</v>
      </c>
      <c r="CW47" s="216" t="str">
        <f t="shared" si="88"/>
        <v/>
      </c>
      <c r="CX47" s="216" t="str">
        <f t="shared" si="88"/>
        <v/>
      </c>
      <c r="CY47" s="216" t="str">
        <f t="shared" si="88"/>
        <v/>
      </c>
      <c r="CZ47" s="216" t="str">
        <f t="shared" si="88"/>
        <v/>
      </c>
      <c r="DA47" s="216" t="str">
        <f t="shared" si="88"/>
        <v/>
      </c>
      <c r="DB47" s="216" t="str">
        <f t="shared" si="88"/>
        <v>B13</v>
      </c>
      <c r="DC47" s="216" t="str">
        <f t="shared" si="88"/>
        <v/>
      </c>
      <c r="DD47" s="216" t="str">
        <f t="shared" si="88"/>
        <v/>
      </c>
      <c r="DE47" s="216" t="str">
        <f t="shared" si="88"/>
        <v/>
      </c>
      <c r="DF47" s="216" t="str">
        <f t="shared" si="88"/>
        <v/>
      </c>
      <c r="DG47" s="216" t="str">
        <f t="shared" si="88"/>
        <v>A8</v>
      </c>
      <c r="DH47" s="216" t="str">
        <f t="shared" si="88"/>
        <v>A13</v>
      </c>
      <c r="DI47" s="216" t="str">
        <f t="shared" si="88"/>
        <v/>
      </c>
      <c r="DJ47" s="216" t="str">
        <f t="shared" si="88"/>
        <v/>
      </c>
      <c r="DK47" s="216" t="str">
        <f t="shared" si="88"/>
        <v/>
      </c>
      <c r="DL47" s="216" t="str">
        <f t="shared" si="88"/>
        <v/>
      </c>
      <c r="DM47" s="216" t="str">
        <f t="shared" si="88"/>
        <v/>
      </c>
      <c r="DN47" s="216" t="str">
        <f t="shared" si="88"/>
        <v>A7</v>
      </c>
      <c r="DO47" s="216" t="str">
        <f t="shared" si="88"/>
        <v/>
      </c>
      <c r="DP47" s="216" t="str">
        <f t="shared" si="88"/>
        <v/>
      </c>
      <c r="DQ47" s="216" t="str">
        <f t="shared" si="88"/>
        <v>B1</v>
      </c>
      <c r="DR47" s="216" t="str">
        <f t="shared" si="88"/>
        <v/>
      </c>
      <c r="DS47" s="216" t="str">
        <f t="shared" si="88"/>
        <v/>
      </c>
      <c r="DT47" s="216" t="str">
        <f t="shared" si="88"/>
        <v/>
      </c>
      <c r="DU47" s="216" t="str">
        <f t="shared" si="88"/>
        <v/>
      </c>
      <c r="DV47" s="216" t="str">
        <f t="shared" si="88"/>
        <v/>
      </c>
      <c r="DW47" s="216" t="str">
        <f t="shared" si="88"/>
        <v/>
      </c>
      <c r="DX47" s="216" t="str">
        <f t="shared" si="88"/>
        <v>B13</v>
      </c>
    </row>
    <row r="48" spans="1:128" ht="12" customHeight="1" x14ac:dyDescent="0.2">
      <c r="A48" s="476"/>
      <c r="B48" s="218">
        <v>4</v>
      </c>
      <c r="C48" s="216" t="str">
        <f t="shared" ref="C48:BO48" si="89">IF(COUNTIF(_tt4,C$2)&gt;1,"sai",IF(COUNTIF(_tt4,C$2)=1,INDEX(tkbc,1,MATCH(C$2,_tt4,0)),""))</f>
        <v/>
      </c>
      <c r="D48" s="216" t="str">
        <f t="shared" si="89"/>
        <v/>
      </c>
      <c r="E48" s="216" t="str">
        <f t="shared" si="89"/>
        <v/>
      </c>
      <c r="F48" s="216" t="str">
        <f t="shared" si="89"/>
        <v/>
      </c>
      <c r="G48" s="216" t="str">
        <f t="shared" si="89"/>
        <v>A9</v>
      </c>
      <c r="H48" s="216" t="str">
        <f t="shared" si="89"/>
        <v/>
      </c>
      <c r="I48" s="216" t="str">
        <f t="shared" si="89"/>
        <v/>
      </c>
      <c r="J48" s="216" t="str">
        <f t="shared" si="89"/>
        <v>A7</v>
      </c>
      <c r="K48" s="216" t="str">
        <f t="shared" si="89"/>
        <v>A10</v>
      </c>
      <c r="L48" s="216" t="str">
        <f t="shared" si="89"/>
        <v/>
      </c>
      <c r="M48" s="216" t="str">
        <f t="shared" si="89"/>
        <v/>
      </c>
      <c r="N48" s="216" t="str">
        <f t="shared" si="89"/>
        <v/>
      </c>
      <c r="O48" s="216" t="str">
        <f t="shared" si="89"/>
        <v>C11</v>
      </c>
      <c r="P48" s="216" t="str">
        <f t="shared" si="89"/>
        <v>C8</v>
      </c>
      <c r="Q48" s="216" t="str">
        <f t="shared" si="89"/>
        <v>C10</v>
      </c>
      <c r="R48" s="216" t="str">
        <f t="shared" si="89"/>
        <v>C15</v>
      </c>
      <c r="S48" s="216" t="str">
        <f t="shared" si="89"/>
        <v>A13</v>
      </c>
      <c r="T48" s="216" t="str">
        <f t="shared" si="89"/>
        <v>A11</v>
      </c>
      <c r="U48" s="216" t="str">
        <f t="shared" si="89"/>
        <v>C12</v>
      </c>
      <c r="V48" s="216" t="str">
        <f t="shared" si="89"/>
        <v/>
      </c>
      <c r="W48" s="216" t="str">
        <f t="shared" si="89"/>
        <v/>
      </c>
      <c r="X48" s="216" t="str">
        <f t="shared" si="89"/>
        <v>A5</v>
      </c>
      <c r="Y48" s="216" t="str">
        <f t="shared" si="89"/>
        <v/>
      </c>
      <c r="Z48" s="216" t="str">
        <f t="shared" si="89"/>
        <v/>
      </c>
      <c r="AA48" s="216" t="str">
        <f t="shared" si="89"/>
        <v>A2</v>
      </c>
      <c r="AB48" s="216" t="str">
        <f t="shared" si="89"/>
        <v>C13</v>
      </c>
      <c r="AC48" s="216" t="str">
        <f t="shared" si="89"/>
        <v/>
      </c>
      <c r="AD48" s="216" t="str">
        <f t="shared" si="89"/>
        <v/>
      </c>
      <c r="AE48" s="216" t="str">
        <f t="shared" si="89"/>
        <v/>
      </c>
      <c r="AF48" s="216" t="str">
        <f t="shared" si="89"/>
        <v/>
      </c>
      <c r="AG48" s="216" t="str">
        <f t="shared" si="89"/>
        <v>B11</v>
      </c>
      <c r="AH48" s="216" t="str">
        <f t="shared" si="89"/>
        <v/>
      </c>
      <c r="AI48" s="216" t="str">
        <f t="shared" si="89"/>
        <v>C1</v>
      </c>
      <c r="AJ48" s="216" t="str">
        <f t="shared" si="89"/>
        <v/>
      </c>
      <c r="AK48" s="216" t="str">
        <f t="shared" si="89"/>
        <v>C14</v>
      </c>
      <c r="AL48" s="216" t="str">
        <f t="shared" si="89"/>
        <v/>
      </c>
      <c r="AM48" s="216" t="str">
        <f t="shared" si="89"/>
        <v/>
      </c>
      <c r="AN48" s="216" t="str">
        <f t="shared" si="89"/>
        <v/>
      </c>
      <c r="AO48" s="216" t="str">
        <f t="shared" si="89"/>
        <v/>
      </c>
      <c r="AP48" s="216" t="str">
        <f t="shared" si="89"/>
        <v>A8</v>
      </c>
      <c r="AQ48" s="216" t="str">
        <f t="shared" si="89"/>
        <v/>
      </c>
      <c r="AR48" s="216" t="str">
        <f t="shared" si="89"/>
        <v/>
      </c>
      <c r="AS48" s="216" t="str">
        <f t="shared" si="89"/>
        <v>B12</v>
      </c>
      <c r="AT48" s="216" t="str">
        <f t="shared" si="89"/>
        <v/>
      </c>
      <c r="AU48" s="216" t="str">
        <f t="shared" si="89"/>
        <v/>
      </c>
      <c r="AV48" s="216" t="str">
        <f t="shared" si="89"/>
        <v>C9</v>
      </c>
      <c r="AW48" s="216" t="str">
        <f t="shared" si="89"/>
        <v/>
      </c>
      <c r="AX48" s="216" t="str">
        <f t="shared" si="89"/>
        <v/>
      </c>
      <c r="AY48" s="216" t="str">
        <f t="shared" si="89"/>
        <v/>
      </c>
      <c r="AZ48" s="216" t="str">
        <f t="shared" si="89"/>
        <v/>
      </c>
      <c r="BA48" s="216" t="str">
        <f t="shared" si="89"/>
        <v/>
      </c>
      <c r="BB48" s="216" t="str">
        <f t="shared" si="89"/>
        <v/>
      </c>
      <c r="BC48" s="216" t="str">
        <f t="shared" si="89"/>
        <v/>
      </c>
      <c r="BD48" s="216" t="str">
        <f t="shared" si="89"/>
        <v>B8</v>
      </c>
      <c r="BE48" s="216" t="str">
        <f t="shared" si="89"/>
        <v>B6</v>
      </c>
      <c r="BF48" s="216" t="str">
        <f t="shared" si="89"/>
        <v>B7</v>
      </c>
      <c r="BG48" s="216" t="str">
        <f t="shared" si="89"/>
        <v/>
      </c>
      <c r="BH48" s="216" t="str">
        <f t="shared" si="89"/>
        <v/>
      </c>
      <c r="BI48" s="216" t="str">
        <f t="shared" si="89"/>
        <v/>
      </c>
      <c r="BJ48" s="216" t="str">
        <f t="shared" si="89"/>
        <v>B4</v>
      </c>
      <c r="BK48" s="216" t="str">
        <f t="shared" si="89"/>
        <v/>
      </c>
      <c r="BL48" s="216" t="str">
        <f t="shared" si="89"/>
        <v/>
      </c>
      <c r="BM48" s="216" t="str">
        <f t="shared" si="89"/>
        <v/>
      </c>
      <c r="BN48" s="216" t="str">
        <f t="shared" si="89"/>
        <v/>
      </c>
      <c r="BO48" s="216" t="str">
        <f t="shared" si="89"/>
        <v/>
      </c>
      <c r="BP48" s="216" t="str">
        <f t="shared" ref="BP48:DX48" si="90">IF(COUNTIF(_tt4,BP$2)&gt;1,"sai",IF(COUNTIF(_tt4,BP$2)=1,INDEX(tkbc,1,MATCH(BP$2,_tt4,0)),""))</f>
        <v/>
      </c>
      <c r="BQ48" s="216" t="str">
        <f t="shared" si="90"/>
        <v/>
      </c>
      <c r="BR48" s="216" t="str">
        <f t="shared" si="90"/>
        <v/>
      </c>
      <c r="BS48" s="216" t="str">
        <f t="shared" si="90"/>
        <v/>
      </c>
      <c r="BT48" s="216" t="str">
        <f t="shared" si="90"/>
        <v/>
      </c>
      <c r="BU48" s="216" t="str">
        <f t="shared" si="90"/>
        <v/>
      </c>
      <c r="BV48" s="216" t="str">
        <f t="shared" si="90"/>
        <v/>
      </c>
      <c r="BW48" s="216" t="str">
        <f t="shared" si="90"/>
        <v/>
      </c>
      <c r="BX48" s="216" t="str">
        <f t="shared" si="90"/>
        <v/>
      </c>
      <c r="BY48" s="216" t="str">
        <f t="shared" si="90"/>
        <v>B3</v>
      </c>
      <c r="BZ48" s="216" t="str">
        <f t="shared" si="90"/>
        <v/>
      </c>
      <c r="CA48" s="216" t="str">
        <f t="shared" si="90"/>
        <v/>
      </c>
      <c r="CB48" s="216" t="str">
        <f t="shared" si="90"/>
        <v/>
      </c>
      <c r="CC48" s="216" t="str">
        <f t="shared" si="90"/>
        <v>B13</v>
      </c>
      <c r="CD48" s="216" t="str">
        <f t="shared" si="90"/>
        <v>A1</v>
      </c>
      <c r="CE48" s="216" t="str">
        <f t="shared" si="90"/>
        <v>A3</v>
      </c>
      <c r="CF48" s="216" t="str">
        <f t="shared" si="90"/>
        <v/>
      </c>
      <c r="CG48" s="216" t="str">
        <f t="shared" si="90"/>
        <v/>
      </c>
      <c r="CH48" s="216" t="str">
        <f t="shared" si="90"/>
        <v>B5</v>
      </c>
      <c r="CI48" s="216" t="str">
        <f t="shared" si="90"/>
        <v/>
      </c>
      <c r="CJ48" s="216" t="str">
        <f t="shared" si="90"/>
        <v>A4</v>
      </c>
      <c r="CK48" s="216" t="str">
        <f t="shared" si="90"/>
        <v>A6</v>
      </c>
      <c r="CL48" s="216" t="str">
        <f t="shared" si="90"/>
        <v/>
      </c>
      <c r="CM48" s="216" t="str">
        <f t="shared" si="90"/>
        <v/>
      </c>
      <c r="CN48" s="216" t="str">
        <f t="shared" si="90"/>
        <v/>
      </c>
      <c r="CO48" s="216" t="str">
        <f t="shared" si="90"/>
        <v/>
      </c>
      <c r="CP48" s="216" t="str">
        <f t="shared" si="90"/>
        <v/>
      </c>
      <c r="CQ48" s="216" t="str">
        <f t="shared" si="90"/>
        <v/>
      </c>
      <c r="CR48" s="216" t="str">
        <f t="shared" si="90"/>
        <v/>
      </c>
      <c r="CS48" s="216" t="str">
        <f t="shared" si="90"/>
        <v/>
      </c>
      <c r="CT48" s="216" t="str">
        <f t="shared" si="90"/>
        <v>B10</v>
      </c>
      <c r="CU48" s="216" t="str">
        <f t="shared" si="90"/>
        <v/>
      </c>
      <c r="CV48" s="216" t="str">
        <f t="shared" si="90"/>
        <v>B1</v>
      </c>
      <c r="CW48" s="216" t="str">
        <f t="shared" si="90"/>
        <v/>
      </c>
      <c r="CX48" s="216" t="str">
        <f t="shared" si="90"/>
        <v/>
      </c>
      <c r="CY48" s="216" t="str">
        <f t="shared" si="90"/>
        <v/>
      </c>
      <c r="CZ48" s="216" t="str">
        <f t="shared" si="90"/>
        <v/>
      </c>
      <c r="DA48" s="216" t="str">
        <f t="shared" si="90"/>
        <v/>
      </c>
      <c r="DB48" s="216" t="str">
        <f t="shared" si="90"/>
        <v/>
      </c>
      <c r="DC48" s="216" t="str">
        <f t="shared" si="90"/>
        <v/>
      </c>
      <c r="DD48" s="216" t="str">
        <f t="shared" si="90"/>
        <v/>
      </c>
      <c r="DE48" s="216" t="str">
        <f t="shared" si="90"/>
        <v/>
      </c>
      <c r="DF48" s="216" t="str">
        <f t="shared" si="90"/>
        <v/>
      </c>
      <c r="DG48" s="216" t="str">
        <f t="shared" si="90"/>
        <v>A14</v>
      </c>
      <c r="DH48" s="216" t="str">
        <f t="shared" si="90"/>
        <v>A12</v>
      </c>
      <c r="DI48" s="216" t="str">
        <f t="shared" si="90"/>
        <v/>
      </c>
      <c r="DJ48" s="216" t="str">
        <f t="shared" si="90"/>
        <v/>
      </c>
      <c r="DK48" s="216" t="str">
        <f t="shared" si="90"/>
        <v/>
      </c>
      <c r="DL48" s="216" t="str">
        <f t="shared" si="90"/>
        <v/>
      </c>
      <c r="DM48" s="216" t="str">
        <f t="shared" si="90"/>
        <v/>
      </c>
      <c r="DN48" s="216" t="str">
        <f t="shared" si="90"/>
        <v>B9</v>
      </c>
      <c r="DO48" s="216" t="str">
        <f t="shared" si="90"/>
        <v/>
      </c>
      <c r="DP48" s="216" t="str">
        <f t="shared" si="90"/>
        <v/>
      </c>
      <c r="DQ48" s="216" t="str">
        <f t="shared" si="90"/>
        <v>B2</v>
      </c>
      <c r="DR48" s="216" t="str">
        <f t="shared" si="90"/>
        <v/>
      </c>
      <c r="DS48" s="216" t="str">
        <f t="shared" si="90"/>
        <v/>
      </c>
      <c r="DT48" s="216" t="str">
        <f t="shared" si="90"/>
        <v/>
      </c>
      <c r="DU48" s="216" t="str">
        <f t="shared" si="90"/>
        <v/>
      </c>
      <c r="DV48" s="216" t="str">
        <f t="shared" si="90"/>
        <v/>
      </c>
      <c r="DW48" s="216" t="str">
        <f t="shared" si="90"/>
        <v/>
      </c>
      <c r="DX48" s="216" t="str">
        <f t="shared" si="90"/>
        <v/>
      </c>
    </row>
    <row r="49" spans="1:128" ht="12" customHeight="1" x14ac:dyDescent="0.2">
      <c r="A49" s="477"/>
      <c r="B49" s="227">
        <v>5</v>
      </c>
      <c r="C49" s="220" t="str">
        <f t="shared" ref="C49:BO49" si="91">IF(COUNTIF(_tt5,C$2)&gt;1,"sai",IF(COUNTIF(_tt5,C$2)=1,INDEX(tkbc,1,MATCH(C$2,_tt5,0)),""))</f>
        <v/>
      </c>
      <c r="D49" s="220" t="str">
        <f t="shared" si="91"/>
        <v/>
      </c>
      <c r="E49" s="220" t="str">
        <f t="shared" si="91"/>
        <v/>
      </c>
      <c r="F49" s="220" t="str">
        <f t="shared" si="91"/>
        <v/>
      </c>
      <c r="G49" s="220" t="str">
        <f t="shared" si="91"/>
        <v>A4</v>
      </c>
      <c r="H49" s="220" t="str">
        <f t="shared" si="91"/>
        <v/>
      </c>
      <c r="I49" s="220" t="str">
        <f t="shared" si="91"/>
        <v>B10</v>
      </c>
      <c r="J49" s="220" t="str">
        <f t="shared" si="91"/>
        <v>A7</v>
      </c>
      <c r="K49" s="220" t="str">
        <f t="shared" si="91"/>
        <v>A5</v>
      </c>
      <c r="L49" s="220" t="str">
        <f t="shared" si="91"/>
        <v/>
      </c>
      <c r="M49" s="220" t="str">
        <f t="shared" si="91"/>
        <v/>
      </c>
      <c r="N49" s="220" t="str">
        <f t="shared" si="91"/>
        <v/>
      </c>
      <c r="O49" s="220" t="str">
        <f t="shared" si="91"/>
        <v/>
      </c>
      <c r="P49" s="220" t="str">
        <f t="shared" si="91"/>
        <v>C9</v>
      </c>
      <c r="Q49" s="220" t="str">
        <f t="shared" si="91"/>
        <v>C11</v>
      </c>
      <c r="R49" s="220" t="str">
        <f t="shared" si="91"/>
        <v>C8</v>
      </c>
      <c r="S49" s="220" t="str">
        <f t="shared" si="91"/>
        <v/>
      </c>
      <c r="T49" s="220" t="str">
        <f t="shared" si="91"/>
        <v>A9</v>
      </c>
      <c r="U49" s="220" t="str">
        <f t="shared" si="91"/>
        <v>B12</v>
      </c>
      <c r="V49" s="220" t="str">
        <f t="shared" si="91"/>
        <v/>
      </c>
      <c r="W49" s="220" t="str">
        <f t="shared" si="91"/>
        <v/>
      </c>
      <c r="X49" s="220" t="str">
        <f t="shared" si="91"/>
        <v>A13</v>
      </c>
      <c r="Y49" s="220" t="str">
        <f t="shared" si="91"/>
        <v/>
      </c>
      <c r="Z49" s="220" t="str">
        <f t="shared" si="91"/>
        <v/>
      </c>
      <c r="AA49" s="220" t="str">
        <f t="shared" si="91"/>
        <v>A2</v>
      </c>
      <c r="AB49" s="220" t="str">
        <f t="shared" si="91"/>
        <v>C13</v>
      </c>
      <c r="AC49" s="220" t="str">
        <f t="shared" si="91"/>
        <v/>
      </c>
      <c r="AD49" s="220" t="str">
        <f t="shared" si="91"/>
        <v/>
      </c>
      <c r="AE49" s="220" t="str">
        <f t="shared" si="91"/>
        <v/>
      </c>
      <c r="AF49" s="220" t="str">
        <f t="shared" si="91"/>
        <v/>
      </c>
      <c r="AG49" s="220" t="str">
        <f t="shared" si="91"/>
        <v>B8</v>
      </c>
      <c r="AH49" s="220" t="str">
        <f t="shared" si="91"/>
        <v/>
      </c>
      <c r="AI49" s="220" t="str">
        <f t="shared" si="91"/>
        <v>C1</v>
      </c>
      <c r="AJ49" s="220" t="str">
        <f t="shared" si="91"/>
        <v/>
      </c>
      <c r="AK49" s="220" t="str">
        <f t="shared" si="91"/>
        <v>C14</v>
      </c>
      <c r="AL49" s="220" t="str">
        <f t="shared" si="91"/>
        <v/>
      </c>
      <c r="AM49" s="220" t="str">
        <f t="shared" si="91"/>
        <v/>
      </c>
      <c r="AN49" s="220" t="str">
        <f t="shared" si="91"/>
        <v/>
      </c>
      <c r="AO49" s="220" t="str">
        <f t="shared" si="91"/>
        <v/>
      </c>
      <c r="AP49" s="220" t="str">
        <f t="shared" si="91"/>
        <v>A10</v>
      </c>
      <c r="AQ49" s="220" t="str">
        <f t="shared" si="91"/>
        <v/>
      </c>
      <c r="AR49" s="220" t="str">
        <f t="shared" si="91"/>
        <v/>
      </c>
      <c r="AS49" s="220" t="str">
        <f t="shared" si="91"/>
        <v>A11</v>
      </c>
      <c r="AT49" s="220" t="str">
        <f t="shared" si="91"/>
        <v/>
      </c>
      <c r="AU49" s="220" t="str">
        <f t="shared" si="91"/>
        <v>A8</v>
      </c>
      <c r="AV49" s="220" t="str">
        <f t="shared" si="91"/>
        <v>B9</v>
      </c>
      <c r="AW49" s="220" t="str">
        <f t="shared" si="91"/>
        <v/>
      </c>
      <c r="AX49" s="220" t="str">
        <f t="shared" si="91"/>
        <v/>
      </c>
      <c r="AY49" s="220" t="str">
        <f t="shared" si="91"/>
        <v/>
      </c>
      <c r="AZ49" s="220" t="str">
        <f t="shared" si="91"/>
        <v/>
      </c>
      <c r="BA49" s="220" t="str">
        <f t="shared" si="91"/>
        <v/>
      </c>
      <c r="BB49" s="220" t="str">
        <f t="shared" si="91"/>
        <v/>
      </c>
      <c r="BC49" s="220" t="str">
        <f t="shared" si="91"/>
        <v/>
      </c>
      <c r="BD49" s="220" t="str">
        <f t="shared" si="91"/>
        <v/>
      </c>
      <c r="BE49" s="220" t="str">
        <f t="shared" si="91"/>
        <v>C15</v>
      </c>
      <c r="BF49" s="220" t="str">
        <f t="shared" si="91"/>
        <v>C12</v>
      </c>
      <c r="BG49" s="220" t="str">
        <f t="shared" si="91"/>
        <v/>
      </c>
      <c r="BH49" s="220" t="str">
        <f t="shared" si="91"/>
        <v/>
      </c>
      <c r="BI49" s="220" t="str">
        <f t="shared" si="91"/>
        <v/>
      </c>
      <c r="BJ49" s="220" t="str">
        <f t="shared" si="91"/>
        <v>B4</v>
      </c>
      <c r="BK49" s="220" t="str">
        <f t="shared" si="91"/>
        <v/>
      </c>
      <c r="BL49" s="220" t="str">
        <f t="shared" si="91"/>
        <v/>
      </c>
      <c r="BM49" s="220" t="str">
        <f t="shared" si="91"/>
        <v/>
      </c>
      <c r="BN49" s="220" t="str">
        <f t="shared" si="91"/>
        <v/>
      </c>
      <c r="BO49" s="220" t="str">
        <f t="shared" si="91"/>
        <v/>
      </c>
      <c r="BP49" s="220" t="str">
        <f t="shared" ref="BP49:DX49" si="92">IF(COUNTIF(_tt5,BP$2)&gt;1,"sai",IF(COUNTIF(_tt5,BP$2)=1,INDEX(tkbc,1,MATCH(BP$2,_tt5,0)),""))</f>
        <v/>
      </c>
      <c r="BQ49" s="220" t="str">
        <f t="shared" si="92"/>
        <v/>
      </c>
      <c r="BR49" s="220" t="str">
        <f t="shared" si="92"/>
        <v/>
      </c>
      <c r="BS49" s="220" t="str">
        <f t="shared" si="92"/>
        <v/>
      </c>
      <c r="BT49" s="220" t="str">
        <f t="shared" si="92"/>
        <v/>
      </c>
      <c r="BU49" s="220" t="str">
        <f t="shared" si="92"/>
        <v/>
      </c>
      <c r="BV49" s="220" t="str">
        <f t="shared" si="92"/>
        <v/>
      </c>
      <c r="BW49" s="220" t="str">
        <f t="shared" si="92"/>
        <v/>
      </c>
      <c r="BX49" s="220" t="str">
        <f t="shared" si="92"/>
        <v/>
      </c>
      <c r="BY49" s="220" t="str">
        <f t="shared" si="92"/>
        <v>B6</v>
      </c>
      <c r="BZ49" s="220" t="str">
        <f t="shared" si="92"/>
        <v/>
      </c>
      <c r="CA49" s="220" t="str">
        <f t="shared" si="92"/>
        <v/>
      </c>
      <c r="CB49" s="220" t="str">
        <f t="shared" si="92"/>
        <v/>
      </c>
      <c r="CC49" s="220" t="str">
        <f t="shared" si="92"/>
        <v>B13</v>
      </c>
      <c r="CD49" s="220" t="str">
        <f t="shared" si="92"/>
        <v>A1</v>
      </c>
      <c r="CE49" s="220" t="str">
        <f t="shared" si="92"/>
        <v>A3</v>
      </c>
      <c r="CF49" s="220" t="str">
        <f t="shared" si="92"/>
        <v/>
      </c>
      <c r="CG49" s="220" t="str">
        <f t="shared" si="92"/>
        <v/>
      </c>
      <c r="CH49" s="220" t="str">
        <f t="shared" si="92"/>
        <v>B3</v>
      </c>
      <c r="CI49" s="220" t="str">
        <f t="shared" si="92"/>
        <v/>
      </c>
      <c r="CJ49" s="220" t="str">
        <f t="shared" si="92"/>
        <v>C10</v>
      </c>
      <c r="CK49" s="220" t="str">
        <f t="shared" si="92"/>
        <v>A6</v>
      </c>
      <c r="CL49" s="220" t="str">
        <f t="shared" si="92"/>
        <v/>
      </c>
      <c r="CM49" s="220" t="str">
        <f t="shared" si="92"/>
        <v/>
      </c>
      <c r="CN49" s="220" t="str">
        <f t="shared" si="92"/>
        <v/>
      </c>
      <c r="CO49" s="220" t="str">
        <f t="shared" si="92"/>
        <v/>
      </c>
      <c r="CP49" s="220" t="str">
        <f t="shared" si="92"/>
        <v/>
      </c>
      <c r="CQ49" s="220" t="str">
        <f t="shared" si="92"/>
        <v/>
      </c>
      <c r="CR49" s="220" t="str">
        <f t="shared" si="92"/>
        <v/>
      </c>
      <c r="CS49" s="220" t="str">
        <f t="shared" si="92"/>
        <v/>
      </c>
      <c r="CT49" s="220" t="str">
        <f t="shared" si="92"/>
        <v>B7</v>
      </c>
      <c r="CU49" s="220" t="str">
        <f t="shared" si="92"/>
        <v/>
      </c>
      <c r="CV49" s="220" t="str">
        <f t="shared" si="92"/>
        <v>B1</v>
      </c>
      <c r="CW49" s="220" t="str">
        <f t="shared" si="92"/>
        <v/>
      </c>
      <c r="CX49" s="220" t="str">
        <f t="shared" si="92"/>
        <v/>
      </c>
      <c r="CY49" s="220" t="str">
        <f t="shared" si="92"/>
        <v/>
      </c>
      <c r="CZ49" s="220" t="str">
        <f t="shared" si="92"/>
        <v/>
      </c>
      <c r="DA49" s="220" t="str">
        <f t="shared" si="92"/>
        <v/>
      </c>
      <c r="DB49" s="220" t="str">
        <f t="shared" si="92"/>
        <v>B11</v>
      </c>
      <c r="DC49" s="220" t="str">
        <f t="shared" si="92"/>
        <v/>
      </c>
      <c r="DD49" s="220" t="str">
        <f t="shared" si="92"/>
        <v/>
      </c>
      <c r="DE49" s="220" t="str">
        <f t="shared" si="92"/>
        <v/>
      </c>
      <c r="DF49" s="220" t="str">
        <f t="shared" si="92"/>
        <v/>
      </c>
      <c r="DG49" s="220" t="str">
        <f t="shared" si="92"/>
        <v>A14</v>
      </c>
      <c r="DH49" s="220" t="str">
        <f t="shared" si="92"/>
        <v>A12</v>
      </c>
      <c r="DI49" s="220" t="str">
        <f t="shared" si="92"/>
        <v/>
      </c>
      <c r="DJ49" s="220" t="str">
        <f t="shared" si="92"/>
        <v/>
      </c>
      <c r="DK49" s="220" t="str">
        <f t="shared" si="92"/>
        <v/>
      </c>
      <c r="DL49" s="220" t="str">
        <f t="shared" si="92"/>
        <v/>
      </c>
      <c r="DM49" s="220" t="str">
        <f t="shared" si="92"/>
        <v/>
      </c>
      <c r="DN49" s="220" t="str">
        <f t="shared" si="92"/>
        <v>B5</v>
      </c>
      <c r="DO49" s="220" t="str">
        <f t="shared" si="92"/>
        <v/>
      </c>
      <c r="DP49" s="220" t="str">
        <f t="shared" si="92"/>
        <v/>
      </c>
      <c r="DQ49" s="220" t="str">
        <f t="shared" si="92"/>
        <v>B2</v>
      </c>
      <c r="DR49" s="220" t="str">
        <f t="shared" si="92"/>
        <v/>
      </c>
      <c r="DS49" s="220" t="str">
        <f t="shared" si="92"/>
        <v/>
      </c>
      <c r="DT49" s="220" t="str">
        <f t="shared" si="92"/>
        <v/>
      </c>
      <c r="DU49" s="220" t="str">
        <f t="shared" si="92"/>
        <v/>
      </c>
      <c r="DV49" s="220" t="str">
        <f t="shared" si="92"/>
        <v/>
      </c>
      <c r="DW49" s="220" t="str">
        <f t="shared" si="92"/>
        <v/>
      </c>
      <c r="DX49" s="220" t="str">
        <f t="shared" si="92"/>
        <v>B11</v>
      </c>
    </row>
    <row r="50" spans="1:128" ht="12" customHeight="1" x14ac:dyDescent="0.2">
      <c r="A50" s="478" t="s">
        <v>102</v>
      </c>
      <c r="B50" s="215">
        <v>1</v>
      </c>
      <c r="C50" s="221" t="str">
        <f t="shared" ref="C50:BO50" si="93">IF(COUNTIF(_tn1,C$2)&gt;1,"sai",IF(COUNTIF(_tn1,C$2)=1,INDEX(tkbc,1,MATCH(C$2,_tn1,0)),""))</f>
        <v/>
      </c>
      <c r="D50" s="221" t="str">
        <f t="shared" si="93"/>
        <v/>
      </c>
      <c r="E50" s="221" t="str">
        <f t="shared" si="93"/>
        <v>B3</v>
      </c>
      <c r="F50" s="221" t="str">
        <f t="shared" si="93"/>
        <v/>
      </c>
      <c r="G50" s="221" t="str">
        <f t="shared" si="93"/>
        <v/>
      </c>
      <c r="H50" s="221" t="str">
        <f t="shared" si="93"/>
        <v/>
      </c>
      <c r="I50" s="221" t="str">
        <f t="shared" si="93"/>
        <v/>
      </c>
      <c r="J50" s="221" t="str">
        <f t="shared" si="93"/>
        <v/>
      </c>
      <c r="K50" s="221" t="str">
        <f t="shared" si="93"/>
        <v/>
      </c>
      <c r="L50" s="221" t="str">
        <f t="shared" si="93"/>
        <v/>
      </c>
      <c r="M50" s="221" t="str">
        <f t="shared" si="93"/>
        <v/>
      </c>
      <c r="N50" s="221" t="str">
        <f t="shared" si="93"/>
        <v>B7</v>
      </c>
      <c r="O50" s="221" t="str">
        <f t="shared" si="93"/>
        <v>B5</v>
      </c>
      <c r="P50" s="221" t="str">
        <f t="shared" si="93"/>
        <v>C9</v>
      </c>
      <c r="Q50" s="221" t="str">
        <f t="shared" si="93"/>
        <v/>
      </c>
      <c r="R50" s="221" t="str">
        <f t="shared" si="93"/>
        <v>C8</v>
      </c>
      <c r="S50" s="221" t="str">
        <f t="shared" si="93"/>
        <v/>
      </c>
      <c r="T50" s="221" t="str">
        <f t="shared" si="93"/>
        <v/>
      </c>
      <c r="U50" s="221" t="str">
        <f t="shared" si="93"/>
        <v/>
      </c>
      <c r="V50" s="221" t="str">
        <f t="shared" si="93"/>
        <v>B4</v>
      </c>
      <c r="W50" s="221" t="str">
        <f t="shared" si="93"/>
        <v/>
      </c>
      <c r="X50" s="221" t="str">
        <f t="shared" si="93"/>
        <v>B8</v>
      </c>
      <c r="Y50" s="221" t="str">
        <f t="shared" si="93"/>
        <v/>
      </c>
      <c r="Z50" s="221" t="str">
        <f t="shared" si="93"/>
        <v/>
      </c>
      <c r="AA50" s="221" t="str">
        <f t="shared" si="93"/>
        <v/>
      </c>
      <c r="AB50" s="221" t="str">
        <f t="shared" si="93"/>
        <v/>
      </c>
      <c r="AC50" s="221" t="str">
        <f t="shared" si="93"/>
        <v/>
      </c>
      <c r="AD50" s="221" t="str">
        <f t="shared" si="93"/>
        <v>B2</v>
      </c>
      <c r="AE50" s="221" t="str">
        <f t="shared" si="93"/>
        <v>C11</v>
      </c>
      <c r="AF50" s="221" t="str">
        <f t="shared" si="93"/>
        <v/>
      </c>
      <c r="AG50" s="221" t="str">
        <f t="shared" si="93"/>
        <v>C10</v>
      </c>
      <c r="AH50" s="221" t="str">
        <f t="shared" si="93"/>
        <v/>
      </c>
      <c r="AI50" s="221" t="str">
        <f t="shared" si="93"/>
        <v>B13</v>
      </c>
      <c r="AJ50" s="221" t="str">
        <f t="shared" si="93"/>
        <v/>
      </c>
      <c r="AK50" s="221" t="str">
        <f t="shared" si="93"/>
        <v/>
      </c>
      <c r="AL50" s="221" t="str">
        <f t="shared" si="93"/>
        <v/>
      </c>
      <c r="AM50" s="221" t="str">
        <f t="shared" si="93"/>
        <v/>
      </c>
      <c r="AN50" s="221" t="str">
        <f t="shared" si="93"/>
        <v/>
      </c>
      <c r="AO50" s="221" t="str">
        <f t="shared" si="93"/>
        <v/>
      </c>
      <c r="AP50" s="221" t="str">
        <f t="shared" si="93"/>
        <v/>
      </c>
      <c r="AQ50" s="221" t="str">
        <f t="shared" si="93"/>
        <v/>
      </c>
      <c r="AR50" s="221" t="str">
        <f t="shared" si="93"/>
        <v/>
      </c>
      <c r="AS50" s="221" t="str">
        <f t="shared" si="93"/>
        <v/>
      </c>
      <c r="AT50" s="221" t="str">
        <f t="shared" si="93"/>
        <v/>
      </c>
      <c r="AU50" s="221" t="str">
        <f t="shared" si="93"/>
        <v/>
      </c>
      <c r="AV50" s="221" t="str">
        <f t="shared" si="93"/>
        <v/>
      </c>
      <c r="AW50" s="221" t="str">
        <f t="shared" si="93"/>
        <v/>
      </c>
      <c r="AX50" s="221" t="str">
        <f t="shared" si="93"/>
        <v/>
      </c>
      <c r="AY50" s="221" t="str">
        <f t="shared" si="93"/>
        <v/>
      </c>
      <c r="AZ50" s="221" t="str">
        <f t="shared" si="93"/>
        <v/>
      </c>
      <c r="BA50" s="221" t="str">
        <f t="shared" si="93"/>
        <v/>
      </c>
      <c r="BB50" s="221" t="str">
        <f t="shared" si="93"/>
        <v/>
      </c>
      <c r="BC50" s="221" t="str">
        <f t="shared" si="93"/>
        <v/>
      </c>
      <c r="BD50" s="221" t="str">
        <f t="shared" si="93"/>
        <v/>
      </c>
      <c r="BE50" s="221" t="str">
        <f t="shared" si="93"/>
        <v>B1</v>
      </c>
      <c r="BF50" s="221" t="str">
        <f t="shared" si="93"/>
        <v/>
      </c>
      <c r="BG50" s="221" t="str">
        <f t="shared" si="93"/>
        <v/>
      </c>
      <c r="BH50" s="221" t="str">
        <f t="shared" si="93"/>
        <v/>
      </c>
      <c r="BI50" s="221" t="str">
        <f t="shared" si="93"/>
        <v/>
      </c>
      <c r="BJ50" s="221" t="str">
        <f t="shared" si="93"/>
        <v/>
      </c>
      <c r="BK50" s="221" t="str">
        <f t="shared" si="93"/>
        <v/>
      </c>
      <c r="BL50" s="221" t="str">
        <f t="shared" si="93"/>
        <v/>
      </c>
      <c r="BM50" s="221" t="str">
        <f t="shared" si="93"/>
        <v/>
      </c>
      <c r="BN50" s="221" t="str">
        <f t="shared" si="93"/>
        <v/>
      </c>
      <c r="BO50" s="221" t="str">
        <f t="shared" si="93"/>
        <v/>
      </c>
      <c r="BP50" s="221" t="str">
        <f t="shared" ref="BP50:DX50" si="94">IF(COUNTIF(_tn1,BP$2)&gt;1,"sai",IF(COUNTIF(_tn1,BP$2)=1,INDEX(tkbc,1,MATCH(BP$2,_tn1,0)),""))</f>
        <v/>
      </c>
      <c r="BQ50" s="221" t="str">
        <f t="shared" si="94"/>
        <v/>
      </c>
      <c r="BR50" s="221" t="str">
        <f t="shared" si="94"/>
        <v>B6</v>
      </c>
      <c r="BS50" s="221" t="str">
        <f t="shared" si="94"/>
        <v/>
      </c>
      <c r="BT50" s="221" t="str">
        <f t="shared" si="94"/>
        <v/>
      </c>
      <c r="BU50" s="221" t="str">
        <f t="shared" si="94"/>
        <v/>
      </c>
      <c r="BV50" s="221" t="str">
        <f t="shared" si="94"/>
        <v/>
      </c>
      <c r="BW50" s="221" t="str">
        <f t="shared" si="94"/>
        <v/>
      </c>
      <c r="BX50" s="221" t="str">
        <f t="shared" si="94"/>
        <v/>
      </c>
      <c r="BY50" s="221" t="str">
        <f t="shared" si="94"/>
        <v/>
      </c>
      <c r="BZ50" s="221" t="str">
        <f t="shared" si="94"/>
        <v/>
      </c>
      <c r="CA50" s="221" t="str">
        <f t="shared" si="94"/>
        <v/>
      </c>
      <c r="CB50" s="221" t="str">
        <f t="shared" si="94"/>
        <v/>
      </c>
      <c r="CC50" s="221" t="str">
        <f t="shared" si="94"/>
        <v/>
      </c>
      <c r="CD50" s="221" t="str">
        <f t="shared" si="94"/>
        <v>B9</v>
      </c>
      <c r="CE50" s="221" t="str">
        <f t="shared" si="94"/>
        <v/>
      </c>
      <c r="CF50" s="221" t="str">
        <f t="shared" si="94"/>
        <v/>
      </c>
      <c r="CG50" s="221" t="str">
        <f t="shared" si="94"/>
        <v/>
      </c>
      <c r="CH50" s="221" t="str">
        <f t="shared" si="94"/>
        <v/>
      </c>
      <c r="CI50" s="221" t="str">
        <f t="shared" si="94"/>
        <v>B12</v>
      </c>
      <c r="CJ50" s="221" t="str">
        <f t="shared" si="94"/>
        <v/>
      </c>
      <c r="CK50" s="221" t="str">
        <f t="shared" si="94"/>
        <v/>
      </c>
      <c r="CL50" s="221" t="str">
        <f t="shared" si="94"/>
        <v/>
      </c>
      <c r="CM50" s="221" t="str">
        <f t="shared" si="94"/>
        <v/>
      </c>
      <c r="CN50" s="221" t="str">
        <f t="shared" si="94"/>
        <v/>
      </c>
      <c r="CO50" s="221" t="str">
        <f t="shared" si="94"/>
        <v/>
      </c>
      <c r="CP50" s="221" t="str">
        <f t="shared" si="94"/>
        <v/>
      </c>
      <c r="CQ50" s="221" t="str">
        <f t="shared" si="94"/>
        <v/>
      </c>
      <c r="CR50" s="221" t="str">
        <f t="shared" si="94"/>
        <v>C14</v>
      </c>
      <c r="CS50" s="221" t="str">
        <f t="shared" si="94"/>
        <v/>
      </c>
      <c r="CT50" s="221" t="str">
        <f t="shared" si="94"/>
        <v>B10</v>
      </c>
      <c r="CU50" s="221" t="str">
        <f t="shared" si="94"/>
        <v/>
      </c>
      <c r="CV50" s="221" t="str">
        <f t="shared" si="94"/>
        <v/>
      </c>
      <c r="CW50" s="221" t="str">
        <f t="shared" si="94"/>
        <v/>
      </c>
      <c r="CX50" s="221" t="str">
        <f t="shared" si="94"/>
        <v/>
      </c>
      <c r="CY50" s="221" t="str">
        <f t="shared" si="94"/>
        <v>B11</v>
      </c>
      <c r="CZ50" s="221" t="str">
        <f t="shared" si="94"/>
        <v>C13</v>
      </c>
      <c r="DA50" s="221" t="str">
        <f t="shared" si="94"/>
        <v/>
      </c>
      <c r="DB50" s="221" t="str">
        <f t="shared" si="94"/>
        <v/>
      </c>
      <c r="DC50" s="221" t="str">
        <f t="shared" si="94"/>
        <v>C12</v>
      </c>
      <c r="DD50" s="221" t="str">
        <f t="shared" si="94"/>
        <v/>
      </c>
      <c r="DE50" s="221" t="str">
        <f t="shared" si="94"/>
        <v/>
      </c>
      <c r="DF50" s="221" t="str">
        <f t="shared" si="94"/>
        <v/>
      </c>
      <c r="DG50" s="221" t="str">
        <f t="shared" si="94"/>
        <v/>
      </c>
      <c r="DH50" s="221" t="str">
        <f t="shared" si="94"/>
        <v/>
      </c>
      <c r="DI50" s="221" t="str">
        <f t="shared" si="94"/>
        <v/>
      </c>
      <c r="DJ50" s="221" t="str">
        <f t="shared" si="94"/>
        <v/>
      </c>
      <c r="DK50" s="221" t="str">
        <f t="shared" si="94"/>
        <v/>
      </c>
      <c r="DL50" s="221" t="str">
        <f t="shared" si="94"/>
        <v/>
      </c>
      <c r="DM50" s="221" t="str">
        <f t="shared" si="94"/>
        <v/>
      </c>
      <c r="DN50" s="221" t="str">
        <f t="shared" si="94"/>
        <v/>
      </c>
      <c r="DO50" s="221" t="str">
        <f t="shared" si="94"/>
        <v>C15</v>
      </c>
      <c r="DP50" s="221" t="str">
        <f t="shared" si="94"/>
        <v/>
      </c>
      <c r="DQ50" s="221" t="str">
        <f t="shared" si="94"/>
        <v/>
      </c>
      <c r="DR50" s="221" t="str">
        <f t="shared" si="94"/>
        <v/>
      </c>
      <c r="DS50" s="221" t="str">
        <f t="shared" si="94"/>
        <v/>
      </c>
      <c r="DT50" s="221" t="str">
        <f t="shared" si="94"/>
        <v/>
      </c>
      <c r="DU50" s="221" t="str">
        <f t="shared" si="94"/>
        <v/>
      </c>
      <c r="DV50" s="221" t="str">
        <f t="shared" si="94"/>
        <v/>
      </c>
      <c r="DW50" s="221" t="str">
        <f t="shared" si="94"/>
        <v/>
      </c>
      <c r="DX50" s="221" t="str">
        <f t="shared" si="94"/>
        <v/>
      </c>
    </row>
    <row r="51" spans="1:128" ht="12" customHeight="1" x14ac:dyDescent="0.2">
      <c r="A51" s="476"/>
      <c r="B51" s="218">
        <v>2</v>
      </c>
      <c r="C51" s="216" t="str">
        <f t="shared" ref="C51:BO51" si="95">IF(COUNTIF(_tn2,C$2)&gt;1,"sai",IF(COUNTIF(_tn2,C$2)=1,INDEX(tkbc,1,MATCH(C$2,_tn2,0)),""))</f>
        <v/>
      </c>
      <c r="D51" s="216" t="str">
        <f t="shared" si="95"/>
        <v/>
      </c>
      <c r="E51" s="216" t="str">
        <f t="shared" si="95"/>
        <v>B3</v>
      </c>
      <c r="F51" s="216" t="str">
        <f t="shared" si="95"/>
        <v/>
      </c>
      <c r="G51" s="216" t="str">
        <f t="shared" si="95"/>
        <v/>
      </c>
      <c r="H51" s="216" t="str">
        <f t="shared" si="95"/>
        <v>B9</v>
      </c>
      <c r="I51" s="216" t="str">
        <f t="shared" si="95"/>
        <v/>
      </c>
      <c r="J51" s="216" t="str">
        <f t="shared" si="95"/>
        <v/>
      </c>
      <c r="K51" s="216" t="str">
        <f t="shared" si="95"/>
        <v/>
      </c>
      <c r="L51" s="216" t="str">
        <f t="shared" si="95"/>
        <v/>
      </c>
      <c r="M51" s="216" t="str">
        <f t="shared" si="95"/>
        <v/>
      </c>
      <c r="N51" s="216" t="str">
        <f t="shared" si="95"/>
        <v>B7</v>
      </c>
      <c r="O51" s="216" t="str">
        <f t="shared" si="95"/>
        <v>B5</v>
      </c>
      <c r="P51" s="216" t="str">
        <f t="shared" si="95"/>
        <v>C9</v>
      </c>
      <c r="Q51" s="216" t="str">
        <f t="shared" si="95"/>
        <v/>
      </c>
      <c r="R51" s="216" t="str">
        <f t="shared" si="95"/>
        <v>C4</v>
      </c>
      <c r="S51" s="216" t="str">
        <f t="shared" si="95"/>
        <v/>
      </c>
      <c r="T51" s="216" t="str">
        <f t="shared" si="95"/>
        <v/>
      </c>
      <c r="U51" s="216" t="str">
        <f t="shared" si="95"/>
        <v/>
      </c>
      <c r="V51" s="216" t="str">
        <f t="shared" si="95"/>
        <v>C14</v>
      </c>
      <c r="W51" s="216" t="str">
        <f t="shared" si="95"/>
        <v>C12</v>
      </c>
      <c r="X51" s="216" t="str">
        <f t="shared" si="95"/>
        <v/>
      </c>
      <c r="Y51" s="216" t="str">
        <f t="shared" si="95"/>
        <v/>
      </c>
      <c r="Z51" s="216" t="str">
        <f t="shared" si="95"/>
        <v/>
      </c>
      <c r="AA51" s="216" t="str">
        <f t="shared" si="95"/>
        <v/>
      </c>
      <c r="AB51" s="216" t="str">
        <f t="shared" si="95"/>
        <v>B12</v>
      </c>
      <c r="AC51" s="216" t="str">
        <f t="shared" si="95"/>
        <v>C15</v>
      </c>
      <c r="AD51" s="216" t="str">
        <f t="shared" si="95"/>
        <v>C7</v>
      </c>
      <c r="AE51" s="216" t="str">
        <f t="shared" si="95"/>
        <v>C11</v>
      </c>
      <c r="AF51" s="216" t="str">
        <f t="shared" si="95"/>
        <v/>
      </c>
      <c r="AG51" s="216" t="str">
        <f t="shared" si="95"/>
        <v>C8</v>
      </c>
      <c r="AH51" s="216" t="str">
        <f t="shared" si="95"/>
        <v/>
      </c>
      <c r="AI51" s="216" t="str">
        <f t="shared" si="95"/>
        <v>B13</v>
      </c>
      <c r="AJ51" s="216" t="str">
        <f t="shared" si="95"/>
        <v/>
      </c>
      <c r="AK51" s="216" t="str">
        <f t="shared" si="95"/>
        <v/>
      </c>
      <c r="AL51" s="216" t="str">
        <f t="shared" si="95"/>
        <v/>
      </c>
      <c r="AM51" s="216" t="str">
        <f t="shared" si="95"/>
        <v/>
      </c>
      <c r="AN51" s="216" t="str">
        <f t="shared" si="95"/>
        <v/>
      </c>
      <c r="AO51" s="216" t="str">
        <f t="shared" si="95"/>
        <v/>
      </c>
      <c r="AP51" s="216" t="str">
        <f t="shared" si="95"/>
        <v/>
      </c>
      <c r="AQ51" s="216" t="str">
        <f t="shared" si="95"/>
        <v/>
      </c>
      <c r="AR51" s="216" t="str">
        <f t="shared" si="95"/>
        <v/>
      </c>
      <c r="AS51" s="216" t="str">
        <f t="shared" si="95"/>
        <v/>
      </c>
      <c r="AT51" s="216" t="str">
        <f t="shared" si="95"/>
        <v/>
      </c>
      <c r="AU51" s="216" t="str">
        <f t="shared" si="95"/>
        <v>C6</v>
      </c>
      <c r="AV51" s="216" t="str">
        <f t="shared" si="95"/>
        <v>B4</v>
      </c>
      <c r="AW51" s="216" t="str">
        <f t="shared" si="95"/>
        <v/>
      </c>
      <c r="AX51" s="216" t="str">
        <f t="shared" si="95"/>
        <v/>
      </c>
      <c r="AY51" s="216" t="str">
        <f t="shared" si="95"/>
        <v/>
      </c>
      <c r="AZ51" s="216" t="str">
        <f t="shared" si="95"/>
        <v/>
      </c>
      <c r="BA51" s="216" t="str">
        <f t="shared" si="95"/>
        <v/>
      </c>
      <c r="BB51" s="216" t="str">
        <f t="shared" si="95"/>
        <v/>
      </c>
      <c r="BC51" s="216" t="str">
        <f t="shared" si="95"/>
        <v/>
      </c>
      <c r="BD51" s="216" t="str">
        <f t="shared" si="95"/>
        <v/>
      </c>
      <c r="BE51" s="216" t="str">
        <f t="shared" si="95"/>
        <v>B1</v>
      </c>
      <c r="BF51" s="216" t="str">
        <f t="shared" si="95"/>
        <v/>
      </c>
      <c r="BG51" s="216" t="str">
        <f t="shared" si="95"/>
        <v/>
      </c>
      <c r="BH51" s="216" t="str">
        <f t="shared" si="95"/>
        <v>A14</v>
      </c>
      <c r="BI51" s="216" t="str">
        <f t="shared" si="95"/>
        <v>A5</v>
      </c>
      <c r="BJ51" s="216" t="str">
        <f t="shared" si="95"/>
        <v>C1</v>
      </c>
      <c r="BK51" s="216" t="str">
        <f t="shared" si="95"/>
        <v>C5</v>
      </c>
      <c r="BL51" s="216" t="str">
        <f t="shared" si="95"/>
        <v/>
      </c>
      <c r="BM51" s="216" t="str">
        <f t="shared" si="95"/>
        <v>A8</v>
      </c>
      <c r="BN51" s="216" t="str">
        <f t="shared" si="95"/>
        <v/>
      </c>
      <c r="BO51" s="216" t="str">
        <f t="shared" si="95"/>
        <v>B11</v>
      </c>
      <c r="BP51" s="216" t="str">
        <f t="shared" ref="BP51:DX51" si="96">IF(COUNTIF(_tn2,BP$2)&gt;1,"sai",IF(COUNTIF(_tn2,BP$2)=1,INDEX(tkbc,1,MATCH(BP$2,_tn2,0)),""))</f>
        <v>A6</v>
      </c>
      <c r="BQ51" s="216" t="str">
        <f t="shared" si="96"/>
        <v/>
      </c>
      <c r="BR51" s="216" t="str">
        <f t="shared" si="96"/>
        <v>C13</v>
      </c>
      <c r="BS51" s="216" t="str">
        <f t="shared" si="96"/>
        <v/>
      </c>
      <c r="BT51" s="216" t="str">
        <f t="shared" si="96"/>
        <v/>
      </c>
      <c r="BU51" s="216" t="str">
        <f t="shared" si="96"/>
        <v/>
      </c>
      <c r="BV51" s="216" t="str">
        <f t="shared" si="96"/>
        <v/>
      </c>
      <c r="BW51" s="216" t="str">
        <f t="shared" si="96"/>
        <v/>
      </c>
      <c r="BX51" s="216" t="str">
        <f t="shared" si="96"/>
        <v/>
      </c>
      <c r="BY51" s="216" t="str">
        <f t="shared" si="96"/>
        <v/>
      </c>
      <c r="BZ51" s="216" t="str">
        <f t="shared" si="96"/>
        <v/>
      </c>
      <c r="CA51" s="216" t="str">
        <f t="shared" si="96"/>
        <v/>
      </c>
      <c r="CB51" s="216" t="str">
        <f t="shared" si="96"/>
        <v/>
      </c>
      <c r="CC51" s="216" t="str">
        <f t="shared" si="96"/>
        <v/>
      </c>
      <c r="CD51" s="216" t="str">
        <f t="shared" si="96"/>
        <v>A1</v>
      </c>
      <c r="CE51" s="216" t="str">
        <f t="shared" si="96"/>
        <v/>
      </c>
      <c r="CF51" s="216" t="str">
        <f t="shared" si="96"/>
        <v/>
      </c>
      <c r="CG51" s="216" t="str">
        <f t="shared" si="96"/>
        <v/>
      </c>
      <c r="CH51" s="216" t="str">
        <f t="shared" si="96"/>
        <v/>
      </c>
      <c r="CI51" s="216" t="str">
        <f t="shared" si="96"/>
        <v>B2</v>
      </c>
      <c r="CJ51" s="216" t="str">
        <f t="shared" si="96"/>
        <v/>
      </c>
      <c r="CK51" s="216" t="str">
        <f t="shared" si="96"/>
        <v/>
      </c>
      <c r="CL51" s="216" t="str">
        <f t="shared" si="96"/>
        <v/>
      </c>
      <c r="CM51" s="216" t="str">
        <f t="shared" si="96"/>
        <v/>
      </c>
      <c r="CN51" s="216" t="str">
        <f t="shared" si="96"/>
        <v/>
      </c>
      <c r="CO51" s="216" t="str">
        <f t="shared" si="96"/>
        <v/>
      </c>
      <c r="CP51" s="216" t="str">
        <f t="shared" si="96"/>
        <v/>
      </c>
      <c r="CQ51" s="216" t="str">
        <f t="shared" si="96"/>
        <v/>
      </c>
      <c r="CR51" s="216" t="str">
        <f t="shared" si="96"/>
        <v>B6</v>
      </c>
      <c r="CS51" s="216" t="str">
        <f t="shared" si="96"/>
        <v/>
      </c>
      <c r="CT51" s="216" t="str">
        <f t="shared" si="96"/>
        <v>C10</v>
      </c>
      <c r="CU51" s="216" t="str">
        <f t="shared" si="96"/>
        <v/>
      </c>
      <c r="CV51" s="216" t="str">
        <f t="shared" si="96"/>
        <v/>
      </c>
      <c r="CW51" s="216" t="str">
        <f t="shared" si="96"/>
        <v/>
      </c>
      <c r="CX51" s="216" t="str">
        <f t="shared" si="96"/>
        <v/>
      </c>
      <c r="CY51" s="216" t="str">
        <f t="shared" si="96"/>
        <v>A10</v>
      </c>
      <c r="CZ51" s="216" t="str">
        <f t="shared" si="96"/>
        <v/>
      </c>
      <c r="DA51" s="216" t="str">
        <f t="shared" si="96"/>
        <v/>
      </c>
      <c r="DB51" s="216" t="str">
        <f t="shared" si="96"/>
        <v/>
      </c>
      <c r="DC51" s="216" t="str">
        <f t="shared" si="96"/>
        <v/>
      </c>
      <c r="DD51" s="216" t="str">
        <f t="shared" si="96"/>
        <v/>
      </c>
      <c r="DE51" s="216" t="str">
        <f t="shared" si="96"/>
        <v/>
      </c>
      <c r="DF51" s="216" t="str">
        <f t="shared" si="96"/>
        <v>B10</v>
      </c>
      <c r="DG51" s="216" t="str">
        <f t="shared" si="96"/>
        <v>C3</v>
      </c>
      <c r="DH51" s="216" t="str">
        <f t="shared" si="96"/>
        <v/>
      </c>
      <c r="DI51" s="216" t="str">
        <f t="shared" si="96"/>
        <v/>
      </c>
      <c r="DJ51" s="216" t="str">
        <f t="shared" si="96"/>
        <v/>
      </c>
      <c r="DK51" s="216" t="str">
        <f t="shared" si="96"/>
        <v>C2</v>
      </c>
      <c r="DL51" s="216" t="str">
        <f t="shared" si="96"/>
        <v>A9</v>
      </c>
      <c r="DM51" s="216" t="str">
        <f t="shared" si="96"/>
        <v/>
      </c>
      <c r="DN51" s="216" t="str">
        <f t="shared" si="96"/>
        <v/>
      </c>
      <c r="DO51" s="216" t="str">
        <f t="shared" si="96"/>
        <v>B8</v>
      </c>
      <c r="DP51" s="216" t="str">
        <f t="shared" si="96"/>
        <v/>
      </c>
      <c r="DQ51" s="216" t="str">
        <f t="shared" si="96"/>
        <v/>
      </c>
      <c r="DR51" s="216" t="str">
        <f t="shared" si="96"/>
        <v/>
      </c>
      <c r="DS51" s="216" t="str">
        <f t="shared" si="96"/>
        <v/>
      </c>
      <c r="DT51" s="216" t="str">
        <f t="shared" si="96"/>
        <v/>
      </c>
      <c r="DU51" s="216" t="str">
        <f t="shared" si="96"/>
        <v/>
      </c>
      <c r="DV51" s="216" t="str">
        <f t="shared" si="96"/>
        <v>B10</v>
      </c>
      <c r="DW51" s="216" t="str">
        <f t="shared" si="96"/>
        <v/>
      </c>
      <c r="DX51" s="216" t="str">
        <f t="shared" si="96"/>
        <v/>
      </c>
    </row>
    <row r="52" spans="1:128" ht="12" customHeight="1" x14ac:dyDescent="0.2">
      <c r="A52" s="476"/>
      <c r="B52" s="218">
        <v>3</v>
      </c>
      <c r="C52" s="216" t="str">
        <f t="shared" ref="C52:BO52" si="97">IF(COUNTIF(_tn3,C$2)&gt;1,"sai",IF(COUNTIF(_tn3,C$2)=1,INDEX(tkbc,1,MATCH(C$2,_tn3,0)),""))</f>
        <v/>
      </c>
      <c r="D52" s="216" t="str">
        <f t="shared" si="97"/>
        <v/>
      </c>
      <c r="E52" s="216" t="str">
        <f t="shared" si="97"/>
        <v/>
      </c>
      <c r="F52" s="216" t="str">
        <f t="shared" si="97"/>
        <v/>
      </c>
      <c r="G52" s="216" t="str">
        <f t="shared" si="97"/>
        <v/>
      </c>
      <c r="H52" s="216" t="str">
        <f t="shared" si="97"/>
        <v>B9</v>
      </c>
      <c r="I52" s="216" t="str">
        <f t="shared" si="97"/>
        <v/>
      </c>
      <c r="J52" s="216" t="str">
        <f t="shared" si="97"/>
        <v/>
      </c>
      <c r="K52" s="216" t="str">
        <f t="shared" si="97"/>
        <v/>
      </c>
      <c r="L52" s="216" t="str">
        <f t="shared" si="97"/>
        <v>C12</v>
      </c>
      <c r="M52" s="216" t="str">
        <f t="shared" si="97"/>
        <v/>
      </c>
      <c r="N52" s="216" t="str">
        <f t="shared" si="97"/>
        <v>C14</v>
      </c>
      <c r="O52" s="216" t="str">
        <f t="shared" si="97"/>
        <v>C1</v>
      </c>
      <c r="P52" s="216" t="str">
        <f t="shared" si="97"/>
        <v/>
      </c>
      <c r="Q52" s="216" t="str">
        <f t="shared" si="97"/>
        <v/>
      </c>
      <c r="R52" s="216" t="str">
        <f t="shared" si="97"/>
        <v>A10</v>
      </c>
      <c r="S52" s="216" t="str">
        <f t="shared" si="97"/>
        <v/>
      </c>
      <c r="T52" s="216" t="str">
        <f t="shared" si="97"/>
        <v/>
      </c>
      <c r="U52" s="216" t="str">
        <f t="shared" si="97"/>
        <v/>
      </c>
      <c r="V52" s="216" t="str">
        <f t="shared" si="97"/>
        <v>C9</v>
      </c>
      <c r="W52" s="216" t="str">
        <f t="shared" si="97"/>
        <v>C8</v>
      </c>
      <c r="X52" s="216" t="str">
        <f t="shared" si="97"/>
        <v>A1</v>
      </c>
      <c r="Y52" s="216" t="str">
        <f t="shared" si="97"/>
        <v/>
      </c>
      <c r="Z52" s="216" t="str">
        <f t="shared" si="97"/>
        <v/>
      </c>
      <c r="AA52" s="216" t="str">
        <f t="shared" si="97"/>
        <v/>
      </c>
      <c r="AB52" s="216" t="str">
        <f t="shared" si="97"/>
        <v>C13</v>
      </c>
      <c r="AC52" s="216" t="str">
        <f t="shared" si="97"/>
        <v>C15</v>
      </c>
      <c r="AD52" s="216" t="str">
        <f t="shared" si="97"/>
        <v>B5</v>
      </c>
      <c r="AE52" s="216" t="str">
        <f t="shared" si="97"/>
        <v/>
      </c>
      <c r="AF52" s="216" t="str">
        <f t="shared" si="97"/>
        <v>B6</v>
      </c>
      <c r="AG52" s="216" t="str">
        <f t="shared" si="97"/>
        <v/>
      </c>
      <c r="AH52" s="216" t="str">
        <f t="shared" si="97"/>
        <v/>
      </c>
      <c r="AI52" s="216" t="str">
        <f t="shared" si="97"/>
        <v>B4</v>
      </c>
      <c r="AJ52" s="216" t="str">
        <f t="shared" si="97"/>
        <v/>
      </c>
      <c r="AK52" s="216" t="str">
        <f t="shared" si="97"/>
        <v/>
      </c>
      <c r="AL52" s="216" t="str">
        <f t="shared" si="97"/>
        <v/>
      </c>
      <c r="AM52" s="216" t="str">
        <f t="shared" si="97"/>
        <v/>
      </c>
      <c r="AN52" s="216" t="str">
        <f t="shared" si="97"/>
        <v/>
      </c>
      <c r="AO52" s="216" t="str">
        <f t="shared" si="97"/>
        <v/>
      </c>
      <c r="AP52" s="216" t="str">
        <f t="shared" si="97"/>
        <v/>
      </c>
      <c r="AQ52" s="216" t="str">
        <f t="shared" si="97"/>
        <v/>
      </c>
      <c r="AR52" s="216" t="str">
        <f t="shared" si="97"/>
        <v/>
      </c>
      <c r="AS52" s="216" t="str">
        <f t="shared" si="97"/>
        <v>B12</v>
      </c>
      <c r="AT52" s="216" t="str">
        <f t="shared" si="97"/>
        <v/>
      </c>
      <c r="AU52" s="216" t="str">
        <f t="shared" si="97"/>
        <v>C6</v>
      </c>
      <c r="AV52" s="216" t="str">
        <f t="shared" si="97"/>
        <v/>
      </c>
      <c r="AW52" s="216" t="str">
        <f t="shared" si="97"/>
        <v/>
      </c>
      <c r="AX52" s="216" t="str">
        <f t="shared" si="97"/>
        <v/>
      </c>
      <c r="AY52" s="216" t="str">
        <f t="shared" si="97"/>
        <v/>
      </c>
      <c r="AZ52" s="216" t="str">
        <f t="shared" si="97"/>
        <v/>
      </c>
      <c r="BA52" s="216" t="str">
        <f t="shared" si="97"/>
        <v/>
      </c>
      <c r="BB52" s="216" t="str">
        <f t="shared" si="97"/>
        <v/>
      </c>
      <c r="BC52" s="216" t="str">
        <f t="shared" si="97"/>
        <v/>
      </c>
      <c r="BD52" s="216" t="str">
        <f t="shared" si="97"/>
        <v/>
      </c>
      <c r="BE52" s="216" t="str">
        <f t="shared" si="97"/>
        <v/>
      </c>
      <c r="BF52" s="216" t="str">
        <f t="shared" si="97"/>
        <v>B7</v>
      </c>
      <c r="BG52" s="216" t="str">
        <f t="shared" si="97"/>
        <v/>
      </c>
      <c r="BH52" s="216" t="str">
        <f t="shared" si="97"/>
        <v>A14</v>
      </c>
      <c r="BI52" s="216" t="str">
        <f t="shared" si="97"/>
        <v>A5</v>
      </c>
      <c r="BJ52" s="216" t="str">
        <f t="shared" si="97"/>
        <v>C4</v>
      </c>
      <c r="BK52" s="216" t="str">
        <f t="shared" si="97"/>
        <v>C5</v>
      </c>
      <c r="BL52" s="216" t="str">
        <f t="shared" si="97"/>
        <v/>
      </c>
      <c r="BM52" s="216" t="str">
        <f t="shared" si="97"/>
        <v>A8</v>
      </c>
      <c r="BN52" s="216" t="str">
        <f t="shared" si="97"/>
        <v/>
      </c>
      <c r="BO52" s="216" t="str">
        <f t="shared" si="97"/>
        <v>B8</v>
      </c>
      <c r="BP52" s="216" t="str">
        <f t="shared" ref="BP52:DX52" si="98">IF(COUNTIF(_tn3,BP$2)&gt;1,"sai",IF(COUNTIF(_tn3,BP$2)=1,INDEX(tkbc,1,MATCH(BP$2,_tn3,0)),""))</f>
        <v>C7</v>
      </c>
      <c r="BQ52" s="216" t="str">
        <f t="shared" si="98"/>
        <v/>
      </c>
      <c r="BR52" s="216" t="str">
        <f t="shared" si="98"/>
        <v>C11</v>
      </c>
      <c r="BS52" s="216" t="str">
        <f t="shared" si="98"/>
        <v/>
      </c>
      <c r="BT52" s="216" t="str">
        <f t="shared" si="98"/>
        <v/>
      </c>
      <c r="BU52" s="216" t="str">
        <f t="shared" si="98"/>
        <v/>
      </c>
      <c r="BV52" s="216" t="str">
        <f t="shared" si="98"/>
        <v/>
      </c>
      <c r="BW52" s="216" t="str">
        <f t="shared" si="98"/>
        <v/>
      </c>
      <c r="BX52" s="216" t="str">
        <f t="shared" si="98"/>
        <v/>
      </c>
      <c r="BY52" s="216" t="str">
        <f t="shared" si="98"/>
        <v/>
      </c>
      <c r="BZ52" s="216" t="str">
        <f t="shared" si="98"/>
        <v/>
      </c>
      <c r="CA52" s="216" t="str">
        <f t="shared" si="98"/>
        <v/>
      </c>
      <c r="CB52" s="216" t="str">
        <f t="shared" si="98"/>
        <v/>
      </c>
      <c r="CC52" s="216" t="str">
        <f t="shared" si="98"/>
        <v/>
      </c>
      <c r="CD52" s="216" t="str">
        <f t="shared" si="98"/>
        <v>A6</v>
      </c>
      <c r="CE52" s="216" t="str">
        <f t="shared" si="98"/>
        <v/>
      </c>
      <c r="CF52" s="216" t="str">
        <f t="shared" si="98"/>
        <v/>
      </c>
      <c r="CG52" s="216" t="str">
        <f t="shared" si="98"/>
        <v/>
      </c>
      <c r="CH52" s="216" t="str">
        <f t="shared" si="98"/>
        <v/>
      </c>
      <c r="CI52" s="216" t="str">
        <f t="shared" si="98"/>
        <v>B2</v>
      </c>
      <c r="CJ52" s="216" t="str">
        <f t="shared" si="98"/>
        <v/>
      </c>
      <c r="CK52" s="216" t="str">
        <f t="shared" si="98"/>
        <v/>
      </c>
      <c r="CL52" s="216" t="str">
        <f t="shared" si="98"/>
        <v>B1</v>
      </c>
      <c r="CM52" s="216" t="str">
        <f t="shared" si="98"/>
        <v/>
      </c>
      <c r="CN52" s="216" t="str">
        <f t="shared" si="98"/>
        <v/>
      </c>
      <c r="CO52" s="216" t="str">
        <f t="shared" si="98"/>
        <v/>
      </c>
      <c r="CP52" s="216" t="str">
        <f t="shared" si="98"/>
        <v/>
      </c>
      <c r="CQ52" s="216" t="str">
        <f t="shared" si="98"/>
        <v/>
      </c>
      <c r="CR52" s="216" t="str">
        <f t="shared" si="98"/>
        <v/>
      </c>
      <c r="CS52" s="216" t="str">
        <f t="shared" si="98"/>
        <v/>
      </c>
      <c r="CT52" s="216" t="str">
        <f t="shared" si="98"/>
        <v>B11</v>
      </c>
      <c r="CU52" s="216" t="str">
        <f t="shared" si="98"/>
        <v/>
      </c>
      <c r="CV52" s="216" t="str">
        <f t="shared" si="98"/>
        <v/>
      </c>
      <c r="CW52" s="216" t="str">
        <f t="shared" si="98"/>
        <v/>
      </c>
      <c r="CX52" s="216" t="str">
        <f t="shared" si="98"/>
        <v/>
      </c>
      <c r="CY52" s="216" t="str">
        <f t="shared" si="98"/>
        <v>B13</v>
      </c>
      <c r="CZ52" s="216" t="str">
        <f t="shared" si="98"/>
        <v>C10</v>
      </c>
      <c r="DA52" s="216" t="str">
        <f t="shared" si="98"/>
        <v/>
      </c>
      <c r="DB52" s="216" t="str">
        <f t="shared" si="98"/>
        <v/>
      </c>
      <c r="DC52" s="216" t="str">
        <f t="shared" si="98"/>
        <v/>
      </c>
      <c r="DD52" s="216" t="str">
        <f t="shared" si="98"/>
        <v/>
      </c>
      <c r="DE52" s="216" t="str">
        <f t="shared" si="98"/>
        <v/>
      </c>
      <c r="DF52" s="216" t="str">
        <f t="shared" si="98"/>
        <v>B10</v>
      </c>
      <c r="DG52" s="216" t="str">
        <f t="shared" si="98"/>
        <v>C3</v>
      </c>
      <c r="DH52" s="216" t="str">
        <f t="shared" si="98"/>
        <v/>
      </c>
      <c r="DI52" s="216" t="str">
        <f t="shared" si="98"/>
        <v/>
      </c>
      <c r="DJ52" s="216" t="str">
        <f t="shared" si="98"/>
        <v/>
      </c>
      <c r="DK52" s="216" t="str">
        <f t="shared" si="98"/>
        <v>C2</v>
      </c>
      <c r="DL52" s="216" t="str">
        <f t="shared" si="98"/>
        <v>A9</v>
      </c>
      <c r="DM52" s="216" t="str">
        <f t="shared" si="98"/>
        <v/>
      </c>
      <c r="DN52" s="216" t="str">
        <f t="shared" si="98"/>
        <v/>
      </c>
      <c r="DO52" s="216" t="str">
        <f t="shared" si="98"/>
        <v>B3</v>
      </c>
      <c r="DP52" s="216" t="str">
        <f t="shared" si="98"/>
        <v/>
      </c>
      <c r="DQ52" s="216" t="str">
        <f t="shared" si="98"/>
        <v/>
      </c>
      <c r="DR52" s="216" t="str">
        <f t="shared" si="98"/>
        <v/>
      </c>
      <c r="DS52" s="216" t="str">
        <f t="shared" si="98"/>
        <v/>
      </c>
      <c r="DT52" s="216" t="str">
        <f t="shared" si="98"/>
        <v/>
      </c>
      <c r="DU52" s="216" t="str">
        <f t="shared" si="98"/>
        <v/>
      </c>
      <c r="DV52" s="216" t="str">
        <f t="shared" si="98"/>
        <v>B10</v>
      </c>
      <c r="DW52" s="216" t="str">
        <f t="shared" si="98"/>
        <v/>
      </c>
      <c r="DX52" s="216" t="str">
        <f t="shared" si="98"/>
        <v/>
      </c>
    </row>
    <row r="53" spans="1:128" ht="12" customHeight="1" x14ac:dyDescent="0.2">
      <c r="A53" s="476"/>
      <c r="B53" s="218">
        <v>4</v>
      </c>
      <c r="C53" s="216" t="str">
        <f t="shared" ref="C53:BO53" si="99">IF(COUNTIF(_tn4,C$2)&gt;1,"sai",IF(COUNTIF(_tn4,C$2)=1,INDEX(tkbc,1,MATCH(C$2,_tn4,0)),""))</f>
        <v/>
      </c>
      <c r="D53" s="216" t="str">
        <f t="shared" si="99"/>
        <v/>
      </c>
      <c r="E53" s="216" t="str">
        <f t="shared" si="99"/>
        <v>B1</v>
      </c>
      <c r="F53" s="216" t="str">
        <f t="shared" si="99"/>
        <v/>
      </c>
      <c r="G53" s="216" t="str">
        <f t="shared" si="99"/>
        <v/>
      </c>
      <c r="H53" s="216" t="str">
        <f t="shared" si="99"/>
        <v/>
      </c>
      <c r="I53" s="216" t="str">
        <f t="shared" si="99"/>
        <v/>
      </c>
      <c r="J53" s="216" t="str">
        <f t="shared" si="99"/>
        <v/>
      </c>
      <c r="K53" s="216" t="str">
        <f t="shared" si="99"/>
        <v/>
      </c>
      <c r="L53" s="216" t="str">
        <f t="shared" si="99"/>
        <v>C12</v>
      </c>
      <c r="M53" s="216" t="str">
        <f t="shared" si="99"/>
        <v/>
      </c>
      <c r="N53" s="216" t="str">
        <f t="shared" si="99"/>
        <v/>
      </c>
      <c r="O53" s="216" t="str">
        <f t="shared" si="99"/>
        <v>C11</v>
      </c>
      <c r="P53" s="216" t="str">
        <f t="shared" si="99"/>
        <v/>
      </c>
      <c r="Q53" s="216" t="str">
        <f t="shared" si="99"/>
        <v/>
      </c>
      <c r="R53" s="216" t="str">
        <f t="shared" si="99"/>
        <v>C3</v>
      </c>
      <c r="S53" s="216" t="str">
        <f t="shared" si="99"/>
        <v/>
      </c>
      <c r="T53" s="216" t="str">
        <f t="shared" si="99"/>
        <v/>
      </c>
      <c r="U53" s="216" t="str">
        <f t="shared" si="99"/>
        <v/>
      </c>
      <c r="V53" s="216" t="str">
        <f t="shared" si="99"/>
        <v>B11</v>
      </c>
      <c r="W53" s="216" t="str">
        <f t="shared" si="99"/>
        <v>C10</v>
      </c>
      <c r="X53" s="216" t="str">
        <f t="shared" si="99"/>
        <v>A9</v>
      </c>
      <c r="Y53" s="216" t="str">
        <f t="shared" si="99"/>
        <v/>
      </c>
      <c r="Z53" s="216" t="str">
        <f t="shared" si="99"/>
        <v/>
      </c>
      <c r="AA53" s="216" t="str">
        <f t="shared" si="99"/>
        <v/>
      </c>
      <c r="AB53" s="216" t="str">
        <f t="shared" si="99"/>
        <v>C13</v>
      </c>
      <c r="AC53" s="216" t="str">
        <f t="shared" si="99"/>
        <v>A5</v>
      </c>
      <c r="AD53" s="216" t="str">
        <f t="shared" si="99"/>
        <v>B5</v>
      </c>
      <c r="AE53" s="216" t="str">
        <f t="shared" si="99"/>
        <v>A14</v>
      </c>
      <c r="AF53" s="216" t="str">
        <f t="shared" si="99"/>
        <v>B7</v>
      </c>
      <c r="AG53" s="216" t="str">
        <f t="shared" si="99"/>
        <v/>
      </c>
      <c r="AH53" s="216" t="str">
        <f t="shared" si="99"/>
        <v>A10</v>
      </c>
      <c r="AI53" s="216" t="str">
        <f t="shared" si="99"/>
        <v/>
      </c>
      <c r="AJ53" s="216" t="str">
        <f t="shared" si="99"/>
        <v/>
      </c>
      <c r="AK53" s="216" t="str">
        <f t="shared" si="99"/>
        <v/>
      </c>
      <c r="AL53" s="216" t="str">
        <f t="shared" si="99"/>
        <v/>
      </c>
      <c r="AM53" s="216" t="str">
        <f t="shared" si="99"/>
        <v/>
      </c>
      <c r="AN53" s="216" t="str">
        <f t="shared" si="99"/>
        <v/>
      </c>
      <c r="AO53" s="216" t="str">
        <f t="shared" si="99"/>
        <v/>
      </c>
      <c r="AP53" s="216" t="str">
        <f t="shared" si="99"/>
        <v/>
      </c>
      <c r="AQ53" s="216" t="str">
        <f t="shared" si="99"/>
        <v/>
      </c>
      <c r="AR53" s="216" t="str">
        <f t="shared" si="99"/>
        <v/>
      </c>
      <c r="AS53" s="216" t="str">
        <f t="shared" si="99"/>
        <v>A6</v>
      </c>
      <c r="AT53" s="216" t="str">
        <f t="shared" si="99"/>
        <v/>
      </c>
      <c r="AU53" s="216" t="str">
        <f t="shared" si="99"/>
        <v>A8</v>
      </c>
      <c r="AV53" s="216" t="str">
        <f t="shared" si="99"/>
        <v>C9</v>
      </c>
      <c r="AW53" s="216" t="str">
        <f t="shared" si="99"/>
        <v>C2</v>
      </c>
      <c r="AX53" s="216" t="str">
        <f t="shared" si="99"/>
        <v/>
      </c>
      <c r="AY53" s="216" t="str">
        <f t="shared" si="99"/>
        <v/>
      </c>
      <c r="AZ53" s="216" t="str">
        <f t="shared" si="99"/>
        <v/>
      </c>
      <c r="BA53" s="216" t="str">
        <f t="shared" si="99"/>
        <v/>
      </c>
      <c r="BB53" s="216" t="str">
        <f t="shared" si="99"/>
        <v/>
      </c>
      <c r="BC53" s="216" t="str">
        <f t="shared" si="99"/>
        <v/>
      </c>
      <c r="BD53" s="216" t="str">
        <f t="shared" si="99"/>
        <v/>
      </c>
      <c r="BE53" s="216" t="str">
        <f t="shared" si="99"/>
        <v>B2</v>
      </c>
      <c r="BF53" s="216" t="str">
        <f t="shared" si="99"/>
        <v>B10</v>
      </c>
      <c r="BG53" s="216" t="str">
        <f t="shared" si="99"/>
        <v/>
      </c>
      <c r="BH53" s="216" t="str">
        <f t="shared" si="99"/>
        <v/>
      </c>
      <c r="BI53" s="216" t="str">
        <f t="shared" si="99"/>
        <v>B12</v>
      </c>
      <c r="BJ53" s="216" t="str">
        <f t="shared" si="99"/>
        <v>C4</v>
      </c>
      <c r="BK53" s="216" t="str">
        <f t="shared" si="99"/>
        <v/>
      </c>
      <c r="BL53" s="216" t="str">
        <f t="shared" si="99"/>
        <v/>
      </c>
      <c r="BM53" s="216" t="str">
        <f t="shared" si="99"/>
        <v>B9</v>
      </c>
      <c r="BN53" s="216" t="str">
        <f t="shared" si="99"/>
        <v/>
      </c>
      <c r="BO53" s="216" t="str">
        <f t="shared" si="99"/>
        <v>B8</v>
      </c>
      <c r="BP53" s="216" t="str">
        <f t="shared" ref="BP53:DX53" si="100">IF(COUNTIF(_tn4,BP$2)&gt;1,"sai",IF(COUNTIF(_tn4,BP$2)=1,INDEX(tkbc,1,MATCH(BP$2,_tn4,0)),""))</f>
        <v>A1</v>
      </c>
      <c r="BQ53" s="216" t="str">
        <f t="shared" si="100"/>
        <v/>
      </c>
      <c r="BR53" s="216" t="str">
        <f t="shared" si="100"/>
        <v>C8</v>
      </c>
      <c r="BS53" s="216" t="str">
        <f t="shared" si="100"/>
        <v/>
      </c>
      <c r="BT53" s="216" t="str">
        <f t="shared" si="100"/>
        <v/>
      </c>
      <c r="BU53" s="216" t="str">
        <f t="shared" si="100"/>
        <v/>
      </c>
      <c r="BV53" s="216" t="str">
        <f t="shared" si="100"/>
        <v/>
      </c>
      <c r="BW53" s="216" t="str">
        <f t="shared" si="100"/>
        <v/>
      </c>
      <c r="BX53" s="216" t="str">
        <f t="shared" si="100"/>
        <v/>
      </c>
      <c r="BY53" s="216" t="str">
        <f t="shared" si="100"/>
        <v/>
      </c>
      <c r="BZ53" s="216" t="str">
        <f t="shared" si="100"/>
        <v/>
      </c>
      <c r="CA53" s="216" t="str">
        <f t="shared" si="100"/>
        <v/>
      </c>
      <c r="CB53" s="216" t="str">
        <f t="shared" si="100"/>
        <v/>
      </c>
      <c r="CC53" s="216" t="str">
        <f t="shared" si="100"/>
        <v/>
      </c>
      <c r="CD53" s="216" t="str">
        <f t="shared" si="100"/>
        <v>B4</v>
      </c>
      <c r="CE53" s="216" t="str">
        <f t="shared" si="100"/>
        <v/>
      </c>
      <c r="CF53" s="216" t="str">
        <f t="shared" si="100"/>
        <v/>
      </c>
      <c r="CG53" s="216" t="str">
        <f t="shared" si="100"/>
        <v/>
      </c>
      <c r="CH53" s="216" t="str">
        <f t="shared" si="100"/>
        <v/>
      </c>
      <c r="CI53" s="216" t="str">
        <f t="shared" si="100"/>
        <v/>
      </c>
      <c r="CJ53" s="216" t="str">
        <f t="shared" si="100"/>
        <v/>
      </c>
      <c r="CK53" s="216" t="str">
        <f t="shared" si="100"/>
        <v/>
      </c>
      <c r="CL53" s="216" t="str">
        <f t="shared" si="100"/>
        <v>B3</v>
      </c>
      <c r="CM53" s="216" t="str">
        <f t="shared" si="100"/>
        <v/>
      </c>
      <c r="CN53" s="216" t="str">
        <f t="shared" si="100"/>
        <v/>
      </c>
      <c r="CO53" s="216" t="str">
        <f t="shared" si="100"/>
        <v/>
      </c>
      <c r="CP53" s="216" t="str">
        <f t="shared" si="100"/>
        <v/>
      </c>
      <c r="CQ53" s="216" t="str">
        <f t="shared" si="100"/>
        <v/>
      </c>
      <c r="CR53" s="216" t="str">
        <f t="shared" si="100"/>
        <v/>
      </c>
      <c r="CS53" s="216" t="str">
        <f t="shared" si="100"/>
        <v/>
      </c>
      <c r="CT53" s="216" t="str">
        <f t="shared" si="100"/>
        <v>C5</v>
      </c>
      <c r="CU53" s="216" t="str">
        <f t="shared" si="100"/>
        <v/>
      </c>
      <c r="CV53" s="216" t="str">
        <f t="shared" si="100"/>
        <v/>
      </c>
      <c r="CW53" s="216" t="str">
        <f t="shared" si="100"/>
        <v/>
      </c>
      <c r="CX53" s="216" t="str">
        <f t="shared" si="100"/>
        <v/>
      </c>
      <c r="CY53" s="216" t="str">
        <f t="shared" si="100"/>
        <v>B13</v>
      </c>
      <c r="CZ53" s="216" t="str">
        <f t="shared" si="100"/>
        <v>C14</v>
      </c>
      <c r="DA53" s="216" t="str">
        <f t="shared" si="100"/>
        <v/>
      </c>
      <c r="DB53" s="216" t="str">
        <f t="shared" si="100"/>
        <v/>
      </c>
      <c r="DC53" s="216" t="str">
        <f t="shared" si="100"/>
        <v>C15</v>
      </c>
      <c r="DD53" s="216" t="str">
        <f t="shared" si="100"/>
        <v/>
      </c>
      <c r="DE53" s="216" t="str">
        <f t="shared" si="100"/>
        <v/>
      </c>
      <c r="DF53" s="216" t="str">
        <f t="shared" si="100"/>
        <v/>
      </c>
      <c r="DG53" s="216" t="str">
        <f t="shared" si="100"/>
        <v>C6</v>
      </c>
      <c r="DH53" s="216" t="str">
        <f t="shared" si="100"/>
        <v/>
      </c>
      <c r="DI53" s="216" t="str">
        <f t="shared" si="100"/>
        <v/>
      </c>
      <c r="DJ53" s="216" t="str">
        <f t="shared" si="100"/>
        <v>C7</v>
      </c>
      <c r="DK53" s="216" t="str">
        <f t="shared" si="100"/>
        <v>C1</v>
      </c>
      <c r="DL53" s="216" t="str">
        <f t="shared" si="100"/>
        <v/>
      </c>
      <c r="DM53" s="216" t="str">
        <f t="shared" si="100"/>
        <v/>
      </c>
      <c r="DN53" s="216" t="str">
        <f t="shared" si="100"/>
        <v/>
      </c>
      <c r="DO53" s="216" t="str">
        <f t="shared" si="100"/>
        <v/>
      </c>
      <c r="DP53" s="216" t="str">
        <f t="shared" si="100"/>
        <v/>
      </c>
      <c r="DQ53" s="216" t="str">
        <f t="shared" si="100"/>
        <v>B6</v>
      </c>
      <c r="DR53" s="216" t="str">
        <f t="shared" si="100"/>
        <v/>
      </c>
      <c r="DS53" s="216" t="str">
        <f t="shared" si="100"/>
        <v/>
      </c>
      <c r="DT53" s="216" t="str">
        <f t="shared" si="100"/>
        <v/>
      </c>
      <c r="DU53" s="216" t="str">
        <f t="shared" si="100"/>
        <v/>
      </c>
      <c r="DV53" s="216" t="str">
        <f t="shared" si="100"/>
        <v/>
      </c>
      <c r="DW53" s="216" t="str">
        <f t="shared" si="100"/>
        <v/>
      </c>
      <c r="DX53" s="216" t="str">
        <f t="shared" si="100"/>
        <v/>
      </c>
    </row>
    <row r="54" spans="1:128" ht="12" customHeight="1" x14ac:dyDescent="0.2">
      <c r="A54" s="479"/>
      <c r="B54" s="227">
        <v>5</v>
      </c>
      <c r="C54" s="220" t="str">
        <f t="shared" ref="C54:BO54" si="101">IF(COUNTIF(_tn5,C$2)&gt;1,"sai",IF(COUNTIF(_tn5,C$2)=1,INDEX(tkbc,1,MATCH(C$2,_tn5,0)),""))</f>
        <v/>
      </c>
      <c r="D54" s="220" t="str">
        <f t="shared" si="101"/>
        <v/>
      </c>
      <c r="E54" s="220" t="str">
        <f t="shared" si="101"/>
        <v>B1</v>
      </c>
      <c r="F54" s="220" t="str">
        <f t="shared" si="101"/>
        <v/>
      </c>
      <c r="G54" s="220" t="str">
        <f t="shared" si="101"/>
        <v/>
      </c>
      <c r="H54" s="220" t="str">
        <f t="shared" si="101"/>
        <v/>
      </c>
      <c r="I54" s="220" t="str">
        <f t="shared" si="101"/>
        <v/>
      </c>
      <c r="J54" s="220" t="str">
        <f t="shared" si="101"/>
        <v/>
      </c>
      <c r="K54" s="220" t="str">
        <f t="shared" si="101"/>
        <v/>
      </c>
      <c r="L54" s="220" t="str">
        <f t="shared" si="101"/>
        <v>C2</v>
      </c>
      <c r="M54" s="220" t="str">
        <f t="shared" si="101"/>
        <v/>
      </c>
      <c r="N54" s="220" t="str">
        <f t="shared" si="101"/>
        <v/>
      </c>
      <c r="O54" s="220" t="str">
        <f t="shared" si="101"/>
        <v/>
      </c>
      <c r="P54" s="220" t="str">
        <f t="shared" si="101"/>
        <v/>
      </c>
      <c r="Q54" s="220" t="str">
        <f t="shared" si="101"/>
        <v/>
      </c>
      <c r="R54" s="220" t="str">
        <f t="shared" si="101"/>
        <v>A8</v>
      </c>
      <c r="S54" s="220" t="str">
        <f t="shared" si="101"/>
        <v/>
      </c>
      <c r="T54" s="220" t="str">
        <f t="shared" si="101"/>
        <v/>
      </c>
      <c r="U54" s="220" t="str">
        <f t="shared" si="101"/>
        <v/>
      </c>
      <c r="V54" s="220" t="str">
        <f t="shared" si="101"/>
        <v>B7</v>
      </c>
      <c r="W54" s="220" t="str">
        <f t="shared" si="101"/>
        <v>C5</v>
      </c>
      <c r="X54" s="220" t="str">
        <f t="shared" si="101"/>
        <v>B5</v>
      </c>
      <c r="Y54" s="220" t="str">
        <f t="shared" si="101"/>
        <v/>
      </c>
      <c r="Z54" s="220" t="str">
        <f t="shared" si="101"/>
        <v/>
      </c>
      <c r="AA54" s="220" t="str">
        <f t="shared" si="101"/>
        <v/>
      </c>
      <c r="AB54" s="220" t="str">
        <f t="shared" si="101"/>
        <v>C4</v>
      </c>
      <c r="AC54" s="220" t="str">
        <f t="shared" si="101"/>
        <v>A5</v>
      </c>
      <c r="AD54" s="220" t="str">
        <f t="shared" si="101"/>
        <v/>
      </c>
      <c r="AE54" s="220" t="str">
        <f t="shared" si="101"/>
        <v>A14</v>
      </c>
      <c r="AF54" s="220" t="str">
        <f t="shared" si="101"/>
        <v>A9</v>
      </c>
      <c r="AG54" s="220" t="str">
        <f t="shared" si="101"/>
        <v/>
      </c>
      <c r="AH54" s="220" t="str">
        <f t="shared" si="101"/>
        <v>A10</v>
      </c>
      <c r="AI54" s="220" t="str">
        <f t="shared" si="101"/>
        <v/>
      </c>
      <c r="AJ54" s="220" t="str">
        <f t="shared" si="101"/>
        <v/>
      </c>
      <c r="AK54" s="220" t="str">
        <f t="shared" si="101"/>
        <v/>
      </c>
      <c r="AL54" s="220" t="str">
        <f t="shared" si="101"/>
        <v/>
      </c>
      <c r="AM54" s="220" t="str">
        <f t="shared" si="101"/>
        <v/>
      </c>
      <c r="AN54" s="220" t="str">
        <f t="shared" si="101"/>
        <v/>
      </c>
      <c r="AO54" s="220" t="str">
        <f t="shared" si="101"/>
        <v/>
      </c>
      <c r="AP54" s="220" t="str">
        <f t="shared" si="101"/>
        <v/>
      </c>
      <c r="AQ54" s="220" t="str">
        <f t="shared" si="101"/>
        <v/>
      </c>
      <c r="AR54" s="220" t="str">
        <f t="shared" si="101"/>
        <v/>
      </c>
      <c r="AS54" s="220" t="str">
        <f t="shared" si="101"/>
        <v>A6</v>
      </c>
      <c r="AT54" s="220" t="str">
        <f t="shared" si="101"/>
        <v/>
      </c>
      <c r="AU54" s="220" t="str">
        <f t="shared" si="101"/>
        <v/>
      </c>
      <c r="AV54" s="220" t="str">
        <f t="shared" si="101"/>
        <v>C9</v>
      </c>
      <c r="AW54" s="220" t="str">
        <f t="shared" si="101"/>
        <v>B3</v>
      </c>
      <c r="AX54" s="220" t="str">
        <f t="shared" si="101"/>
        <v/>
      </c>
      <c r="AY54" s="220" t="str">
        <f t="shared" si="101"/>
        <v/>
      </c>
      <c r="AZ54" s="220" t="str">
        <f t="shared" si="101"/>
        <v/>
      </c>
      <c r="BA54" s="220" t="str">
        <f t="shared" si="101"/>
        <v/>
      </c>
      <c r="BB54" s="220" t="str">
        <f t="shared" si="101"/>
        <v/>
      </c>
      <c r="BC54" s="220" t="str">
        <f t="shared" si="101"/>
        <v/>
      </c>
      <c r="BD54" s="220" t="str">
        <f t="shared" si="101"/>
        <v/>
      </c>
      <c r="BE54" s="220" t="str">
        <f t="shared" si="101"/>
        <v>B2</v>
      </c>
      <c r="BF54" s="220" t="str">
        <f t="shared" si="101"/>
        <v>C13</v>
      </c>
      <c r="BG54" s="220" t="str">
        <f t="shared" si="101"/>
        <v/>
      </c>
      <c r="BH54" s="220" t="str">
        <f t="shared" si="101"/>
        <v>B11</v>
      </c>
      <c r="BI54" s="220" t="str">
        <f t="shared" si="101"/>
        <v>B12</v>
      </c>
      <c r="BJ54" s="220" t="str">
        <f t="shared" si="101"/>
        <v>B10</v>
      </c>
      <c r="BK54" s="220" t="str">
        <f t="shared" si="101"/>
        <v/>
      </c>
      <c r="BL54" s="220" t="str">
        <f t="shared" si="101"/>
        <v/>
      </c>
      <c r="BM54" s="220" t="str">
        <f t="shared" si="101"/>
        <v>B9</v>
      </c>
      <c r="BN54" s="220" t="str">
        <f t="shared" si="101"/>
        <v>C12</v>
      </c>
      <c r="BO54" s="220" t="str">
        <f t="shared" si="101"/>
        <v>C3</v>
      </c>
      <c r="BP54" s="220" t="str">
        <f t="shared" ref="BP54:DX54" si="102">IF(COUNTIF(_tn5,BP$2)&gt;1,"sai",IF(COUNTIF(_tn5,BP$2)=1,INDEX(tkbc,1,MATCH(BP$2,_tn5,0)),""))</f>
        <v/>
      </c>
      <c r="BQ54" s="220" t="str">
        <f t="shared" si="102"/>
        <v/>
      </c>
      <c r="BR54" s="220" t="str">
        <f t="shared" si="102"/>
        <v>C8</v>
      </c>
      <c r="BS54" s="220" t="str">
        <f t="shared" si="102"/>
        <v/>
      </c>
      <c r="BT54" s="220" t="str">
        <f t="shared" si="102"/>
        <v/>
      </c>
      <c r="BU54" s="220" t="str">
        <f t="shared" si="102"/>
        <v/>
      </c>
      <c r="BV54" s="220" t="str">
        <f t="shared" si="102"/>
        <v/>
      </c>
      <c r="BW54" s="220" t="str">
        <f t="shared" si="102"/>
        <v/>
      </c>
      <c r="BX54" s="220" t="str">
        <f t="shared" si="102"/>
        <v>A1</v>
      </c>
      <c r="BY54" s="220" t="str">
        <f t="shared" si="102"/>
        <v/>
      </c>
      <c r="BZ54" s="220" t="str">
        <f t="shared" si="102"/>
        <v/>
      </c>
      <c r="CA54" s="220" t="str">
        <f t="shared" si="102"/>
        <v/>
      </c>
      <c r="CB54" s="220" t="str">
        <f t="shared" si="102"/>
        <v/>
      </c>
      <c r="CC54" s="220" t="str">
        <f t="shared" si="102"/>
        <v/>
      </c>
      <c r="CD54" s="220" t="str">
        <f t="shared" si="102"/>
        <v>B4</v>
      </c>
      <c r="CE54" s="220" t="str">
        <f t="shared" si="102"/>
        <v/>
      </c>
      <c r="CF54" s="220" t="str">
        <f t="shared" si="102"/>
        <v/>
      </c>
      <c r="CG54" s="220" t="str">
        <f t="shared" si="102"/>
        <v/>
      </c>
      <c r="CH54" s="220" t="str">
        <f t="shared" si="102"/>
        <v/>
      </c>
      <c r="CI54" s="220" t="str">
        <f t="shared" si="102"/>
        <v>C11</v>
      </c>
      <c r="CJ54" s="220" t="str">
        <f t="shared" si="102"/>
        <v/>
      </c>
      <c r="CK54" s="220" t="str">
        <f t="shared" si="102"/>
        <v/>
      </c>
      <c r="CL54" s="220" t="str">
        <f t="shared" si="102"/>
        <v>B13</v>
      </c>
      <c r="CM54" s="220" t="str">
        <f t="shared" si="102"/>
        <v/>
      </c>
      <c r="CN54" s="220" t="str">
        <f t="shared" si="102"/>
        <v/>
      </c>
      <c r="CO54" s="220" t="str">
        <f t="shared" si="102"/>
        <v/>
      </c>
      <c r="CP54" s="220" t="str">
        <f t="shared" si="102"/>
        <v/>
      </c>
      <c r="CQ54" s="220" t="str">
        <f t="shared" si="102"/>
        <v/>
      </c>
      <c r="CR54" s="220" t="str">
        <f t="shared" si="102"/>
        <v/>
      </c>
      <c r="CS54" s="220" t="str">
        <f t="shared" si="102"/>
        <v/>
      </c>
      <c r="CT54" s="220" t="str">
        <f t="shared" si="102"/>
        <v/>
      </c>
      <c r="CU54" s="220" t="str">
        <f t="shared" si="102"/>
        <v/>
      </c>
      <c r="CV54" s="220" t="str">
        <f t="shared" si="102"/>
        <v/>
      </c>
      <c r="CW54" s="220" t="str">
        <f t="shared" si="102"/>
        <v/>
      </c>
      <c r="CX54" s="220" t="str">
        <f t="shared" si="102"/>
        <v/>
      </c>
      <c r="CY54" s="220" t="str">
        <f t="shared" si="102"/>
        <v>B8</v>
      </c>
      <c r="CZ54" s="220" t="str">
        <f t="shared" si="102"/>
        <v>C14</v>
      </c>
      <c r="DA54" s="220" t="str">
        <f t="shared" si="102"/>
        <v/>
      </c>
      <c r="DB54" s="220" t="str">
        <f t="shared" si="102"/>
        <v/>
      </c>
      <c r="DC54" s="220" t="str">
        <f t="shared" si="102"/>
        <v>C15</v>
      </c>
      <c r="DD54" s="220" t="str">
        <f t="shared" si="102"/>
        <v/>
      </c>
      <c r="DE54" s="220" t="str">
        <f t="shared" si="102"/>
        <v/>
      </c>
      <c r="DF54" s="220" t="str">
        <f t="shared" si="102"/>
        <v/>
      </c>
      <c r="DG54" s="220" t="str">
        <f t="shared" si="102"/>
        <v>C6</v>
      </c>
      <c r="DH54" s="220" t="str">
        <f t="shared" si="102"/>
        <v/>
      </c>
      <c r="DI54" s="220" t="str">
        <f t="shared" si="102"/>
        <v/>
      </c>
      <c r="DJ54" s="220" t="str">
        <f t="shared" si="102"/>
        <v>C7</v>
      </c>
      <c r="DK54" s="220" t="str">
        <f t="shared" si="102"/>
        <v>C1</v>
      </c>
      <c r="DL54" s="220" t="str">
        <f t="shared" si="102"/>
        <v/>
      </c>
      <c r="DM54" s="220" t="str">
        <f t="shared" si="102"/>
        <v/>
      </c>
      <c r="DN54" s="220" t="str">
        <f t="shared" si="102"/>
        <v/>
      </c>
      <c r="DO54" s="220" t="str">
        <f t="shared" si="102"/>
        <v>C10</v>
      </c>
      <c r="DP54" s="220" t="str">
        <f t="shared" si="102"/>
        <v/>
      </c>
      <c r="DQ54" s="220" t="str">
        <f t="shared" si="102"/>
        <v>B6</v>
      </c>
      <c r="DR54" s="220" t="str">
        <f t="shared" si="102"/>
        <v/>
      </c>
      <c r="DS54" s="220" t="str">
        <f t="shared" si="102"/>
        <v/>
      </c>
      <c r="DT54" s="220" t="str">
        <f t="shared" si="102"/>
        <v/>
      </c>
      <c r="DU54" s="220" t="str">
        <f t="shared" si="102"/>
        <v/>
      </c>
      <c r="DV54" s="220" t="str">
        <f t="shared" si="102"/>
        <v/>
      </c>
      <c r="DW54" s="220" t="str">
        <f t="shared" si="102"/>
        <v/>
      </c>
      <c r="DX54" s="220" t="str">
        <f t="shared" si="102"/>
        <v/>
      </c>
    </row>
    <row r="55" spans="1:128" ht="12" customHeight="1" x14ac:dyDescent="0.2">
      <c r="A55" s="475" t="s">
        <v>103</v>
      </c>
      <c r="B55" s="215">
        <v>1</v>
      </c>
      <c r="C55" s="221" t="str">
        <f t="shared" ref="C55:BO55" si="103">IF(COUNTIF(_ts1,C$2)&gt;1,"sai",IF(COUNTIF(_ts1,C$2)=1,INDEX(tkbc,1,MATCH(C$2,_ts1,0)),""))</f>
        <v>B11</v>
      </c>
      <c r="D55" s="221" t="str">
        <f t="shared" si="103"/>
        <v/>
      </c>
      <c r="E55" s="221" t="str">
        <f t="shared" si="103"/>
        <v/>
      </c>
      <c r="F55" s="221" t="str">
        <f t="shared" si="103"/>
        <v/>
      </c>
      <c r="G55" s="221" t="str">
        <f t="shared" si="103"/>
        <v/>
      </c>
      <c r="H55" s="221" t="str">
        <f t="shared" si="103"/>
        <v>B4</v>
      </c>
      <c r="I55" s="221" t="str">
        <f t="shared" si="103"/>
        <v>B10</v>
      </c>
      <c r="J55" s="221" t="str">
        <f t="shared" si="103"/>
        <v/>
      </c>
      <c r="K55" s="221" t="str">
        <f t="shared" si="103"/>
        <v/>
      </c>
      <c r="L55" s="221" t="str">
        <f t="shared" si="103"/>
        <v>C12</v>
      </c>
      <c r="M55" s="221" t="str">
        <f t="shared" si="103"/>
        <v/>
      </c>
      <c r="N55" s="221" t="str">
        <f t="shared" si="103"/>
        <v/>
      </c>
      <c r="O55" s="221" t="str">
        <f t="shared" si="103"/>
        <v/>
      </c>
      <c r="P55" s="221" t="str">
        <f t="shared" si="103"/>
        <v/>
      </c>
      <c r="Q55" s="221" t="str">
        <f t="shared" si="103"/>
        <v/>
      </c>
      <c r="R55" s="221" t="str">
        <f t="shared" si="103"/>
        <v/>
      </c>
      <c r="S55" s="221" t="str">
        <f t="shared" si="103"/>
        <v/>
      </c>
      <c r="T55" s="221" t="str">
        <f t="shared" si="103"/>
        <v/>
      </c>
      <c r="U55" s="221" t="str">
        <f t="shared" si="103"/>
        <v>B1</v>
      </c>
      <c r="V55" s="221" t="str">
        <f t="shared" si="103"/>
        <v/>
      </c>
      <c r="W55" s="221" t="str">
        <f t="shared" si="103"/>
        <v/>
      </c>
      <c r="X55" s="221" t="str">
        <f t="shared" si="103"/>
        <v>B9</v>
      </c>
      <c r="Y55" s="221" t="str">
        <f t="shared" si="103"/>
        <v/>
      </c>
      <c r="Z55" s="221" t="str">
        <f t="shared" si="103"/>
        <v/>
      </c>
      <c r="AA55" s="221" t="str">
        <f t="shared" si="103"/>
        <v/>
      </c>
      <c r="AB55" s="221" t="str">
        <f t="shared" si="103"/>
        <v>B12</v>
      </c>
      <c r="AC55" s="221" t="str">
        <f t="shared" si="103"/>
        <v/>
      </c>
      <c r="AD55" s="221" t="str">
        <f t="shared" si="103"/>
        <v>B2</v>
      </c>
      <c r="AE55" s="221" t="str">
        <f t="shared" si="103"/>
        <v/>
      </c>
      <c r="AF55" s="221" t="str">
        <f t="shared" si="103"/>
        <v/>
      </c>
      <c r="AG55" s="221" t="str">
        <f t="shared" si="103"/>
        <v/>
      </c>
      <c r="AH55" s="221" t="str">
        <f t="shared" si="103"/>
        <v/>
      </c>
      <c r="AI55" s="221" t="str">
        <f t="shared" si="103"/>
        <v>B13</v>
      </c>
      <c r="AJ55" s="221" t="str">
        <f t="shared" si="103"/>
        <v/>
      </c>
      <c r="AK55" s="221" t="str">
        <f t="shared" si="103"/>
        <v/>
      </c>
      <c r="AL55" s="221" t="str">
        <f t="shared" si="103"/>
        <v/>
      </c>
      <c r="AM55" s="221" t="str">
        <f t="shared" si="103"/>
        <v/>
      </c>
      <c r="AN55" s="221" t="str">
        <f t="shared" si="103"/>
        <v/>
      </c>
      <c r="AO55" s="221" t="str">
        <f t="shared" si="103"/>
        <v/>
      </c>
      <c r="AP55" s="221" t="str">
        <f t="shared" si="103"/>
        <v/>
      </c>
      <c r="AQ55" s="221" t="str">
        <f t="shared" si="103"/>
        <v/>
      </c>
      <c r="AR55" s="221" t="str">
        <f t="shared" si="103"/>
        <v/>
      </c>
      <c r="AS55" s="221" t="str">
        <f t="shared" si="103"/>
        <v/>
      </c>
      <c r="AT55" s="221" t="str">
        <f t="shared" si="103"/>
        <v/>
      </c>
      <c r="AU55" s="221" t="str">
        <f t="shared" si="103"/>
        <v/>
      </c>
      <c r="AV55" s="221" t="str">
        <f t="shared" si="103"/>
        <v/>
      </c>
      <c r="AW55" s="221" t="str">
        <f t="shared" si="103"/>
        <v/>
      </c>
      <c r="AX55" s="221" t="str">
        <f t="shared" si="103"/>
        <v>C8</v>
      </c>
      <c r="AY55" s="221" t="str">
        <f t="shared" si="103"/>
        <v/>
      </c>
      <c r="AZ55" s="221" t="str">
        <f t="shared" si="103"/>
        <v/>
      </c>
      <c r="BA55" s="221" t="str">
        <f t="shared" si="103"/>
        <v/>
      </c>
      <c r="BB55" s="221" t="str">
        <f t="shared" si="103"/>
        <v/>
      </c>
      <c r="BC55" s="221" t="str">
        <f t="shared" si="103"/>
        <v/>
      </c>
      <c r="BD55" s="221" t="str">
        <f t="shared" si="103"/>
        <v>C14</v>
      </c>
      <c r="BE55" s="221" t="str">
        <f t="shared" si="103"/>
        <v>C15</v>
      </c>
      <c r="BF55" s="221" t="str">
        <f t="shared" si="103"/>
        <v>C13</v>
      </c>
      <c r="BG55" s="221" t="str">
        <f t="shared" si="103"/>
        <v/>
      </c>
      <c r="BH55" s="221" t="str">
        <f t="shared" si="103"/>
        <v/>
      </c>
      <c r="BI55" s="221" t="str">
        <f t="shared" si="103"/>
        <v/>
      </c>
      <c r="BJ55" s="221" t="str">
        <f t="shared" si="103"/>
        <v/>
      </c>
      <c r="BK55" s="221" t="str">
        <f t="shared" si="103"/>
        <v>C9</v>
      </c>
      <c r="BL55" s="221" t="str">
        <f t="shared" si="103"/>
        <v/>
      </c>
      <c r="BM55" s="221" t="str">
        <f t="shared" si="103"/>
        <v/>
      </c>
      <c r="BN55" s="221" t="str">
        <f t="shared" si="103"/>
        <v/>
      </c>
      <c r="BO55" s="221" t="str">
        <f t="shared" si="103"/>
        <v/>
      </c>
      <c r="BP55" s="221" t="str">
        <f t="shared" ref="BP55:DX55" si="104">IF(COUNTIF(_ts1,BP$2)&gt;1,"sai",IF(COUNTIF(_ts1,BP$2)=1,INDEX(tkbc,1,MATCH(BP$2,_ts1,0)),""))</f>
        <v/>
      </c>
      <c r="BQ55" s="221" t="str">
        <f t="shared" si="104"/>
        <v>C10</v>
      </c>
      <c r="BR55" s="221" t="str">
        <f t="shared" si="104"/>
        <v>C11</v>
      </c>
      <c r="BS55" s="221" t="str">
        <f t="shared" si="104"/>
        <v/>
      </c>
      <c r="BT55" s="221" t="str">
        <f t="shared" si="104"/>
        <v/>
      </c>
      <c r="BU55" s="221" t="str">
        <f t="shared" si="104"/>
        <v/>
      </c>
      <c r="BV55" s="221" t="str">
        <f t="shared" si="104"/>
        <v/>
      </c>
      <c r="BW55" s="221" t="str">
        <f t="shared" si="104"/>
        <v/>
      </c>
      <c r="BX55" s="221" t="str">
        <f t="shared" si="104"/>
        <v/>
      </c>
      <c r="BY55" s="221" t="str">
        <f t="shared" si="104"/>
        <v>B8</v>
      </c>
      <c r="BZ55" s="221" t="str">
        <f t="shared" si="104"/>
        <v/>
      </c>
      <c r="CA55" s="221" t="str">
        <f t="shared" si="104"/>
        <v/>
      </c>
      <c r="CB55" s="221" t="str">
        <f t="shared" si="104"/>
        <v/>
      </c>
      <c r="CC55" s="221" t="str">
        <f t="shared" si="104"/>
        <v/>
      </c>
      <c r="CD55" s="221" t="str">
        <f t="shared" si="104"/>
        <v/>
      </c>
      <c r="CE55" s="221" t="str">
        <f t="shared" si="104"/>
        <v/>
      </c>
      <c r="CF55" s="221" t="str">
        <f t="shared" si="104"/>
        <v>B6</v>
      </c>
      <c r="CG55" s="221" t="str">
        <f t="shared" si="104"/>
        <v/>
      </c>
      <c r="CH55" s="221" t="str">
        <f t="shared" si="104"/>
        <v/>
      </c>
      <c r="CI55" s="221" t="str">
        <f t="shared" si="104"/>
        <v/>
      </c>
      <c r="CJ55" s="221" t="str">
        <f t="shared" si="104"/>
        <v/>
      </c>
      <c r="CK55" s="221" t="str">
        <f t="shared" si="104"/>
        <v/>
      </c>
      <c r="CL55" s="221" t="str">
        <f t="shared" si="104"/>
        <v/>
      </c>
      <c r="CM55" s="221" t="str">
        <f t="shared" si="104"/>
        <v/>
      </c>
      <c r="CN55" s="221" t="str">
        <f t="shared" si="104"/>
        <v/>
      </c>
      <c r="CO55" s="221" t="str">
        <f t="shared" si="104"/>
        <v/>
      </c>
      <c r="CP55" s="221" t="str">
        <f t="shared" si="104"/>
        <v/>
      </c>
      <c r="CQ55" s="221" t="str">
        <f t="shared" si="104"/>
        <v/>
      </c>
      <c r="CR55" s="221" t="str">
        <f t="shared" si="104"/>
        <v/>
      </c>
      <c r="CS55" s="221" t="str">
        <f t="shared" si="104"/>
        <v/>
      </c>
      <c r="CT55" s="221" t="str">
        <f t="shared" si="104"/>
        <v/>
      </c>
      <c r="CU55" s="221" t="str">
        <f t="shared" si="104"/>
        <v/>
      </c>
      <c r="CV55" s="221" t="str">
        <f t="shared" si="104"/>
        <v>B5</v>
      </c>
      <c r="CW55" s="221" t="str">
        <f t="shared" si="104"/>
        <v/>
      </c>
      <c r="CX55" s="221" t="str">
        <f t="shared" si="104"/>
        <v/>
      </c>
      <c r="CY55" s="221" t="str">
        <f t="shared" si="104"/>
        <v/>
      </c>
      <c r="CZ55" s="221" t="str">
        <f t="shared" si="104"/>
        <v/>
      </c>
      <c r="DA55" s="221" t="str">
        <f t="shared" si="104"/>
        <v/>
      </c>
      <c r="DB55" s="221" t="str">
        <f t="shared" si="104"/>
        <v/>
      </c>
      <c r="DC55" s="221" t="str">
        <f t="shared" si="104"/>
        <v/>
      </c>
      <c r="DD55" s="221" t="str">
        <f t="shared" si="104"/>
        <v/>
      </c>
      <c r="DE55" s="221" t="str">
        <f t="shared" si="104"/>
        <v/>
      </c>
      <c r="DF55" s="221" t="str">
        <f t="shared" si="104"/>
        <v/>
      </c>
      <c r="DG55" s="221" t="str">
        <f t="shared" si="104"/>
        <v/>
      </c>
      <c r="DH55" s="221" t="str">
        <f t="shared" si="104"/>
        <v/>
      </c>
      <c r="DI55" s="221" t="str">
        <f t="shared" si="104"/>
        <v/>
      </c>
      <c r="DJ55" s="221" t="str">
        <f t="shared" si="104"/>
        <v/>
      </c>
      <c r="DK55" s="221" t="str">
        <f t="shared" si="104"/>
        <v/>
      </c>
      <c r="DL55" s="221" t="str">
        <f t="shared" si="104"/>
        <v/>
      </c>
      <c r="DM55" s="221" t="str">
        <f t="shared" si="104"/>
        <v/>
      </c>
      <c r="DN55" s="221" t="str">
        <f t="shared" si="104"/>
        <v/>
      </c>
      <c r="DO55" s="221" t="str">
        <f t="shared" si="104"/>
        <v/>
      </c>
      <c r="DP55" s="221" t="str">
        <f t="shared" si="104"/>
        <v/>
      </c>
      <c r="DQ55" s="221" t="str">
        <f t="shared" si="104"/>
        <v>B7</v>
      </c>
      <c r="DR55" s="221" t="str">
        <f t="shared" si="104"/>
        <v>B3</v>
      </c>
      <c r="DS55" s="221" t="str">
        <f t="shared" si="104"/>
        <v/>
      </c>
      <c r="DT55" s="221" t="str">
        <f t="shared" si="104"/>
        <v/>
      </c>
      <c r="DU55" s="221" t="str">
        <f t="shared" si="104"/>
        <v/>
      </c>
      <c r="DV55" s="221" t="str">
        <f t="shared" si="104"/>
        <v/>
      </c>
      <c r="DW55" s="221" t="str">
        <f t="shared" si="104"/>
        <v/>
      </c>
      <c r="DX55" s="221" t="str">
        <f t="shared" si="104"/>
        <v/>
      </c>
    </row>
    <row r="56" spans="1:128" ht="12" customHeight="1" x14ac:dyDescent="0.2">
      <c r="A56" s="476"/>
      <c r="B56" s="218">
        <v>2</v>
      </c>
      <c r="C56" s="216" t="str">
        <f t="shared" ref="C56:BO56" si="105">IF(COUNTIF(_ts2,C$2)&gt;1,"sai",IF(COUNTIF(_ts2,C$2)=1,INDEX(tkbc,1,MATCH(C$2,_ts2,0)),""))</f>
        <v>A13</v>
      </c>
      <c r="D56" s="216" t="str">
        <f t="shared" si="105"/>
        <v/>
      </c>
      <c r="E56" s="216" t="str">
        <f t="shared" si="105"/>
        <v/>
      </c>
      <c r="F56" s="216" t="str">
        <f t="shared" si="105"/>
        <v>A3</v>
      </c>
      <c r="G56" s="216" t="str">
        <f t="shared" si="105"/>
        <v>A4</v>
      </c>
      <c r="H56" s="216" t="str">
        <f t="shared" si="105"/>
        <v>B4</v>
      </c>
      <c r="I56" s="216" t="str">
        <f t="shared" si="105"/>
        <v>C10</v>
      </c>
      <c r="J56" s="216" t="str">
        <f t="shared" si="105"/>
        <v/>
      </c>
      <c r="K56" s="216" t="str">
        <f t="shared" si="105"/>
        <v/>
      </c>
      <c r="L56" s="216" t="str">
        <f t="shared" si="105"/>
        <v>C12</v>
      </c>
      <c r="M56" s="216" t="str">
        <f t="shared" si="105"/>
        <v/>
      </c>
      <c r="N56" s="216" t="str">
        <f t="shared" si="105"/>
        <v/>
      </c>
      <c r="O56" s="216" t="str">
        <f t="shared" si="105"/>
        <v/>
      </c>
      <c r="P56" s="216" t="str">
        <f t="shared" si="105"/>
        <v/>
      </c>
      <c r="Q56" s="216" t="str">
        <f t="shared" si="105"/>
        <v/>
      </c>
      <c r="R56" s="216" t="str">
        <f t="shared" si="105"/>
        <v/>
      </c>
      <c r="S56" s="216" t="str">
        <f t="shared" si="105"/>
        <v>B7</v>
      </c>
      <c r="T56" s="216" t="str">
        <f t="shared" si="105"/>
        <v/>
      </c>
      <c r="U56" s="216" t="str">
        <f t="shared" si="105"/>
        <v>C5</v>
      </c>
      <c r="V56" s="216" t="str">
        <f t="shared" si="105"/>
        <v/>
      </c>
      <c r="W56" s="216" t="str">
        <f t="shared" si="105"/>
        <v/>
      </c>
      <c r="X56" s="216" t="str">
        <f t="shared" si="105"/>
        <v>A2</v>
      </c>
      <c r="Y56" s="216" t="str">
        <f t="shared" si="105"/>
        <v/>
      </c>
      <c r="Z56" s="216" t="str">
        <f t="shared" si="105"/>
        <v/>
      </c>
      <c r="AA56" s="216" t="str">
        <f t="shared" si="105"/>
        <v>A11</v>
      </c>
      <c r="AB56" s="216" t="str">
        <f t="shared" si="105"/>
        <v>B12</v>
      </c>
      <c r="AC56" s="216" t="str">
        <f t="shared" si="105"/>
        <v/>
      </c>
      <c r="AD56" s="216" t="str">
        <f t="shared" si="105"/>
        <v>B2</v>
      </c>
      <c r="AE56" s="216" t="str">
        <f t="shared" si="105"/>
        <v>A14</v>
      </c>
      <c r="AF56" s="216" t="str">
        <f t="shared" si="105"/>
        <v/>
      </c>
      <c r="AG56" s="216" t="str">
        <f t="shared" si="105"/>
        <v>B11</v>
      </c>
      <c r="AH56" s="216" t="str">
        <f t="shared" si="105"/>
        <v>A12</v>
      </c>
      <c r="AI56" s="216" t="str">
        <f t="shared" si="105"/>
        <v>B13</v>
      </c>
      <c r="AJ56" s="216" t="str">
        <f t="shared" si="105"/>
        <v/>
      </c>
      <c r="AK56" s="216" t="str">
        <f t="shared" si="105"/>
        <v>B9</v>
      </c>
      <c r="AL56" s="216" t="str">
        <f t="shared" si="105"/>
        <v/>
      </c>
      <c r="AM56" s="216" t="str">
        <f t="shared" si="105"/>
        <v/>
      </c>
      <c r="AN56" s="216" t="str">
        <f t="shared" si="105"/>
        <v/>
      </c>
      <c r="AO56" s="216" t="str">
        <f t="shared" si="105"/>
        <v/>
      </c>
      <c r="AP56" s="216" t="str">
        <f t="shared" si="105"/>
        <v/>
      </c>
      <c r="AQ56" s="216" t="str">
        <f t="shared" si="105"/>
        <v/>
      </c>
      <c r="AR56" s="216" t="str">
        <f t="shared" si="105"/>
        <v/>
      </c>
      <c r="AS56" s="216" t="str">
        <f t="shared" si="105"/>
        <v/>
      </c>
      <c r="AT56" s="216" t="str">
        <f t="shared" si="105"/>
        <v/>
      </c>
      <c r="AU56" s="216" t="str">
        <f t="shared" si="105"/>
        <v/>
      </c>
      <c r="AV56" s="216" t="str">
        <f t="shared" si="105"/>
        <v/>
      </c>
      <c r="AW56" s="216" t="str">
        <f t="shared" si="105"/>
        <v/>
      </c>
      <c r="AX56" s="216" t="str">
        <f t="shared" si="105"/>
        <v>C8</v>
      </c>
      <c r="AY56" s="216" t="str">
        <f t="shared" si="105"/>
        <v/>
      </c>
      <c r="AZ56" s="216" t="str">
        <f t="shared" si="105"/>
        <v/>
      </c>
      <c r="BA56" s="216" t="str">
        <f t="shared" si="105"/>
        <v/>
      </c>
      <c r="BB56" s="216" t="str">
        <f t="shared" si="105"/>
        <v/>
      </c>
      <c r="BC56" s="216" t="str">
        <f t="shared" si="105"/>
        <v>C11</v>
      </c>
      <c r="BD56" s="216" t="str">
        <f t="shared" si="105"/>
        <v>C14</v>
      </c>
      <c r="BE56" s="216" t="str">
        <f t="shared" si="105"/>
        <v>C15</v>
      </c>
      <c r="BF56" s="216" t="str">
        <f t="shared" si="105"/>
        <v>C13</v>
      </c>
      <c r="BG56" s="216" t="str">
        <f t="shared" si="105"/>
        <v/>
      </c>
      <c r="BH56" s="216" t="str">
        <f t="shared" si="105"/>
        <v/>
      </c>
      <c r="BI56" s="216" t="str">
        <f t="shared" si="105"/>
        <v/>
      </c>
      <c r="BJ56" s="216" t="str">
        <f t="shared" si="105"/>
        <v/>
      </c>
      <c r="BK56" s="216" t="str">
        <f t="shared" si="105"/>
        <v>C9</v>
      </c>
      <c r="BL56" s="216" t="str">
        <f t="shared" si="105"/>
        <v/>
      </c>
      <c r="BM56" s="216" t="str">
        <f t="shared" si="105"/>
        <v/>
      </c>
      <c r="BN56" s="216" t="str">
        <f t="shared" si="105"/>
        <v/>
      </c>
      <c r="BO56" s="216" t="str">
        <f t="shared" si="105"/>
        <v>C6</v>
      </c>
      <c r="BP56" s="216" t="str">
        <f t="shared" ref="BP56:DX56" si="106">IF(COUNTIF(_ts2,BP$2)&gt;1,"sai",IF(COUNTIF(_ts2,BP$2)=1,INDEX(tkbc,1,MATCH(BP$2,_ts2,0)),""))</f>
        <v/>
      </c>
      <c r="BQ56" s="216" t="str">
        <f t="shared" si="106"/>
        <v/>
      </c>
      <c r="BR56" s="216" t="str">
        <f t="shared" si="106"/>
        <v>B6</v>
      </c>
      <c r="BS56" s="216" t="str">
        <f t="shared" si="106"/>
        <v/>
      </c>
      <c r="BT56" s="216" t="str">
        <f t="shared" si="106"/>
        <v/>
      </c>
      <c r="BU56" s="216" t="str">
        <f t="shared" si="106"/>
        <v/>
      </c>
      <c r="BV56" s="216" t="str">
        <f t="shared" si="106"/>
        <v/>
      </c>
      <c r="BW56" s="216" t="str">
        <f t="shared" si="106"/>
        <v/>
      </c>
      <c r="BX56" s="216" t="str">
        <f t="shared" si="106"/>
        <v/>
      </c>
      <c r="BY56" s="216" t="str">
        <f t="shared" si="106"/>
        <v>B8</v>
      </c>
      <c r="BZ56" s="216" t="str">
        <f t="shared" si="106"/>
        <v>B10</v>
      </c>
      <c r="CA56" s="216" t="str">
        <f t="shared" si="106"/>
        <v/>
      </c>
      <c r="CB56" s="216" t="str">
        <f t="shared" si="106"/>
        <v/>
      </c>
      <c r="CC56" s="216" t="str">
        <f t="shared" si="106"/>
        <v/>
      </c>
      <c r="CD56" s="216" t="str">
        <f t="shared" si="106"/>
        <v/>
      </c>
      <c r="CE56" s="216" t="str">
        <f t="shared" si="106"/>
        <v/>
      </c>
      <c r="CF56" s="216" t="str">
        <f t="shared" si="106"/>
        <v/>
      </c>
      <c r="CG56" s="216" t="str">
        <f t="shared" si="106"/>
        <v>A7</v>
      </c>
      <c r="CH56" s="216" t="str">
        <f t="shared" si="106"/>
        <v>B3</v>
      </c>
      <c r="CI56" s="216" t="str">
        <f t="shared" si="106"/>
        <v/>
      </c>
      <c r="CJ56" s="216" t="str">
        <f t="shared" si="106"/>
        <v/>
      </c>
      <c r="CK56" s="216" t="str">
        <f t="shared" si="106"/>
        <v/>
      </c>
      <c r="CL56" s="216" t="str">
        <f t="shared" si="106"/>
        <v/>
      </c>
      <c r="CM56" s="216" t="str">
        <f t="shared" si="106"/>
        <v/>
      </c>
      <c r="CN56" s="216" t="str">
        <f t="shared" si="106"/>
        <v/>
      </c>
      <c r="CO56" s="216" t="str">
        <f t="shared" si="106"/>
        <v/>
      </c>
      <c r="CP56" s="216" t="str">
        <f t="shared" si="106"/>
        <v/>
      </c>
      <c r="CQ56" s="216" t="str">
        <f t="shared" si="106"/>
        <v/>
      </c>
      <c r="CR56" s="216" t="str">
        <f t="shared" si="106"/>
        <v/>
      </c>
      <c r="CS56" s="216" t="str">
        <f t="shared" si="106"/>
        <v/>
      </c>
      <c r="CT56" s="216" t="str">
        <f t="shared" si="106"/>
        <v/>
      </c>
      <c r="CU56" s="216" t="str">
        <f t="shared" si="106"/>
        <v/>
      </c>
      <c r="CV56" s="216" t="str">
        <f t="shared" si="106"/>
        <v/>
      </c>
      <c r="CW56" s="216" t="str">
        <f t="shared" si="106"/>
        <v/>
      </c>
      <c r="CX56" s="216" t="str">
        <f t="shared" si="106"/>
        <v/>
      </c>
      <c r="CY56" s="216" t="str">
        <f t="shared" si="106"/>
        <v/>
      </c>
      <c r="CZ56" s="216" t="str">
        <f t="shared" si="106"/>
        <v/>
      </c>
      <c r="DA56" s="216" t="str">
        <f t="shared" si="106"/>
        <v/>
      </c>
      <c r="DB56" s="216" t="str">
        <f t="shared" si="106"/>
        <v/>
      </c>
      <c r="DC56" s="216" t="str">
        <f t="shared" si="106"/>
        <v/>
      </c>
      <c r="DD56" s="216" t="str">
        <f t="shared" si="106"/>
        <v/>
      </c>
      <c r="DE56" s="216" t="str">
        <f t="shared" si="106"/>
        <v/>
      </c>
      <c r="DF56" s="216" t="str">
        <f t="shared" si="106"/>
        <v/>
      </c>
      <c r="DG56" s="216" t="str">
        <f t="shared" si="106"/>
        <v/>
      </c>
      <c r="DH56" s="216" t="str">
        <f t="shared" si="106"/>
        <v/>
      </c>
      <c r="DI56" s="216" t="str">
        <f t="shared" si="106"/>
        <v>A1</v>
      </c>
      <c r="DJ56" s="216" t="str">
        <f t="shared" si="106"/>
        <v>A10</v>
      </c>
      <c r="DK56" s="216" t="str">
        <f t="shared" si="106"/>
        <v/>
      </c>
      <c r="DL56" s="216" t="str">
        <f t="shared" si="106"/>
        <v/>
      </c>
      <c r="DM56" s="216" t="str">
        <f t="shared" si="106"/>
        <v>C4</v>
      </c>
      <c r="DN56" s="216" t="str">
        <f t="shared" si="106"/>
        <v>B1</v>
      </c>
      <c r="DO56" s="216" t="str">
        <f t="shared" si="106"/>
        <v/>
      </c>
      <c r="DP56" s="216" t="str">
        <f t="shared" si="106"/>
        <v/>
      </c>
      <c r="DQ56" s="216" t="str">
        <f t="shared" si="106"/>
        <v/>
      </c>
      <c r="DR56" s="216" t="str">
        <f t="shared" si="106"/>
        <v/>
      </c>
      <c r="DS56" s="216" t="str">
        <f t="shared" si="106"/>
        <v>B5</v>
      </c>
      <c r="DT56" s="216" t="str">
        <f t="shared" si="106"/>
        <v/>
      </c>
      <c r="DU56" s="216" t="str">
        <f t="shared" si="106"/>
        <v/>
      </c>
      <c r="DV56" s="216" t="str">
        <f t="shared" si="106"/>
        <v/>
      </c>
      <c r="DW56" s="216" t="str">
        <f t="shared" si="106"/>
        <v/>
      </c>
      <c r="DX56" s="216" t="str">
        <f t="shared" si="106"/>
        <v/>
      </c>
    </row>
    <row r="57" spans="1:128" ht="12" customHeight="1" x14ac:dyDescent="0.2">
      <c r="A57" s="476"/>
      <c r="B57" s="218">
        <v>3</v>
      </c>
      <c r="C57" s="216" t="str">
        <f t="shared" ref="C57:BO57" si="107">IF(COUNTIF(_ts3,C$2)&gt;1,"sai",IF(COUNTIF(_ts3,C$2)=1,INDEX(tkbc,1,MATCH(C$2,_ts3,0)),""))</f>
        <v/>
      </c>
      <c r="D57" s="216" t="str">
        <f t="shared" si="107"/>
        <v/>
      </c>
      <c r="E57" s="216" t="str">
        <f t="shared" si="107"/>
        <v/>
      </c>
      <c r="F57" s="216" t="str">
        <f t="shared" si="107"/>
        <v>A11</v>
      </c>
      <c r="G57" s="216" t="str">
        <f t="shared" si="107"/>
        <v>A4</v>
      </c>
      <c r="H57" s="216" t="str">
        <f t="shared" si="107"/>
        <v>B9</v>
      </c>
      <c r="I57" s="216" t="str">
        <f t="shared" si="107"/>
        <v>C10</v>
      </c>
      <c r="J57" s="216" t="str">
        <f t="shared" si="107"/>
        <v/>
      </c>
      <c r="K57" s="216" t="str">
        <f t="shared" si="107"/>
        <v/>
      </c>
      <c r="L57" s="216" t="str">
        <f t="shared" si="107"/>
        <v/>
      </c>
      <c r="M57" s="216" t="str">
        <f t="shared" si="107"/>
        <v/>
      </c>
      <c r="N57" s="216" t="str">
        <f t="shared" si="107"/>
        <v/>
      </c>
      <c r="O57" s="216" t="str">
        <f t="shared" si="107"/>
        <v>B5</v>
      </c>
      <c r="P57" s="216" t="str">
        <f t="shared" si="107"/>
        <v>C8</v>
      </c>
      <c r="Q57" s="216" t="str">
        <f t="shared" si="107"/>
        <v/>
      </c>
      <c r="R57" s="216" t="str">
        <f t="shared" si="107"/>
        <v/>
      </c>
      <c r="S57" s="216" t="str">
        <f t="shared" si="107"/>
        <v>B8</v>
      </c>
      <c r="T57" s="216" t="str">
        <f t="shared" si="107"/>
        <v/>
      </c>
      <c r="U57" s="216" t="str">
        <f t="shared" si="107"/>
        <v/>
      </c>
      <c r="V57" s="216" t="str">
        <f t="shared" si="107"/>
        <v/>
      </c>
      <c r="W57" s="216" t="str">
        <f t="shared" si="107"/>
        <v/>
      </c>
      <c r="X57" s="216" t="str">
        <f t="shared" si="107"/>
        <v>A13</v>
      </c>
      <c r="Y57" s="216" t="str">
        <f t="shared" si="107"/>
        <v>A3</v>
      </c>
      <c r="Z57" s="216" t="str">
        <f t="shared" si="107"/>
        <v/>
      </c>
      <c r="AA57" s="216" t="str">
        <f t="shared" si="107"/>
        <v>C5</v>
      </c>
      <c r="AB57" s="216" t="str">
        <f t="shared" si="107"/>
        <v>B3</v>
      </c>
      <c r="AC57" s="216" t="str">
        <f t="shared" si="107"/>
        <v/>
      </c>
      <c r="AD57" s="216" t="str">
        <f t="shared" si="107"/>
        <v/>
      </c>
      <c r="AE57" s="216" t="str">
        <f t="shared" si="107"/>
        <v>A14</v>
      </c>
      <c r="AF57" s="216" t="str">
        <f t="shared" si="107"/>
        <v/>
      </c>
      <c r="AG57" s="216" t="str">
        <f t="shared" si="107"/>
        <v/>
      </c>
      <c r="AH57" s="216" t="str">
        <f t="shared" si="107"/>
        <v>B10</v>
      </c>
      <c r="AI57" s="216" t="str">
        <f t="shared" si="107"/>
        <v>B4</v>
      </c>
      <c r="AJ57" s="216" t="str">
        <f t="shared" si="107"/>
        <v/>
      </c>
      <c r="AK57" s="216" t="str">
        <f t="shared" si="107"/>
        <v>C6</v>
      </c>
      <c r="AL57" s="216" t="str">
        <f t="shared" si="107"/>
        <v/>
      </c>
      <c r="AM57" s="216" t="str">
        <f t="shared" si="107"/>
        <v/>
      </c>
      <c r="AN57" s="216" t="str">
        <f t="shared" si="107"/>
        <v/>
      </c>
      <c r="AO57" s="216" t="str">
        <f t="shared" si="107"/>
        <v/>
      </c>
      <c r="AP57" s="216" t="str">
        <f t="shared" si="107"/>
        <v/>
      </c>
      <c r="AQ57" s="216" t="str">
        <f t="shared" si="107"/>
        <v>B13</v>
      </c>
      <c r="AR57" s="216" t="str">
        <f t="shared" si="107"/>
        <v/>
      </c>
      <c r="AS57" s="216" t="str">
        <f t="shared" si="107"/>
        <v/>
      </c>
      <c r="AT57" s="216" t="str">
        <f t="shared" si="107"/>
        <v/>
      </c>
      <c r="AU57" s="216" t="str">
        <f t="shared" si="107"/>
        <v/>
      </c>
      <c r="AV57" s="216" t="str">
        <f t="shared" si="107"/>
        <v/>
      </c>
      <c r="AW57" s="216" t="str">
        <f t="shared" si="107"/>
        <v/>
      </c>
      <c r="AX57" s="216" t="str">
        <f t="shared" si="107"/>
        <v>A12</v>
      </c>
      <c r="AY57" s="216" t="str">
        <f t="shared" si="107"/>
        <v/>
      </c>
      <c r="AZ57" s="216" t="str">
        <f t="shared" si="107"/>
        <v/>
      </c>
      <c r="BA57" s="216" t="str">
        <f t="shared" si="107"/>
        <v/>
      </c>
      <c r="BB57" s="216" t="str">
        <f t="shared" si="107"/>
        <v/>
      </c>
      <c r="BC57" s="216" t="str">
        <f t="shared" si="107"/>
        <v>C11</v>
      </c>
      <c r="BD57" s="216" t="str">
        <f t="shared" si="107"/>
        <v/>
      </c>
      <c r="BE57" s="216" t="str">
        <f t="shared" si="107"/>
        <v>B6</v>
      </c>
      <c r="BF57" s="216" t="str">
        <f t="shared" si="107"/>
        <v>C12</v>
      </c>
      <c r="BG57" s="216" t="str">
        <f t="shared" si="107"/>
        <v/>
      </c>
      <c r="BH57" s="216" t="str">
        <f t="shared" si="107"/>
        <v/>
      </c>
      <c r="BI57" s="216" t="str">
        <f t="shared" si="107"/>
        <v/>
      </c>
      <c r="BJ57" s="216" t="str">
        <f t="shared" si="107"/>
        <v>C15</v>
      </c>
      <c r="BK57" s="216" t="str">
        <f t="shared" si="107"/>
        <v>C14</v>
      </c>
      <c r="BL57" s="216" t="str">
        <f t="shared" si="107"/>
        <v/>
      </c>
      <c r="BM57" s="216" t="str">
        <f t="shared" si="107"/>
        <v>B7</v>
      </c>
      <c r="BN57" s="216" t="str">
        <f t="shared" si="107"/>
        <v/>
      </c>
      <c r="BO57" s="216" t="str">
        <f t="shared" si="107"/>
        <v>B11</v>
      </c>
      <c r="BP57" s="216" t="str">
        <f t="shared" ref="BP57:DX57" si="108">IF(COUNTIF(_ts3,BP$2)&gt;1,"sai",IF(COUNTIF(_ts3,BP$2)=1,INDEX(tkbc,1,MATCH(BP$2,_ts3,0)),""))</f>
        <v/>
      </c>
      <c r="BQ57" s="216" t="str">
        <f t="shared" si="108"/>
        <v/>
      </c>
      <c r="BR57" s="216" t="str">
        <f t="shared" si="108"/>
        <v>C13</v>
      </c>
      <c r="BS57" s="216" t="str">
        <f t="shared" si="108"/>
        <v/>
      </c>
      <c r="BT57" s="216" t="str">
        <f t="shared" si="108"/>
        <v/>
      </c>
      <c r="BU57" s="216" t="str">
        <f t="shared" si="108"/>
        <v/>
      </c>
      <c r="BV57" s="216" t="str">
        <f t="shared" si="108"/>
        <v/>
      </c>
      <c r="BW57" s="216" t="str">
        <f t="shared" si="108"/>
        <v/>
      </c>
      <c r="BX57" s="216" t="str">
        <f t="shared" si="108"/>
        <v/>
      </c>
      <c r="BY57" s="216" t="str">
        <f t="shared" si="108"/>
        <v>B1</v>
      </c>
      <c r="BZ57" s="216" t="str">
        <f t="shared" si="108"/>
        <v/>
      </c>
      <c r="CA57" s="216" t="str">
        <f t="shared" si="108"/>
        <v/>
      </c>
      <c r="CB57" s="216" t="str">
        <f t="shared" si="108"/>
        <v/>
      </c>
      <c r="CC57" s="216" t="str">
        <f t="shared" si="108"/>
        <v/>
      </c>
      <c r="CD57" s="216" t="str">
        <f t="shared" si="108"/>
        <v/>
      </c>
      <c r="CE57" s="216" t="str">
        <f t="shared" si="108"/>
        <v/>
      </c>
      <c r="CF57" s="216" t="str">
        <f t="shared" si="108"/>
        <v>C9</v>
      </c>
      <c r="CG57" s="216" t="str">
        <f t="shared" si="108"/>
        <v>A7</v>
      </c>
      <c r="CH57" s="216" t="str">
        <f t="shared" si="108"/>
        <v/>
      </c>
      <c r="CI57" s="216" t="str">
        <f t="shared" si="108"/>
        <v/>
      </c>
      <c r="CJ57" s="216" t="str">
        <f t="shared" si="108"/>
        <v/>
      </c>
      <c r="CK57" s="216" t="str">
        <f t="shared" si="108"/>
        <v/>
      </c>
      <c r="CL57" s="216" t="str">
        <f t="shared" si="108"/>
        <v/>
      </c>
      <c r="CM57" s="216" t="str">
        <f t="shared" si="108"/>
        <v/>
      </c>
      <c r="CN57" s="216" t="str">
        <f t="shared" si="108"/>
        <v/>
      </c>
      <c r="CO57" s="216" t="str">
        <f t="shared" si="108"/>
        <v/>
      </c>
      <c r="CP57" s="216" t="str">
        <f t="shared" si="108"/>
        <v/>
      </c>
      <c r="CQ57" s="216" t="str">
        <f t="shared" si="108"/>
        <v/>
      </c>
      <c r="CR57" s="216" t="str">
        <f t="shared" si="108"/>
        <v/>
      </c>
      <c r="CS57" s="216" t="str">
        <f t="shared" si="108"/>
        <v/>
      </c>
      <c r="CT57" s="216" t="str">
        <f t="shared" si="108"/>
        <v/>
      </c>
      <c r="CU57" s="216" t="str">
        <f t="shared" si="108"/>
        <v/>
      </c>
      <c r="CV57" s="216" t="str">
        <f t="shared" si="108"/>
        <v>A2</v>
      </c>
      <c r="CW57" s="216" t="str">
        <f t="shared" si="108"/>
        <v/>
      </c>
      <c r="CX57" s="216" t="str">
        <f t="shared" si="108"/>
        <v/>
      </c>
      <c r="CY57" s="216" t="str">
        <f t="shared" si="108"/>
        <v/>
      </c>
      <c r="CZ57" s="216" t="str">
        <f t="shared" si="108"/>
        <v/>
      </c>
      <c r="DA57" s="216" t="str">
        <f t="shared" si="108"/>
        <v/>
      </c>
      <c r="DB57" s="216" t="str">
        <f t="shared" si="108"/>
        <v/>
      </c>
      <c r="DC57" s="216" t="str">
        <f t="shared" si="108"/>
        <v/>
      </c>
      <c r="DD57" s="216" t="str">
        <f t="shared" si="108"/>
        <v/>
      </c>
      <c r="DE57" s="216" t="str">
        <f t="shared" si="108"/>
        <v/>
      </c>
      <c r="DF57" s="216" t="str">
        <f t="shared" si="108"/>
        <v/>
      </c>
      <c r="DG57" s="216" t="str">
        <f t="shared" si="108"/>
        <v/>
      </c>
      <c r="DH57" s="216" t="str">
        <f t="shared" si="108"/>
        <v/>
      </c>
      <c r="DI57" s="216" t="str">
        <f t="shared" si="108"/>
        <v>A1</v>
      </c>
      <c r="DJ57" s="216" t="str">
        <f t="shared" si="108"/>
        <v>A10</v>
      </c>
      <c r="DK57" s="216" t="str">
        <f t="shared" si="108"/>
        <v/>
      </c>
      <c r="DL57" s="216" t="str">
        <f t="shared" si="108"/>
        <v/>
      </c>
      <c r="DM57" s="216" t="str">
        <f t="shared" si="108"/>
        <v>C4</v>
      </c>
      <c r="DN57" s="216" t="str">
        <f t="shared" si="108"/>
        <v>B12</v>
      </c>
      <c r="DO57" s="216" t="str">
        <f t="shared" si="108"/>
        <v/>
      </c>
      <c r="DP57" s="216" t="str">
        <f t="shared" si="108"/>
        <v/>
      </c>
      <c r="DQ57" s="216" t="str">
        <f t="shared" si="108"/>
        <v>B2</v>
      </c>
      <c r="DR57" s="216" t="str">
        <f t="shared" si="108"/>
        <v/>
      </c>
      <c r="DS57" s="216" t="str">
        <f t="shared" si="108"/>
        <v/>
      </c>
      <c r="DT57" s="216" t="str">
        <f t="shared" si="108"/>
        <v/>
      </c>
      <c r="DU57" s="216" t="str">
        <f t="shared" si="108"/>
        <v/>
      </c>
      <c r="DV57" s="216" t="str">
        <f t="shared" si="108"/>
        <v/>
      </c>
      <c r="DW57" s="216" t="str">
        <f t="shared" si="108"/>
        <v/>
      </c>
      <c r="DX57" s="216" t="str">
        <f t="shared" si="108"/>
        <v/>
      </c>
    </row>
    <row r="58" spans="1:128" ht="12" customHeight="1" x14ac:dyDescent="0.2">
      <c r="A58" s="476"/>
      <c r="B58" s="218">
        <v>4</v>
      </c>
      <c r="C58" s="216" t="str">
        <f t="shared" ref="C58:BO58" si="109">IF(COUNTIF(_ts4,C$2)&gt;1,"sai",IF(COUNTIF(_ts4,C$2)=1,INDEX(tkbc,1,MATCH(C$2,_ts4,0)),""))</f>
        <v/>
      </c>
      <c r="D58" s="216" t="str">
        <f t="shared" si="109"/>
        <v/>
      </c>
      <c r="E58" s="216" t="str">
        <f t="shared" si="109"/>
        <v/>
      </c>
      <c r="F58" s="216" t="str">
        <f t="shared" si="109"/>
        <v>B13</v>
      </c>
      <c r="G58" s="216" t="str">
        <f t="shared" si="109"/>
        <v>C15</v>
      </c>
      <c r="H58" s="216" t="str">
        <f t="shared" si="109"/>
        <v>A1</v>
      </c>
      <c r="I58" s="216" t="str">
        <f t="shared" si="109"/>
        <v>C13</v>
      </c>
      <c r="J58" s="216" t="str">
        <f t="shared" si="109"/>
        <v/>
      </c>
      <c r="K58" s="216" t="str">
        <f t="shared" si="109"/>
        <v/>
      </c>
      <c r="L58" s="216" t="str">
        <f t="shared" si="109"/>
        <v/>
      </c>
      <c r="M58" s="216" t="str">
        <f t="shared" si="109"/>
        <v/>
      </c>
      <c r="N58" s="216" t="str">
        <f t="shared" si="109"/>
        <v>B7</v>
      </c>
      <c r="O58" s="216" t="str">
        <f t="shared" si="109"/>
        <v>C11</v>
      </c>
      <c r="P58" s="216" t="str">
        <f t="shared" si="109"/>
        <v>C8</v>
      </c>
      <c r="Q58" s="216" t="str">
        <f t="shared" si="109"/>
        <v/>
      </c>
      <c r="R58" s="216" t="str">
        <f t="shared" si="109"/>
        <v/>
      </c>
      <c r="S58" s="216" t="str">
        <f t="shared" si="109"/>
        <v>A13</v>
      </c>
      <c r="T58" s="216" t="str">
        <f t="shared" si="109"/>
        <v>A11</v>
      </c>
      <c r="U58" s="216" t="str">
        <f t="shared" si="109"/>
        <v/>
      </c>
      <c r="V58" s="216" t="str">
        <f t="shared" si="109"/>
        <v/>
      </c>
      <c r="W58" s="216" t="str">
        <f t="shared" si="109"/>
        <v/>
      </c>
      <c r="X58" s="216" t="str">
        <f t="shared" si="109"/>
        <v>A14</v>
      </c>
      <c r="Y58" s="216" t="str">
        <f t="shared" si="109"/>
        <v>A10</v>
      </c>
      <c r="Z58" s="216" t="str">
        <f t="shared" si="109"/>
        <v/>
      </c>
      <c r="AA58" s="216" t="str">
        <f t="shared" si="109"/>
        <v>C9</v>
      </c>
      <c r="AB58" s="216" t="str">
        <f t="shared" si="109"/>
        <v>C4</v>
      </c>
      <c r="AC58" s="216" t="str">
        <f t="shared" si="109"/>
        <v/>
      </c>
      <c r="AD58" s="216" t="str">
        <f t="shared" si="109"/>
        <v/>
      </c>
      <c r="AE58" s="216" t="str">
        <f t="shared" si="109"/>
        <v/>
      </c>
      <c r="AF58" s="216" t="str">
        <f t="shared" si="109"/>
        <v/>
      </c>
      <c r="AG58" s="216" t="str">
        <f t="shared" si="109"/>
        <v>C10</v>
      </c>
      <c r="AH58" s="216" t="str">
        <f t="shared" si="109"/>
        <v/>
      </c>
      <c r="AI58" s="216" t="str">
        <f t="shared" si="109"/>
        <v>B4</v>
      </c>
      <c r="AJ58" s="216" t="str">
        <f t="shared" si="109"/>
        <v/>
      </c>
      <c r="AK58" s="216" t="str">
        <f t="shared" si="109"/>
        <v>C6</v>
      </c>
      <c r="AL58" s="216" t="str">
        <f t="shared" si="109"/>
        <v/>
      </c>
      <c r="AM58" s="216" t="str">
        <f t="shared" si="109"/>
        <v/>
      </c>
      <c r="AN58" s="216" t="str">
        <f t="shared" si="109"/>
        <v/>
      </c>
      <c r="AO58" s="216" t="str">
        <f t="shared" si="109"/>
        <v/>
      </c>
      <c r="AP58" s="216" t="str">
        <f t="shared" si="109"/>
        <v/>
      </c>
      <c r="AQ58" s="216" t="str">
        <f t="shared" si="109"/>
        <v>A7</v>
      </c>
      <c r="AR58" s="216" t="str">
        <f t="shared" si="109"/>
        <v/>
      </c>
      <c r="AS58" s="216" t="str">
        <f t="shared" si="109"/>
        <v/>
      </c>
      <c r="AT58" s="216" t="str">
        <f t="shared" si="109"/>
        <v/>
      </c>
      <c r="AU58" s="216" t="str">
        <f t="shared" si="109"/>
        <v/>
      </c>
      <c r="AV58" s="216" t="str">
        <f t="shared" si="109"/>
        <v/>
      </c>
      <c r="AW58" s="216" t="str">
        <f t="shared" si="109"/>
        <v/>
      </c>
      <c r="AX58" s="216" t="str">
        <f t="shared" si="109"/>
        <v>A12</v>
      </c>
      <c r="AY58" s="216" t="str">
        <f t="shared" si="109"/>
        <v/>
      </c>
      <c r="AZ58" s="216" t="str">
        <f t="shared" si="109"/>
        <v/>
      </c>
      <c r="BA58" s="216" t="str">
        <f t="shared" si="109"/>
        <v/>
      </c>
      <c r="BB58" s="216" t="str">
        <f t="shared" si="109"/>
        <v/>
      </c>
      <c r="BC58" s="216" t="str">
        <f t="shared" si="109"/>
        <v>A3</v>
      </c>
      <c r="BD58" s="216" t="str">
        <f t="shared" si="109"/>
        <v>B5</v>
      </c>
      <c r="BE58" s="216" t="str">
        <f t="shared" si="109"/>
        <v>B6</v>
      </c>
      <c r="BF58" s="216" t="str">
        <f t="shared" si="109"/>
        <v>C12</v>
      </c>
      <c r="BG58" s="216" t="str">
        <f t="shared" si="109"/>
        <v/>
      </c>
      <c r="BH58" s="216" t="str">
        <f t="shared" si="109"/>
        <v/>
      </c>
      <c r="BI58" s="216" t="str">
        <f t="shared" si="109"/>
        <v/>
      </c>
      <c r="BJ58" s="216" t="str">
        <f t="shared" si="109"/>
        <v>B2</v>
      </c>
      <c r="BK58" s="216" t="str">
        <f t="shared" si="109"/>
        <v/>
      </c>
      <c r="BL58" s="216" t="str">
        <f t="shared" si="109"/>
        <v/>
      </c>
      <c r="BM58" s="216" t="str">
        <f t="shared" si="109"/>
        <v>B3</v>
      </c>
      <c r="BN58" s="216" t="str">
        <f t="shared" si="109"/>
        <v/>
      </c>
      <c r="BO58" s="216" t="str">
        <f t="shared" si="109"/>
        <v/>
      </c>
      <c r="BP58" s="216" t="str">
        <f t="shared" ref="BP58:DX58" si="110">IF(COUNTIF(_ts4,BP$2)&gt;1,"sai",IF(COUNTIF(_ts4,BP$2)=1,INDEX(tkbc,1,MATCH(BP$2,_ts4,0)),""))</f>
        <v/>
      </c>
      <c r="BQ58" s="216" t="str">
        <f t="shared" si="110"/>
        <v/>
      </c>
      <c r="BR58" s="216" t="str">
        <f t="shared" si="110"/>
        <v/>
      </c>
      <c r="BS58" s="216" t="str">
        <f t="shared" si="110"/>
        <v/>
      </c>
      <c r="BT58" s="216" t="str">
        <f t="shared" si="110"/>
        <v/>
      </c>
      <c r="BU58" s="216" t="str">
        <f t="shared" si="110"/>
        <v/>
      </c>
      <c r="BV58" s="216" t="str">
        <f t="shared" si="110"/>
        <v/>
      </c>
      <c r="BW58" s="216" t="str">
        <f t="shared" si="110"/>
        <v/>
      </c>
      <c r="BX58" s="216" t="str">
        <f t="shared" si="110"/>
        <v/>
      </c>
      <c r="BY58" s="216" t="str">
        <f t="shared" si="110"/>
        <v>B1</v>
      </c>
      <c r="BZ58" s="216" t="str">
        <f t="shared" si="110"/>
        <v>B12</v>
      </c>
      <c r="CA58" s="216" t="str">
        <f t="shared" si="110"/>
        <v/>
      </c>
      <c r="CB58" s="216" t="str">
        <f t="shared" si="110"/>
        <v/>
      </c>
      <c r="CC58" s="216" t="str">
        <f t="shared" si="110"/>
        <v/>
      </c>
      <c r="CD58" s="216" t="str">
        <f t="shared" si="110"/>
        <v/>
      </c>
      <c r="CE58" s="216" t="str">
        <f t="shared" si="110"/>
        <v/>
      </c>
      <c r="CF58" s="216" t="str">
        <f t="shared" si="110"/>
        <v>B11</v>
      </c>
      <c r="CG58" s="216" t="str">
        <f t="shared" si="110"/>
        <v>C14</v>
      </c>
      <c r="CH58" s="216" t="str">
        <f t="shared" si="110"/>
        <v>B10</v>
      </c>
      <c r="CI58" s="216" t="str">
        <f t="shared" si="110"/>
        <v/>
      </c>
      <c r="CJ58" s="216" t="str">
        <f t="shared" si="110"/>
        <v/>
      </c>
      <c r="CK58" s="216" t="str">
        <f t="shared" si="110"/>
        <v/>
      </c>
      <c r="CL58" s="216" t="str">
        <f t="shared" si="110"/>
        <v/>
      </c>
      <c r="CM58" s="216" t="str">
        <f t="shared" si="110"/>
        <v/>
      </c>
      <c r="CN58" s="216" t="str">
        <f t="shared" si="110"/>
        <v/>
      </c>
      <c r="CO58" s="216" t="str">
        <f t="shared" si="110"/>
        <v/>
      </c>
      <c r="CP58" s="216" t="str">
        <f t="shared" si="110"/>
        <v/>
      </c>
      <c r="CQ58" s="216" t="str">
        <f t="shared" si="110"/>
        <v/>
      </c>
      <c r="CR58" s="216" t="str">
        <f t="shared" si="110"/>
        <v/>
      </c>
      <c r="CS58" s="216" t="str">
        <f t="shared" si="110"/>
        <v/>
      </c>
      <c r="CT58" s="216" t="str">
        <f t="shared" si="110"/>
        <v/>
      </c>
      <c r="CU58" s="216" t="str">
        <f t="shared" si="110"/>
        <v/>
      </c>
      <c r="CV58" s="216" t="str">
        <f t="shared" si="110"/>
        <v>B9</v>
      </c>
      <c r="CW58" s="216" t="str">
        <f t="shared" si="110"/>
        <v/>
      </c>
      <c r="CX58" s="216" t="str">
        <f t="shared" si="110"/>
        <v/>
      </c>
      <c r="CY58" s="216" t="str">
        <f t="shared" si="110"/>
        <v/>
      </c>
      <c r="CZ58" s="216" t="str">
        <f t="shared" si="110"/>
        <v/>
      </c>
      <c r="DA58" s="216" t="str">
        <f t="shared" si="110"/>
        <v/>
      </c>
      <c r="DB58" s="216" t="str">
        <f t="shared" si="110"/>
        <v/>
      </c>
      <c r="DC58" s="216" t="str">
        <f t="shared" si="110"/>
        <v/>
      </c>
      <c r="DD58" s="216" t="str">
        <f t="shared" si="110"/>
        <v/>
      </c>
      <c r="DE58" s="216" t="str">
        <f t="shared" si="110"/>
        <v/>
      </c>
      <c r="DF58" s="216" t="str">
        <f t="shared" si="110"/>
        <v/>
      </c>
      <c r="DG58" s="216" t="str">
        <f t="shared" si="110"/>
        <v/>
      </c>
      <c r="DH58" s="216" t="str">
        <f t="shared" si="110"/>
        <v/>
      </c>
      <c r="DI58" s="216" t="str">
        <f t="shared" si="110"/>
        <v>A2</v>
      </c>
      <c r="DJ58" s="216" t="str">
        <f t="shared" si="110"/>
        <v>A4</v>
      </c>
      <c r="DK58" s="216" t="str">
        <f t="shared" si="110"/>
        <v/>
      </c>
      <c r="DL58" s="216" t="str">
        <f t="shared" si="110"/>
        <v/>
      </c>
      <c r="DM58" s="216" t="str">
        <f t="shared" si="110"/>
        <v>C5</v>
      </c>
      <c r="DN58" s="216" t="str">
        <f t="shared" si="110"/>
        <v/>
      </c>
      <c r="DO58" s="216" t="str">
        <f t="shared" si="110"/>
        <v/>
      </c>
      <c r="DP58" s="216" t="str">
        <f t="shared" si="110"/>
        <v/>
      </c>
      <c r="DQ58" s="216" t="str">
        <f t="shared" si="110"/>
        <v/>
      </c>
      <c r="DR58" s="216" t="str">
        <f t="shared" si="110"/>
        <v>B8</v>
      </c>
      <c r="DS58" s="216" t="str">
        <f t="shared" si="110"/>
        <v/>
      </c>
      <c r="DT58" s="216" t="str">
        <f t="shared" si="110"/>
        <v/>
      </c>
      <c r="DU58" s="216" t="str">
        <f t="shared" si="110"/>
        <v/>
      </c>
      <c r="DV58" s="216" t="str">
        <f t="shared" si="110"/>
        <v/>
      </c>
      <c r="DW58" s="216" t="str">
        <f t="shared" si="110"/>
        <v/>
      </c>
      <c r="DX58" s="216" t="str">
        <f t="shared" si="110"/>
        <v/>
      </c>
    </row>
    <row r="59" spans="1:128" ht="12" customHeight="1" x14ac:dyDescent="0.2">
      <c r="A59" s="477"/>
      <c r="B59" s="227">
        <v>5</v>
      </c>
      <c r="C59" s="220" t="str">
        <f t="shared" ref="C59:BO59" si="111">IF(COUNTIF(_ts5,C$2)&gt;1,"sai",IF(COUNTIF(_ts5,C$2)=1,INDEX(tkbc,1,MATCH(C$2,_ts5,0)),""))</f>
        <v/>
      </c>
      <c r="D59" s="220" t="str">
        <f t="shared" si="111"/>
        <v/>
      </c>
      <c r="E59" s="220" t="str">
        <f t="shared" si="111"/>
        <v/>
      </c>
      <c r="F59" s="220" t="str">
        <f t="shared" si="111"/>
        <v/>
      </c>
      <c r="G59" s="220" t="str">
        <f t="shared" si="111"/>
        <v>C15</v>
      </c>
      <c r="H59" s="220" t="str">
        <f t="shared" si="111"/>
        <v>A14</v>
      </c>
      <c r="I59" s="220" t="str">
        <f t="shared" si="111"/>
        <v>C13</v>
      </c>
      <c r="J59" s="220" t="str">
        <f t="shared" si="111"/>
        <v/>
      </c>
      <c r="K59" s="220" t="str">
        <f t="shared" si="111"/>
        <v/>
      </c>
      <c r="L59" s="220" t="str">
        <f t="shared" si="111"/>
        <v/>
      </c>
      <c r="M59" s="220" t="str">
        <f t="shared" si="111"/>
        <v/>
      </c>
      <c r="N59" s="220" t="str">
        <f t="shared" si="111"/>
        <v>B2</v>
      </c>
      <c r="O59" s="220" t="str">
        <f t="shared" si="111"/>
        <v>C11</v>
      </c>
      <c r="P59" s="220" t="str">
        <f t="shared" si="111"/>
        <v>B6</v>
      </c>
      <c r="Q59" s="220" t="str">
        <f t="shared" si="111"/>
        <v/>
      </c>
      <c r="R59" s="220" t="str">
        <f t="shared" si="111"/>
        <v/>
      </c>
      <c r="S59" s="220" t="str">
        <f t="shared" si="111"/>
        <v/>
      </c>
      <c r="T59" s="220" t="str">
        <f t="shared" si="111"/>
        <v>C6</v>
      </c>
      <c r="U59" s="220" t="str">
        <f t="shared" si="111"/>
        <v/>
      </c>
      <c r="V59" s="220" t="str">
        <f t="shared" si="111"/>
        <v/>
      </c>
      <c r="W59" s="220" t="str">
        <f t="shared" si="111"/>
        <v/>
      </c>
      <c r="X59" s="220" t="str">
        <f t="shared" si="111"/>
        <v>A12</v>
      </c>
      <c r="Y59" s="220" t="str">
        <f t="shared" si="111"/>
        <v>A11</v>
      </c>
      <c r="Z59" s="220" t="str">
        <f t="shared" si="111"/>
        <v/>
      </c>
      <c r="AA59" s="220" t="str">
        <f t="shared" si="111"/>
        <v>C9</v>
      </c>
      <c r="AB59" s="220" t="str">
        <f t="shared" si="111"/>
        <v>C4</v>
      </c>
      <c r="AC59" s="220" t="str">
        <f t="shared" si="111"/>
        <v/>
      </c>
      <c r="AD59" s="220" t="str">
        <f t="shared" si="111"/>
        <v/>
      </c>
      <c r="AE59" s="220" t="str">
        <f t="shared" si="111"/>
        <v>A1</v>
      </c>
      <c r="AF59" s="220" t="str">
        <f t="shared" si="111"/>
        <v/>
      </c>
      <c r="AG59" s="220" t="str">
        <f t="shared" si="111"/>
        <v>C10</v>
      </c>
      <c r="AH59" s="220" t="str">
        <f t="shared" si="111"/>
        <v>A10</v>
      </c>
      <c r="AI59" s="220" t="str">
        <f t="shared" si="111"/>
        <v>C12</v>
      </c>
      <c r="AJ59" s="220" t="str">
        <f t="shared" si="111"/>
        <v/>
      </c>
      <c r="AK59" s="220" t="str">
        <f t="shared" si="111"/>
        <v>C14</v>
      </c>
      <c r="AL59" s="220" t="str">
        <f t="shared" si="111"/>
        <v/>
      </c>
      <c r="AM59" s="220" t="str">
        <f t="shared" si="111"/>
        <v/>
      </c>
      <c r="AN59" s="220" t="str">
        <f t="shared" si="111"/>
        <v/>
      </c>
      <c r="AO59" s="220" t="str">
        <f t="shared" si="111"/>
        <v/>
      </c>
      <c r="AP59" s="220" t="str">
        <f t="shared" si="111"/>
        <v/>
      </c>
      <c r="AQ59" s="220" t="str">
        <f t="shared" si="111"/>
        <v>A13</v>
      </c>
      <c r="AR59" s="220" t="str">
        <f t="shared" si="111"/>
        <v/>
      </c>
      <c r="AS59" s="220" t="str">
        <f t="shared" si="111"/>
        <v/>
      </c>
      <c r="AT59" s="220" t="str">
        <f t="shared" si="111"/>
        <v/>
      </c>
      <c r="AU59" s="220" t="str">
        <f t="shared" si="111"/>
        <v/>
      </c>
      <c r="AV59" s="220" t="str">
        <f t="shared" si="111"/>
        <v/>
      </c>
      <c r="AW59" s="220" t="str">
        <f t="shared" si="111"/>
        <v/>
      </c>
      <c r="AX59" s="220" t="str">
        <f t="shared" si="111"/>
        <v>A7</v>
      </c>
      <c r="AY59" s="220" t="str">
        <f t="shared" si="111"/>
        <v/>
      </c>
      <c r="AZ59" s="220" t="str">
        <f t="shared" si="111"/>
        <v/>
      </c>
      <c r="BA59" s="220" t="str">
        <f t="shared" si="111"/>
        <v/>
      </c>
      <c r="BB59" s="220" t="str">
        <f t="shared" si="111"/>
        <v/>
      </c>
      <c r="BC59" s="220" t="str">
        <f t="shared" si="111"/>
        <v>A3</v>
      </c>
      <c r="BD59" s="220" t="str">
        <f t="shared" si="111"/>
        <v>B8</v>
      </c>
      <c r="BE59" s="220" t="str">
        <f t="shared" si="111"/>
        <v>B1</v>
      </c>
      <c r="BF59" s="220" t="str">
        <f t="shared" si="111"/>
        <v>B7</v>
      </c>
      <c r="BG59" s="220" t="str">
        <f t="shared" si="111"/>
        <v/>
      </c>
      <c r="BH59" s="220" t="str">
        <f t="shared" si="111"/>
        <v/>
      </c>
      <c r="BI59" s="220" t="str">
        <f t="shared" si="111"/>
        <v/>
      </c>
      <c r="BJ59" s="220" t="str">
        <f t="shared" si="111"/>
        <v>B13</v>
      </c>
      <c r="BK59" s="220" t="str">
        <f t="shared" si="111"/>
        <v/>
      </c>
      <c r="BL59" s="220" t="str">
        <f t="shared" si="111"/>
        <v/>
      </c>
      <c r="BM59" s="220" t="str">
        <f t="shared" si="111"/>
        <v>B3</v>
      </c>
      <c r="BN59" s="220" t="str">
        <f t="shared" si="111"/>
        <v/>
      </c>
      <c r="BO59" s="220" t="str">
        <f t="shared" si="111"/>
        <v/>
      </c>
      <c r="BP59" s="220" t="str">
        <f t="shared" ref="BP59:DX59" si="112">IF(COUNTIF(_ts5,BP$2)&gt;1,"sai",IF(COUNTIF(_ts5,BP$2)=1,INDEX(tkbc,1,MATCH(BP$2,_ts5,0)),""))</f>
        <v/>
      </c>
      <c r="BQ59" s="220" t="str">
        <f t="shared" si="112"/>
        <v/>
      </c>
      <c r="BR59" s="220" t="str">
        <f t="shared" si="112"/>
        <v>C8</v>
      </c>
      <c r="BS59" s="220" t="str">
        <f t="shared" si="112"/>
        <v/>
      </c>
      <c r="BT59" s="220" t="str">
        <f t="shared" si="112"/>
        <v/>
      </c>
      <c r="BU59" s="220" t="str">
        <f t="shared" si="112"/>
        <v/>
      </c>
      <c r="BV59" s="220" t="str">
        <f t="shared" si="112"/>
        <v/>
      </c>
      <c r="BW59" s="220" t="str">
        <f t="shared" si="112"/>
        <v/>
      </c>
      <c r="BX59" s="220" t="str">
        <f t="shared" si="112"/>
        <v/>
      </c>
      <c r="BY59" s="220" t="str">
        <f t="shared" si="112"/>
        <v>B5</v>
      </c>
      <c r="BZ59" s="220" t="str">
        <f t="shared" si="112"/>
        <v>B12</v>
      </c>
      <c r="CA59" s="220" t="str">
        <f t="shared" si="112"/>
        <v/>
      </c>
      <c r="CB59" s="220" t="str">
        <f t="shared" si="112"/>
        <v/>
      </c>
      <c r="CC59" s="220" t="str">
        <f t="shared" si="112"/>
        <v/>
      </c>
      <c r="CD59" s="220" t="str">
        <f t="shared" si="112"/>
        <v/>
      </c>
      <c r="CE59" s="220" t="str">
        <f t="shared" si="112"/>
        <v/>
      </c>
      <c r="CF59" s="220" t="str">
        <f t="shared" si="112"/>
        <v>B11</v>
      </c>
      <c r="CG59" s="220" t="str">
        <f t="shared" si="112"/>
        <v/>
      </c>
      <c r="CH59" s="220" t="str">
        <f t="shared" si="112"/>
        <v>B10</v>
      </c>
      <c r="CI59" s="220" t="str">
        <f t="shared" si="112"/>
        <v/>
      </c>
      <c r="CJ59" s="220" t="str">
        <f t="shared" si="112"/>
        <v/>
      </c>
      <c r="CK59" s="220" t="str">
        <f t="shared" si="112"/>
        <v/>
      </c>
      <c r="CL59" s="220" t="str">
        <f t="shared" si="112"/>
        <v/>
      </c>
      <c r="CM59" s="220" t="str">
        <f t="shared" si="112"/>
        <v/>
      </c>
      <c r="CN59" s="220" t="str">
        <f t="shared" si="112"/>
        <v/>
      </c>
      <c r="CO59" s="220" t="str">
        <f t="shared" si="112"/>
        <v/>
      </c>
      <c r="CP59" s="220" t="str">
        <f t="shared" si="112"/>
        <v/>
      </c>
      <c r="CQ59" s="220" t="str">
        <f t="shared" si="112"/>
        <v/>
      </c>
      <c r="CR59" s="220" t="str">
        <f t="shared" si="112"/>
        <v/>
      </c>
      <c r="CS59" s="220" t="str">
        <f t="shared" si="112"/>
        <v/>
      </c>
      <c r="CT59" s="220" t="str">
        <f t="shared" si="112"/>
        <v/>
      </c>
      <c r="CU59" s="220" t="str">
        <f t="shared" si="112"/>
        <v/>
      </c>
      <c r="CV59" s="220" t="str">
        <f t="shared" si="112"/>
        <v>B9</v>
      </c>
      <c r="CW59" s="220" t="str">
        <f t="shared" si="112"/>
        <v/>
      </c>
      <c r="CX59" s="220" t="str">
        <f t="shared" si="112"/>
        <v/>
      </c>
      <c r="CY59" s="220" t="str">
        <f t="shared" si="112"/>
        <v/>
      </c>
      <c r="CZ59" s="220" t="str">
        <f t="shared" si="112"/>
        <v/>
      </c>
      <c r="DA59" s="220" t="str">
        <f t="shared" si="112"/>
        <v/>
      </c>
      <c r="DB59" s="220" t="str">
        <f t="shared" si="112"/>
        <v/>
      </c>
      <c r="DC59" s="220" t="str">
        <f t="shared" si="112"/>
        <v/>
      </c>
      <c r="DD59" s="220" t="str">
        <f t="shared" si="112"/>
        <v/>
      </c>
      <c r="DE59" s="220" t="str">
        <f t="shared" si="112"/>
        <v/>
      </c>
      <c r="DF59" s="220" t="str">
        <f t="shared" si="112"/>
        <v/>
      </c>
      <c r="DG59" s="220" t="str">
        <f t="shared" si="112"/>
        <v/>
      </c>
      <c r="DH59" s="220" t="str">
        <f t="shared" si="112"/>
        <v/>
      </c>
      <c r="DI59" s="220" t="str">
        <f t="shared" si="112"/>
        <v>A2</v>
      </c>
      <c r="DJ59" s="220" t="str">
        <f t="shared" si="112"/>
        <v>A4</v>
      </c>
      <c r="DK59" s="220" t="str">
        <f t="shared" si="112"/>
        <v/>
      </c>
      <c r="DL59" s="220" t="str">
        <f t="shared" si="112"/>
        <v/>
      </c>
      <c r="DM59" s="220" t="str">
        <f t="shared" si="112"/>
        <v>C5</v>
      </c>
      <c r="DN59" s="220" t="str">
        <f t="shared" si="112"/>
        <v/>
      </c>
      <c r="DO59" s="220" t="str">
        <f t="shared" si="112"/>
        <v/>
      </c>
      <c r="DP59" s="220" t="str">
        <f t="shared" si="112"/>
        <v/>
      </c>
      <c r="DQ59" s="220" t="str">
        <f t="shared" si="112"/>
        <v/>
      </c>
      <c r="DR59" s="220" t="str">
        <f t="shared" si="112"/>
        <v>B4</v>
      </c>
      <c r="DS59" s="220" t="str">
        <f t="shared" si="112"/>
        <v/>
      </c>
      <c r="DT59" s="220" t="str">
        <f t="shared" si="112"/>
        <v/>
      </c>
      <c r="DU59" s="220" t="str">
        <f t="shared" si="112"/>
        <v/>
      </c>
      <c r="DV59" s="220" t="str">
        <f t="shared" si="112"/>
        <v/>
      </c>
      <c r="DW59" s="220" t="str">
        <f t="shared" si="112"/>
        <v/>
      </c>
      <c r="DX59" s="220" t="str">
        <f t="shared" si="112"/>
        <v/>
      </c>
    </row>
    <row r="60" spans="1:128" ht="12" customHeight="1" x14ac:dyDescent="0.2">
      <c r="A60" s="478" t="s">
        <v>104</v>
      </c>
      <c r="B60" s="215">
        <v>1</v>
      </c>
      <c r="C60" s="221" t="str">
        <f t="shared" ref="C60:BO60" si="113">IF(COUNTIF(_tb1,C$2)&gt;1,"sai",IF(COUNTIF(_tb1,C$2)=1,INDEX(tkbc,1,MATCH(C$2,_tb1,0)),""))</f>
        <v/>
      </c>
      <c r="D60" s="221" t="str">
        <f t="shared" si="113"/>
        <v/>
      </c>
      <c r="E60" s="221" t="str">
        <f t="shared" si="113"/>
        <v/>
      </c>
      <c r="F60" s="221" t="str">
        <f t="shared" si="113"/>
        <v/>
      </c>
      <c r="G60" s="221" t="str">
        <f t="shared" si="113"/>
        <v/>
      </c>
      <c r="H60" s="221" t="str">
        <f t="shared" si="113"/>
        <v/>
      </c>
      <c r="I60" s="221" t="str">
        <f t="shared" si="113"/>
        <v/>
      </c>
      <c r="J60" s="221" t="str">
        <f t="shared" si="113"/>
        <v/>
      </c>
      <c r="K60" s="221" t="str">
        <f t="shared" si="113"/>
        <v/>
      </c>
      <c r="L60" s="221" t="str">
        <f t="shared" si="113"/>
        <v/>
      </c>
      <c r="M60" s="221" t="str">
        <f t="shared" si="113"/>
        <v/>
      </c>
      <c r="N60" s="221" t="str">
        <f t="shared" si="113"/>
        <v/>
      </c>
      <c r="O60" s="221" t="str">
        <f t="shared" si="113"/>
        <v/>
      </c>
      <c r="P60" s="221" t="str">
        <f t="shared" si="113"/>
        <v/>
      </c>
      <c r="Q60" s="221" t="str">
        <f t="shared" si="113"/>
        <v/>
      </c>
      <c r="R60" s="221" t="str">
        <f t="shared" si="113"/>
        <v/>
      </c>
      <c r="S60" s="221" t="str">
        <f t="shared" si="113"/>
        <v/>
      </c>
      <c r="T60" s="221" t="str">
        <f t="shared" si="113"/>
        <v/>
      </c>
      <c r="U60" s="221" t="str">
        <f t="shared" si="113"/>
        <v/>
      </c>
      <c r="V60" s="221" t="str">
        <f t="shared" si="113"/>
        <v/>
      </c>
      <c r="W60" s="221" t="str">
        <f t="shared" si="113"/>
        <v/>
      </c>
      <c r="X60" s="221" t="str">
        <f t="shared" si="113"/>
        <v/>
      </c>
      <c r="Y60" s="221" t="str">
        <f t="shared" si="113"/>
        <v/>
      </c>
      <c r="Z60" s="221" t="str">
        <f t="shared" si="113"/>
        <v/>
      </c>
      <c r="AA60" s="221" t="str">
        <f t="shared" si="113"/>
        <v/>
      </c>
      <c r="AB60" s="221" t="str">
        <f t="shared" si="113"/>
        <v/>
      </c>
      <c r="AC60" s="221" t="str">
        <f t="shared" si="113"/>
        <v/>
      </c>
      <c r="AD60" s="221" t="str">
        <f t="shared" si="113"/>
        <v/>
      </c>
      <c r="AE60" s="221" t="str">
        <f t="shared" si="113"/>
        <v/>
      </c>
      <c r="AF60" s="221" t="str">
        <f t="shared" si="113"/>
        <v/>
      </c>
      <c r="AG60" s="221" t="str">
        <f t="shared" si="113"/>
        <v/>
      </c>
      <c r="AH60" s="221" t="str">
        <f t="shared" si="113"/>
        <v/>
      </c>
      <c r="AI60" s="221" t="str">
        <f t="shared" si="113"/>
        <v/>
      </c>
      <c r="AJ60" s="221" t="str">
        <f t="shared" si="113"/>
        <v/>
      </c>
      <c r="AK60" s="221" t="str">
        <f t="shared" si="113"/>
        <v/>
      </c>
      <c r="AL60" s="221" t="str">
        <f t="shared" si="113"/>
        <v/>
      </c>
      <c r="AM60" s="221" t="str">
        <f t="shared" si="113"/>
        <v/>
      </c>
      <c r="AN60" s="221" t="str">
        <f t="shared" si="113"/>
        <v/>
      </c>
      <c r="AO60" s="221" t="str">
        <f t="shared" si="113"/>
        <v/>
      </c>
      <c r="AP60" s="221" t="str">
        <f t="shared" si="113"/>
        <v/>
      </c>
      <c r="AQ60" s="221" t="str">
        <f t="shared" si="113"/>
        <v/>
      </c>
      <c r="AR60" s="221" t="str">
        <f t="shared" si="113"/>
        <v/>
      </c>
      <c r="AS60" s="221" t="str">
        <f t="shared" si="113"/>
        <v/>
      </c>
      <c r="AT60" s="221" t="str">
        <f t="shared" si="113"/>
        <v/>
      </c>
      <c r="AU60" s="221" t="str">
        <f t="shared" si="113"/>
        <v/>
      </c>
      <c r="AV60" s="221" t="str">
        <f t="shared" si="113"/>
        <v/>
      </c>
      <c r="AW60" s="221" t="str">
        <f t="shared" si="113"/>
        <v/>
      </c>
      <c r="AX60" s="221" t="str">
        <f t="shared" si="113"/>
        <v/>
      </c>
      <c r="AY60" s="221" t="str">
        <f t="shared" si="113"/>
        <v/>
      </c>
      <c r="AZ60" s="221" t="str">
        <f t="shared" si="113"/>
        <v/>
      </c>
      <c r="BA60" s="221" t="str">
        <f t="shared" si="113"/>
        <v/>
      </c>
      <c r="BB60" s="221" t="str">
        <f t="shared" si="113"/>
        <v/>
      </c>
      <c r="BC60" s="221" t="str">
        <f t="shared" si="113"/>
        <v/>
      </c>
      <c r="BD60" s="221" t="str">
        <f t="shared" si="113"/>
        <v/>
      </c>
      <c r="BE60" s="221" t="str">
        <f t="shared" si="113"/>
        <v/>
      </c>
      <c r="BF60" s="221" t="str">
        <f t="shared" si="113"/>
        <v/>
      </c>
      <c r="BG60" s="221" t="str">
        <f t="shared" si="113"/>
        <v/>
      </c>
      <c r="BH60" s="221" t="str">
        <f t="shared" si="113"/>
        <v/>
      </c>
      <c r="BI60" s="221" t="str">
        <f t="shared" si="113"/>
        <v/>
      </c>
      <c r="BJ60" s="221" t="str">
        <f t="shared" si="113"/>
        <v/>
      </c>
      <c r="BK60" s="221" t="str">
        <f t="shared" si="113"/>
        <v/>
      </c>
      <c r="BL60" s="221" t="str">
        <f t="shared" si="113"/>
        <v/>
      </c>
      <c r="BM60" s="221" t="str">
        <f t="shared" si="113"/>
        <v/>
      </c>
      <c r="BN60" s="221" t="str">
        <f t="shared" si="113"/>
        <v/>
      </c>
      <c r="BO60" s="221" t="str">
        <f t="shared" si="113"/>
        <v/>
      </c>
      <c r="BP60" s="221" t="str">
        <f t="shared" ref="BP60:DX60" si="114">IF(COUNTIF(_tb1,BP$2)&gt;1,"sai",IF(COUNTIF(_tb1,BP$2)=1,INDEX(tkbc,1,MATCH(BP$2,_tb1,0)),""))</f>
        <v/>
      </c>
      <c r="BQ60" s="221" t="str">
        <f t="shared" si="114"/>
        <v/>
      </c>
      <c r="BR60" s="221" t="str">
        <f t="shared" si="114"/>
        <v/>
      </c>
      <c r="BS60" s="221" t="str">
        <f t="shared" si="114"/>
        <v/>
      </c>
      <c r="BT60" s="221" t="str">
        <f t="shared" si="114"/>
        <v/>
      </c>
      <c r="BU60" s="221" t="str">
        <f t="shared" si="114"/>
        <v/>
      </c>
      <c r="BV60" s="221" t="str">
        <f t="shared" si="114"/>
        <v/>
      </c>
      <c r="BW60" s="221" t="str">
        <f t="shared" si="114"/>
        <v/>
      </c>
      <c r="BX60" s="221" t="str">
        <f t="shared" si="114"/>
        <v/>
      </c>
      <c r="BY60" s="221" t="str">
        <f t="shared" si="114"/>
        <v/>
      </c>
      <c r="BZ60" s="221" t="str">
        <f t="shared" si="114"/>
        <v/>
      </c>
      <c r="CA60" s="221" t="str">
        <f t="shared" si="114"/>
        <v/>
      </c>
      <c r="CB60" s="221" t="str">
        <f t="shared" si="114"/>
        <v/>
      </c>
      <c r="CC60" s="221" t="str">
        <f t="shared" si="114"/>
        <v/>
      </c>
      <c r="CD60" s="221" t="str">
        <f t="shared" si="114"/>
        <v/>
      </c>
      <c r="CE60" s="221" t="str">
        <f t="shared" si="114"/>
        <v/>
      </c>
      <c r="CF60" s="221" t="str">
        <f t="shared" si="114"/>
        <v/>
      </c>
      <c r="CG60" s="221" t="str">
        <f t="shared" si="114"/>
        <v/>
      </c>
      <c r="CH60" s="221" t="str">
        <f t="shared" si="114"/>
        <v/>
      </c>
      <c r="CI60" s="221" t="str">
        <f t="shared" si="114"/>
        <v/>
      </c>
      <c r="CJ60" s="221" t="str">
        <f t="shared" si="114"/>
        <v/>
      </c>
      <c r="CK60" s="221" t="str">
        <f t="shared" si="114"/>
        <v/>
      </c>
      <c r="CL60" s="221" t="str">
        <f t="shared" si="114"/>
        <v/>
      </c>
      <c r="CM60" s="221" t="str">
        <f t="shared" si="114"/>
        <v/>
      </c>
      <c r="CN60" s="221" t="str">
        <f t="shared" si="114"/>
        <v/>
      </c>
      <c r="CO60" s="221" t="str">
        <f t="shared" si="114"/>
        <v/>
      </c>
      <c r="CP60" s="221" t="str">
        <f t="shared" si="114"/>
        <v/>
      </c>
      <c r="CQ60" s="221" t="str">
        <f t="shared" si="114"/>
        <v/>
      </c>
      <c r="CR60" s="221" t="str">
        <f t="shared" si="114"/>
        <v/>
      </c>
      <c r="CS60" s="221" t="str">
        <f t="shared" si="114"/>
        <v/>
      </c>
      <c r="CT60" s="221" t="str">
        <f t="shared" si="114"/>
        <v/>
      </c>
      <c r="CU60" s="221" t="str">
        <f t="shared" si="114"/>
        <v/>
      </c>
      <c r="CV60" s="221" t="str">
        <f t="shared" si="114"/>
        <v/>
      </c>
      <c r="CW60" s="221" t="str">
        <f t="shared" si="114"/>
        <v/>
      </c>
      <c r="CX60" s="221" t="str">
        <f t="shared" si="114"/>
        <v/>
      </c>
      <c r="CY60" s="221" t="str">
        <f t="shared" si="114"/>
        <v/>
      </c>
      <c r="CZ60" s="221" t="str">
        <f t="shared" si="114"/>
        <v/>
      </c>
      <c r="DA60" s="221" t="str">
        <f t="shared" si="114"/>
        <v/>
      </c>
      <c r="DB60" s="221" t="str">
        <f t="shared" si="114"/>
        <v/>
      </c>
      <c r="DC60" s="221" t="str">
        <f t="shared" si="114"/>
        <v/>
      </c>
      <c r="DD60" s="221" t="str">
        <f t="shared" si="114"/>
        <v/>
      </c>
      <c r="DE60" s="221" t="str">
        <f t="shared" si="114"/>
        <v/>
      </c>
      <c r="DF60" s="221" t="str">
        <f t="shared" si="114"/>
        <v/>
      </c>
      <c r="DG60" s="221" t="str">
        <f t="shared" si="114"/>
        <v/>
      </c>
      <c r="DH60" s="221" t="str">
        <f t="shared" si="114"/>
        <v/>
      </c>
      <c r="DI60" s="221" t="str">
        <f t="shared" si="114"/>
        <v/>
      </c>
      <c r="DJ60" s="221" t="str">
        <f t="shared" si="114"/>
        <v/>
      </c>
      <c r="DK60" s="221" t="str">
        <f t="shared" si="114"/>
        <v/>
      </c>
      <c r="DL60" s="221" t="str">
        <f t="shared" si="114"/>
        <v/>
      </c>
      <c r="DM60" s="221" t="str">
        <f t="shared" si="114"/>
        <v/>
      </c>
      <c r="DN60" s="221" t="str">
        <f t="shared" si="114"/>
        <v/>
      </c>
      <c r="DO60" s="221" t="str">
        <f t="shared" si="114"/>
        <v/>
      </c>
      <c r="DP60" s="221" t="str">
        <f t="shared" si="114"/>
        <v/>
      </c>
      <c r="DQ60" s="221" t="str">
        <f t="shared" si="114"/>
        <v/>
      </c>
      <c r="DR60" s="221" t="str">
        <f t="shared" si="114"/>
        <v/>
      </c>
      <c r="DS60" s="221" t="str">
        <f t="shared" si="114"/>
        <v/>
      </c>
      <c r="DT60" s="221" t="str">
        <f t="shared" si="114"/>
        <v/>
      </c>
      <c r="DU60" s="221" t="str">
        <f t="shared" si="114"/>
        <v/>
      </c>
      <c r="DV60" s="221" t="str">
        <f t="shared" si="114"/>
        <v/>
      </c>
      <c r="DW60" s="221" t="str">
        <f t="shared" si="114"/>
        <v/>
      </c>
      <c r="DX60" s="221" t="str">
        <f t="shared" si="114"/>
        <v/>
      </c>
    </row>
    <row r="61" spans="1:128" ht="12" customHeight="1" x14ac:dyDescent="0.2">
      <c r="A61" s="476"/>
      <c r="B61" s="218">
        <v>2</v>
      </c>
      <c r="C61" s="216" t="str">
        <f t="shared" ref="C61:BO61" si="115">IF(COUNTIF(_tb2,C$2)&gt;1,"sai",IF(COUNTIF(_tb2,C$2)=1,INDEX(tkbc,1,MATCH(C$2,_tb2,0)),""))</f>
        <v/>
      </c>
      <c r="D61" s="216" t="str">
        <f t="shared" si="115"/>
        <v/>
      </c>
      <c r="E61" s="216" t="str">
        <f t="shared" si="115"/>
        <v/>
      </c>
      <c r="F61" s="216" t="str">
        <f t="shared" si="115"/>
        <v/>
      </c>
      <c r="G61" s="216" t="str">
        <f t="shared" si="115"/>
        <v/>
      </c>
      <c r="H61" s="216" t="str">
        <f t="shared" si="115"/>
        <v/>
      </c>
      <c r="I61" s="216" t="str">
        <f t="shared" si="115"/>
        <v/>
      </c>
      <c r="J61" s="216" t="str">
        <f t="shared" si="115"/>
        <v/>
      </c>
      <c r="K61" s="216" t="str">
        <f t="shared" si="115"/>
        <v/>
      </c>
      <c r="L61" s="216" t="str">
        <f t="shared" si="115"/>
        <v/>
      </c>
      <c r="M61" s="216" t="str">
        <f t="shared" si="115"/>
        <v/>
      </c>
      <c r="N61" s="216" t="str">
        <f t="shared" si="115"/>
        <v/>
      </c>
      <c r="O61" s="216" t="str">
        <f t="shared" si="115"/>
        <v/>
      </c>
      <c r="P61" s="216" t="str">
        <f t="shared" si="115"/>
        <v/>
      </c>
      <c r="Q61" s="216" t="str">
        <f t="shared" si="115"/>
        <v/>
      </c>
      <c r="R61" s="216" t="str">
        <f t="shared" si="115"/>
        <v/>
      </c>
      <c r="S61" s="216" t="str">
        <f t="shared" si="115"/>
        <v/>
      </c>
      <c r="T61" s="216" t="str">
        <f t="shared" si="115"/>
        <v/>
      </c>
      <c r="U61" s="216" t="str">
        <f t="shared" si="115"/>
        <v/>
      </c>
      <c r="V61" s="216" t="str">
        <f t="shared" si="115"/>
        <v/>
      </c>
      <c r="W61" s="216" t="str">
        <f t="shared" si="115"/>
        <v/>
      </c>
      <c r="X61" s="216" t="str">
        <f t="shared" si="115"/>
        <v/>
      </c>
      <c r="Y61" s="216" t="str">
        <f t="shared" si="115"/>
        <v/>
      </c>
      <c r="Z61" s="216" t="str">
        <f t="shared" si="115"/>
        <v/>
      </c>
      <c r="AA61" s="216" t="str">
        <f t="shared" si="115"/>
        <v/>
      </c>
      <c r="AB61" s="216" t="str">
        <f t="shared" si="115"/>
        <v/>
      </c>
      <c r="AC61" s="216" t="str">
        <f t="shared" si="115"/>
        <v/>
      </c>
      <c r="AD61" s="216" t="str">
        <f t="shared" si="115"/>
        <v/>
      </c>
      <c r="AE61" s="216" t="str">
        <f t="shared" si="115"/>
        <v/>
      </c>
      <c r="AF61" s="216" t="str">
        <f t="shared" si="115"/>
        <v/>
      </c>
      <c r="AG61" s="216" t="str">
        <f t="shared" si="115"/>
        <v/>
      </c>
      <c r="AH61" s="216" t="str">
        <f t="shared" si="115"/>
        <v/>
      </c>
      <c r="AI61" s="216" t="str">
        <f t="shared" si="115"/>
        <v/>
      </c>
      <c r="AJ61" s="216" t="str">
        <f t="shared" si="115"/>
        <v/>
      </c>
      <c r="AK61" s="216" t="str">
        <f t="shared" si="115"/>
        <v/>
      </c>
      <c r="AL61" s="216" t="str">
        <f t="shared" si="115"/>
        <v/>
      </c>
      <c r="AM61" s="216" t="str">
        <f t="shared" si="115"/>
        <v/>
      </c>
      <c r="AN61" s="216" t="str">
        <f t="shared" si="115"/>
        <v/>
      </c>
      <c r="AO61" s="216" t="str">
        <f t="shared" si="115"/>
        <v/>
      </c>
      <c r="AP61" s="216" t="str">
        <f t="shared" si="115"/>
        <v/>
      </c>
      <c r="AQ61" s="216" t="str">
        <f t="shared" si="115"/>
        <v/>
      </c>
      <c r="AR61" s="216" t="str">
        <f t="shared" si="115"/>
        <v/>
      </c>
      <c r="AS61" s="216" t="str">
        <f t="shared" si="115"/>
        <v/>
      </c>
      <c r="AT61" s="216" t="str">
        <f t="shared" si="115"/>
        <v/>
      </c>
      <c r="AU61" s="216" t="str">
        <f t="shared" si="115"/>
        <v/>
      </c>
      <c r="AV61" s="216" t="str">
        <f t="shared" si="115"/>
        <v/>
      </c>
      <c r="AW61" s="216" t="str">
        <f t="shared" si="115"/>
        <v/>
      </c>
      <c r="AX61" s="216" t="str">
        <f t="shared" si="115"/>
        <v/>
      </c>
      <c r="AY61" s="216" t="str">
        <f t="shared" si="115"/>
        <v/>
      </c>
      <c r="AZ61" s="216" t="str">
        <f t="shared" si="115"/>
        <v/>
      </c>
      <c r="BA61" s="216" t="str">
        <f t="shared" si="115"/>
        <v/>
      </c>
      <c r="BB61" s="216" t="str">
        <f t="shared" si="115"/>
        <v/>
      </c>
      <c r="BC61" s="216" t="str">
        <f t="shared" si="115"/>
        <v/>
      </c>
      <c r="BD61" s="216" t="str">
        <f t="shared" si="115"/>
        <v/>
      </c>
      <c r="BE61" s="216" t="str">
        <f t="shared" si="115"/>
        <v/>
      </c>
      <c r="BF61" s="216" t="str">
        <f t="shared" si="115"/>
        <v/>
      </c>
      <c r="BG61" s="216" t="str">
        <f t="shared" si="115"/>
        <v/>
      </c>
      <c r="BH61" s="216" t="str">
        <f t="shared" si="115"/>
        <v/>
      </c>
      <c r="BI61" s="216" t="str">
        <f t="shared" si="115"/>
        <v/>
      </c>
      <c r="BJ61" s="216" t="str">
        <f t="shared" si="115"/>
        <v/>
      </c>
      <c r="BK61" s="216" t="str">
        <f t="shared" si="115"/>
        <v/>
      </c>
      <c r="BL61" s="216" t="str">
        <f t="shared" si="115"/>
        <v/>
      </c>
      <c r="BM61" s="216" t="str">
        <f t="shared" si="115"/>
        <v/>
      </c>
      <c r="BN61" s="216" t="str">
        <f t="shared" si="115"/>
        <v/>
      </c>
      <c r="BO61" s="216" t="str">
        <f t="shared" si="115"/>
        <v/>
      </c>
      <c r="BP61" s="216" t="str">
        <f t="shared" ref="BP61:DX61" si="116">IF(COUNTIF(_tb2,BP$2)&gt;1,"sai",IF(COUNTIF(_tb2,BP$2)=1,INDEX(tkbc,1,MATCH(BP$2,_tb2,0)),""))</f>
        <v/>
      </c>
      <c r="BQ61" s="216" t="str">
        <f t="shared" si="116"/>
        <v/>
      </c>
      <c r="BR61" s="216" t="str">
        <f t="shared" si="116"/>
        <v/>
      </c>
      <c r="BS61" s="216" t="str">
        <f t="shared" si="116"/>
        <v/>
      </c>
      <c r="BT61" s="216" t="str">
        <f t="shared" si="116"/>
        <v/>
      </c>
      <c r="BU61" s="216" t="str">
        <f t="shared" si="116"/>
        <v/>
      </c>
      <c r="BV61" s="216" t="str">
        <f t="shared" si="116"/>
        <v/>
      </c>
      <c r="BW61" s="216" t="str">
        <f t="shared" si="116"/>
        <v/>
      </c>
      <c r="BX61" s="216" t="str">
        <f t="shared" si="116"/>
        <v/>
      </c>
      <c r="BY61" s="216" t="str">
        <f t="shared" si="116"/>
        <v/>
      </c>
      <c r="BZ61" s="216" t="str">
        <f t="shared" si="116"/>
        <v/>
      </c>
      <c r="CA61" s="216" t="str">
        <f t="shared" si="116"/>
        <v/>
      </c>
      <c r="CB61" s="216" t="str">
        <f t="shared" si="116"/>
        <v/>
      </c>
      <c r="CC61" s="216" t="str">
        <f t="shared" si="116"/>
        <v/>
      </c>
      <c r="CD61" s="216" t="str">
        <f t="shared" si="116"/>
        <v/>
      </c>
      <c r="CE61" s="216" t="str">
        <f t="shared" si="116"/>
        <v/>
      </c>
      <c r="CF61" s="216" t="str">
        <f t="shared" si="116"/>
        <v/>
      </c>
      <c r="CG61" s="216" t="str">
        <f t="shared" si="116"/>
        <v/>
      </c>
      <c r="CH61" s="216" t="str">
        <f t="shared" si="116"/>
        <v/>
      </c>
      <c r="CI61" s="216" t="str">
        <f t="shared" si="116"/>
        <v/>
      </c>
      <c r="CJ61" s="216" t="str">
        <f t="shared" si="116"/>
        <v/>
      </c>
      <c r="CK61" s="216" t="str">
        <f t="shared" si="116"/>
        <v/>
      </c>
      <c r="CL61" s="216" t="str">
        <f t="shared" si="116"/>
        <v/>
      </c>
      <c r="CM61" s="216" t="str">
        <f t="shared" si="116"/>
        <v/>
      </c>
      <c r="CN61" s="216" t="str">
        <f t="shared" si="116"/>
        <v/>
      </c>
      <c r="CO61" s="216" t="str">
        <f t="shared" si="116"/>
        <v/>
      </c>
      <c r="CP61" s="216" t="str">
        <f t="shared" si="116"/>
        <v/>
      </c>
      <c r="CQ61" s="216" t="str">
        <f t="shared" si="116"/>
        <v/>
      </c>
      <c r="CR61" s="216" t="str">
        <f t="shared" si="116"/>
        <v/>
      </c>
      <c r="CS61" s="216" t="str">
        <f t="shared" si="116"/>
        <v/>
      </c>
      <c r="CT61" s="216" t="str">
        <f t="shared" si="116"/>
        <v/>
      </c>
      <c r="CU61" s="216" t="str">
        <f t="shared" si="116"/>
        <v/>
      </c>
      <c r="CV61" s="216" t="str">
        <f t="shared" si="116"/>
        <v/>
      </c>
      <c r="CW61" s="216" t="str">
        <f t="shared" si="116"/>
        <v/>
      </c>
      <c r="CX61" s="216" t="str">
        <f t="shared" si="116"/>
        <v/>
      </c>
      <c r="CY61" s="216" t="str">
        <f t="shared" si="116"/>
        <v/>
      </c>
      <c r="CZ61" s="216" t="str">
        <f t="shared" si="116"/>
        <v/>
      </c>
      <c r="DA61" s="216" t="str">
        <f t="shared" si="116"/>
        <v/>
      </c>
      <c r="DB61" s="216" t="str">
        <f t="shared" si="116"/>
        <v/>
      </c>
      <c r="DC61" s="216" t="str">
        <f t="shared" si="116"/>
        <v/>
      </c>
      <c r="DD61" s="216" t="str">
        <f t="shared" si="116"/>
        <v/>
      </c>
      <c r="DE61" s="216" t="str">
        <f t="shared" si="116"/>
        <v/>
      </c>
      <c r="DF61" s="216" t="str">
        <f t="shared" si="116"/>
        <v/>
      </c>
      <c r="DG61" s="216" t="str">
        <f t="shared" si="116"/>
        <v/>
      </c>
      <c r="DH61" s="216" t="str">
        <f t="shared" si="116"/>
        <v/>
      </c>
      <c r="DI61" s="216" t="str">
        <f t="shared" si="116"/>
        <v/>
      </c>
      <c r="DJ61" s="216" t="str">
        <f t="shared" si="116"/>
        <v/>
      </c>
      <c r="DK61" s="216" t="str">
        <f t="shared" si="116"/>
        <v/>
      </c>
      <c r="DL61" s="216" t="str">
        <f t="shared" si="116"/>
        <v/>
      </c>
      <c r="DM61" s="216" t="str">
        <f t="shared" si="116"/>
        <v/>
      </c>
      <c r="DN61" s="216" t="str">
        <f t="shared" si="116"/>
        <v/>
      </c>
      <c r="DO61" s="216" t="str">
        <f t="shared" si="116"/>
        <v/>
      </c>
      <c r="DP61" s="216" t="str">
        <f t="shared" si="116"/>
        <v/>
      </c>
      <c r="DQ61" s="216" t="str">
        <f t="shared" si="116"/>
        <v/>
      </c>
      <c r="DR61" s="216" t="str">
        <f t="shared" si="116"/>
        <v/>
      </c>
      <c r="DS61" s="216" t="str">
        <f t="shared" si="116"/>
        <v/>
      </c>
      <c r="DT61" s="216" t="str">
        <f t="shared" si="116"/>
        <v/>
      </c>
      <c r="DU61" s="216" t="str">
        <f t="shared" si="116"/>
        <v/>
      </c>
      <c r="DV61" s="216" t="str">
        <f t="shared" si="116"/>
        <v/>
      </c>
      <c r="DW61" s="216" t="str">
        <f t="shared" si="116"/>
        <v/>
      </c>
      <c r="DX61" s="216" t="str">
        <f t="shared" si="116"/>
        <v/>
      </c>
    </row>
    <row r="62" spans="1:128" ht="12" customHeight="1" x14ac:dyDescent="0.2">
      <c r="A62" s="476"/>
      <c r="B62" s="218">
        <v>3</v>
      </c>
      <c r="C62" s="216" t="str">
        <f t="shared" ref="C62:BO62" si="117">IF(COUNTIF(_tb3,C$2)&gt;1,"sai",IF(COUNTIF(_tb3,C$2)=1,INDEX(tkbc,1,MATCH(C$2,_tb3,0)),""))</f>
        <v/>
      </c>
      <c r="D62" s="216" t="str">
        <f t="shared" si="117"/>
        <v/>
      </c>
      <c r="E62" s="216" t="str">
        <f t="shared" si="117"/>
        <v/>
      </c>
      <c r="F62" s="216" t="str">
        <f t="shared" si="117"/>
        <v/>
      </c>
      <c r="G62" s="216" t="str">
        <f t="shared" si="117"/>
        <v/>
      </c>
      <c r="H62" s="216" t="str">
        <f t="shared" si="117"/>
        <v/>
      </c>
      <c r="I62" s="216" t="str">
        <f t="shared" si="117"/>
        <v/>
      </c>
      <c r="J62" s="216" t="str">
        <f t="shared" si="117"/>
        <v/>
      </c>
      <c r="K62" s="216" t="str">
        <f t="shared" si="117"/>
        <v/>
      </c>
      <c r="L62" s="216" t="str">
        <f t="shared" si="117"/>
        <v/>
      </c>
      <c r="M62" s="216" t="str">
        <f t="shared" si="117"/>
        <v/>
      </c>
      <c r="N62" s="216" t="str">
        <f t="shared" si="117"/>
        <v/>
      </c>
      <c r="O62" s="216" t="str">
        <f t="shared" si="117"/>
        <v/>
      </c>
      <c r="P62" s="216" t="str">
        <f t="shared" si="117"/>
        <v/>
      </c>
      <c r="Q62" s="216" t="str">
        <f t="shared" si="117"/>
        <v/>
      </c>
      <c r="R62" s="216" t="str">
        <f t="shared" si="117"/>
        <v/>
      </c>
      <c r="S62" s="216" t="str">
        <f t="shared" si="117"/>
        <v/>
      </c>
      <c r="T62" s="216" t="str">
        <f t="shared" si="117"/>
        <v/>
      </c>
      <c r="U62" s="216" t="str">
        <f t="shared" si="117"/>
        <v/>
      </c>
      <c r="V62" s="216" t="str">
        <f t="shared" si="117"/>
        <v/>
      </c>
      <c r="W62" s="216" t="str">
        <f t="shared" si="117"/>
        <v/>
      </c>
      <c r="X62" s="216" t="str">
        <f t="shared" si="117"/>
        <v/>
      </c>
      <c r="Y62" s="216" t="str">
        <f t="shared" si="117"/>
        <v/>
      </c>
      <c r="Z62" s="216" t="str">
        <f t="shared" si="117"/>
        <v/>
      </c>
      <c r="AA62" s="216" t="str">
        <f t="shared" si="117"/>
        <v/>
      </c>
      <c r="AB62" s="216" t="str">
        <f t="shared" si="117"/>
        <v/>
      </c>
      <c r="AC62" s="216" t="str">
        <f t="shared" si="117"/>
        <v/>
      </c>
      <c r="AD62" s="216" t="str">
        <f t="shared" si="117"/>
        <v/>
      </c>
      <c r="AE62" s="216" t="str">
        <f t="shared" si="117"/>
        <v/>
      </c>
      <c r="AF62" s="216" t="str">
        <f t="shared" si="117"/>
        <v/>
      </c>
      <c r="AG62" s="216" t="str">
        <f t="shared" si="117"/>
        <v/>
      </c>
      <c r="AH62" s="216" t="str">
        <f t="shared" si="117"/>
        <v/>
      </c>
      <c r="AI62" s="216" t="str">
        <f t="shared" si="117"/>
        <v/>
      </c>
      <c r="AJ62" s="216" t="str">
        <f t="shared" si="117"/>
        <v/>
      </c>
      <c r="AK62" s="216" t="str">
        <f t="shared" si="117"/>
        <v/>
      </c>
      <c r="AL62" s="216" t="str">
        <f t="shared" si="117"/>
        <v/>
      </c>
      <c r="AM62" s="216" t="str">
        <f t="shared" si="117"/>
        <v/>
      </c>
      <c r="AN62" s="216" t="str">
        <f t="shared" si="117"/>
        <v/>
      </c>
      <c r="AO62" s="216" t="str">
        <f t="shared" si="117"/>
        <v/>
      </c>
      <c r="AP62" s="216" t="str">
        <f t="shared" si="117"/>
        <v/>
      </c>
      <c r="AQ62" s="216" t="str">
        <f t="shared" si="117"/>
        <v/>
      </c>
      <c r="AR62" s="216" t="str">
        <f t="shared" si="117"/>
        <v/>
      </c>
      <c r="AS62" s="216" t="str">
        <f t="shared" si="117"/>
        <v/>
      </c>
      <c r="AT62" s="216" t="str">
        <f t="shared" si="117"/>
        <v/>
      </c>
      <c r="AU62" s="216" t="str">
        <f t="shared" si="117"/>
        <v/>
      </c>
      <c r="AV62" s="216" t="str">
        <f t="shared" si="117"/>
        <v/>
      </c>
      <c r="AW62" s="216" t="str">
        <f t="shared" si="117"/>
        <v/>
      </c>
      <c r="AX62" s="216" t="str">
        <f t="shared" si="117"/>
        <v/>
      </c>
      <c r="AY62" s="216" t="str">
        <f t="shared" si="117"/>
        <v/>
      </c>
      <c r="AZ62" s="216" t="str">
        <f t="shared" si="117"/>
        <v/>
      </c>
      <c r="BA62" s="216" t="str">
        <f t="shared" si="117"/>
        <v/>
      </c>
      <c r="BB62" s="216" t="str">
        <f t="shared" si="117"/>
        <v/>
      </c>
      <c r="BC62" s="216" t="str">
        <f t="shared" si="117"/>
        <v/>
      </c>
      <c r="BD62" s="216" t="str">
        <f t="shared" si="117"/>
        <v/>
      </c>
      <c r="BE62" s="216" t="str">
        <f t="shared" si="117"/>
        <v/>
      </c>
      <c r="BF62" s="216" t="str">
        <f t="shared" si="117"/>
        <v/>
      </c>
      <c r="BG62" s="216" t="str">
        <f t="shared" si="117"/>
        <v/>
      </c>
      <c r="BH62" s="216" t="str">
        <f t="shared" si="117"/>
        <v/>
      </c>
      <c r="BI62" s="216" t="str">
        <f t="shared" si="117"/>
        <v/>
      </c>
      <c r="BJ62" s="216" t="str">
        <f t="shared" si="117"/>
        <v/>
      </c>
      <c r="BK62" s="216" t="str">
        <f t="shared" si="117"/>
        <v/>
      </c>
      <c r="BL62" s="216" t="str">
        <f t="shared" si="117"/>
        <v/>
      </c>
      <c r="BM62" s="216" t="str">
        <f t="shared" si="117"/>
        <v/>
      </c>
      <c r="BN62" s="216" t="str">
        <f t="shared" si="117"/>
        <v/>
      </c>
      <c r="BO62" s="216" t="str">
        <f t="shared" si="117"/>
        <v/>
      </c>
      <c r="BP62" s="216" t="str">
        <f t="shared" ref="BP62:DX62" si="118">IF(COUNTIF(_tb3,BP$2)&gt;1,"sai",IF(COUNTIF(_tb3,BP$2)=1,INDEX(tkbc,1,MATCH(BP$2,_tb3,0)),""))</f>
        <v/>
      </c>
      <c r="BQ62" s="216" t="str">
        <f t="shared" si="118"/>
        <v/>
      </c>
      <c r="BR62" s="216" t="str">
        <f t="shared" si="118"/>
        <v/>
      </c>
      <c r="BS62" s="216" t="str">
        <f t="shared" si="118"/>
        <v/>
      </c>
      <c r="BT62" s="216" t="str">
        <f t="shared" si="118"/>
        <v/>
      </c>
      <c r="BU62" s="216" t="str">
        <f t="shared" si="118"/>
        <v/>
      </c>
      <c r="BV62" s="216" t="str">
        <f t="shared" si="118"/>
        <v/>
      </c>
      <c r="BW62" s="216" t="str">
        <f t="shared" si="118"/>
        <v/>
      </c>
      <c r="BX62" s="216" t="str">
        <f t="shared" si="118"/>
        <v/>
      </c>
      <c r="BY62" s="216" t="str">
        <f t="shared" si="118"/>
        <v/>
      </c>
      <c r="BZ62" s="216" t="str">
        <f t="shared" si="118"/>
        <v/>
      </c>
      <c r="CA62" s="216" t="str">
        <f t="shared" si="118"/>
        <v/>
      </c>
      <c r="CB62" s="216" t="str">
        <f t="shared" si="118"/>
        <v/>
      </c>
      <c r="CC62" s="216" t="str">
        <f t="shared" si="118"/>
        <v/>
      </c>
      <c r="CD62" s="216" t="str">
        <f t="shared" si="118"/>
        <v/>
      </c>
      <c r="CE62" s="216" t="str">
        <f t="shared" si="118"/>
        <v/>
      </c>
      <c r="CF62" s="216" t="str">
        <f t="shared" si="118"/>
        <v/>
      </c>
      <c r="CG62" s="216" t="str">
        <f t="shared" si="118"/>
        <v/>
      </c>
      <c r="CH62" s="216" t="str">
        <f t="shared" si="118"/>
        <v/>
      </c>
      <c r="CI62" s="216" t="str">
        <f t="shared" si="118"/>
        <v/>
      </c>
      <c r="CJ62" s="216" t="str">
        <f t="shared" si="118"/>
        <v/>
      </c>
      <c r="CK62" s="216" t="str">
        <f t="shared" si="118"/>
        <v/>
      </c>
      <c r="CL62" s="216" t="str">
        <f t="shared" si="118"/>
        <v/>
      </c>
      <c r="CM62" s="216" t="str">
        <f t="shared" si="118"/>
        <v/>
      </c>
      <c r="CN62" s="216" t="str">
        <f t="shared" si="118"/>
        <v/>
      </c>
      <c r="CO62" s="216" t="str">
        <f t="shared" si="118"/>
        <v/>
      </c>
      <c r="CP62" s="216" t="str">
        <f t="shared" si="118"/>
        <v/>
      </c>
      <c r="CQ62" s="216" t="str">
        <f t="shared" si="118"/>
        <v/>
      </c>
      <c r="CR62" s="216" t="str">
        <f t="shared" si="118"/>
        <v/>
      </c>
      <c r="CS62" s="216" t="str">
        <f t="shared" si="118"/>
        <v/>
      </c>
      <c r="CT62" s="216" t="str">
        <f t="shared" si="118"/>
        <v/>
      </c>
      <c r="CU62" s="216" t="str">
        <f t="shared" si="118"/>
        <v/>
      </c>
      <c r="CV62" s="216" t="str">
        <f t="shared" si="118"/>
        <v/>
      </c>
      <c r="CW62" s="216" t="str">
        <f t="shared" si="118"/>
        <v/>
      </c>
      <c r="CX62" s="216" t="str">
        <f t="shared" si="118"/>
        <v/>
      </c>
      <c r="CY62" s="216" t="str">
        <f t="shared" si="118"/>
        <v/>
      </c>
      <c r="CZ62" s="216" t="str">
        <f t="shared" si="118"/>
        <v/>
      </c>
      <c r="DA62" s="216" t="str">
        <f t="shared" si="118"/>
        <v/>
      </c>
      <c r="DB62" s="216" t="str">
        <f t="shared" si="118"/>
        <v/>
      </c>
      <c r="DC62" s="216" t="str">
        <f t="shared" si="118"/>
        <v/>
      </c>
      <c r="DD62" s="216" t="str">
        <f t="shared" si="118"/>
        <v/>
      </c>
      <c r="DE62" s="216" t="str">
        <f t="shared" si="118"/>
        <v/>
      </c>
      <c r="DF62" s="216" t="str">
        <f t="shared" si="118"/>
        <v/>
      </c>
      <c r="DG62" s="216" t="str">
        <f t="shared" si="118"/>
        <v/>
      </c>
      <c r="DH62" s="216" t="str">
        <f t="shared" si="118"/>
        <v/>
      </c>
      <c r="DI62" s="216" t="str">
        <f t="shared" si="118"/>
        <v/>
      </c>
      <c r="DJ62" s="216" t="str">
        <f t="shared" si="118"/>
        <v/>
      </c>
      <c r="DK62" s="216" t="str">
        <f t="shared" si="118"/>
        <v/>
      </c>
      <c r="DL62" s="216" t="str">
        <f t="shared" si="118"/>
        <v/>
      </c>
      <c r="DM62" s="216" t="str">
        <f t="shared" si="118"/>
        <v/>
      </c>
      <c r="DN62" s="216" t="str">
        <f t="shared" si="118"/>
        <v/>
      </c>
      <c r="DO62" s="216" t="str">
        <f t="shared" si="118"/>
        <v/>
      </c>
      <c r="DP62" s="216" t="str">
        <f t="shared" si="118"/>
        <v/>
      </c>
      <c r="DQ62" s="216" t="str">
        <f t="shared" si="118"/>
        <v/>
      </c>
      <c r="DR62" s="216" t="str">
        <f t="shared" si="118"/>
        <v/>
      </c>
      <c r="DS62" s="216" t="str">
        <f t="shared" si="118"/>
        <v/>
      </c>
      <c r="DT62" s="216" t="str">
        <f t="shared" si="118"/>
        <v/>
      </c>
      <c r="DU62" s="216" t="str">
        <f t="shared" si="118"/>
        <v/>
      </c>
      <c r="DV62" s="216" t="str">
        <f t="shared" si="118"/>
        <v/>
      </c>
      <c r="DW62" s="216" t="str">
        <f t="shared" si="118"/>
        <v/>
      </c>
      <c r="DX62" s="216" t="str">
        <f t="shared" si="118"/>
        <v/>
      </c>
    </row>
    <row r="63" spans="1:128" ht="12.75" customHeight="1" x14ac:dyDescent="0.2">
      <c r="A63" s="476"/>
      <c r="B63" s="218">
        <v>4</v>
      </c>
      <c r="C63" s="216" t="str">
        <f t="shared" ref="C63:BO63" si="119">IF(COUNTIF(_tb4,C$2)&gt;1,"sai",IF(COUNTIF(_tb4,C$2)=1,INDEX(tkbc,1,MATCH(C$2,_tb4,0)),""))</f>
        <v/>
      </c>
      <c r="D63" s="216" t="str">
        <f t="shared" si="119"/>
        <v/>
      </c>
      <c r="E63" s="216" t="str">
        <f t="shared" si="119"/>
        <v/>
      </c>
      <c r="F63" s="216" t="str">
        <f t="shared" si="119"/>
        <v/>
      </c>
      <c r="G63" s="216" t="str">
        <f t="shared" si="119"/>
        <v/>
      </c>
      <c r="H63" s="216" t="str">
        <f t="shared" si="119"/>
        <v/>
      </c>
      <c r="I63" s="216" t="str">
        <f t="shared" si="119"/>
        <v/>
      </c>
      <c r="J63" s="216" t="str">
        <f t="shared" si="119"/>
        <v/>
      </c>
      <c r="K63" s="216" t="str">
        <f t="shared" si="119"/>
        <v/>
      </c>
      <c r="L63" s="216" t="str">
        <f t="shared" si="119"/>
        <v/>
      </c>
      <c r="M63" s="216" t="str">
        <f t="shared" si="119"/>
        <v/>
      </c>
      <c r="N63" s="216" t="str">
        <f t="shared" si="119"/>
        <v/>
      </c>
      <c r="O63" s="216" t="str">
        <f t="shared" si="119"/>
        <v/>
      </c>
      <c r="P63" s="216" t="str">
        <f t="shared" si="119"/>
        <v/>
      </c>
      <c r="Q63" s="216" t="str">
        <f t="shared" si="119"/>
        <v/>
      </c>
      <c r="R63" s="216" t="str">
        <f t="shared" si="119"/>
        <v/>
      </c>
      <c r="S63" s="216" t="str">
        <f t="shared" si="119"/>
        <v/>
      </c>
      <c r="T63" s="216" t="str">
        <f t="shared" si="119"/>
        <v/>
      </c>
      <c r="U63" s="216" t="str">
        <f t="shared" si="119"/>
        <v/>
      </c>
      <c r="V63" s="216" t="str">
        <f t="shared" si="119"/>
        <v/>
      </c>
      <c r="W63" s="216" t="str">
        <f t="shared" si="119"/>
        <v/>
      </c>
      <c r="X63" s="216" t="str">
        <f t="shared" si="119"/>
        <v/>
      </c>
      <c r="Y63" s="216" t="str">
        <f t="shared" si="119"/>
        <v/>
      </c>
      <c r="Z63" s="216" t="str">
        <f t="shared" si="119"/>
        <v/>
      </c>
      <c r="AA63" s="216" t="str">
        <f t="shared" si="119"/>
        <v/>
      </c>
      <c r="AB63" s="216" t="str">
        <f t="shared" si="119"/>
        <v/>
      </c>
      <c r="AC63" s="216" t="str">
        <f t="shared" si="119"/>
        <v/>
      </c>
      <c r="AD63" s="216" t="str">
        <f t="shared" si="119"/>
        <v/>
      </c>
      <c r="AE63" s="216" t="str">
        <f t="shared" si="119"/>
        <v/>
      </c>
      <c r="AF63" s="216" t="str">
        <f t="shared" si="119"/>
        <v/>
      </c>
      <c r="AG63" s="216" t="str">
        <f t="shared" si="119"/>
        <v/>
      </c>
      <c r="AH63" s="216" t="str">
        <f t="shared" si="119"/>
        <v/>
      </c>
      <c r="AI63" s="216" t="str">
        <f t="shared" si="119"/>
        <v/>
      </c>
      <c r="AJ63" s="216" t="str">
        <f t="shared" si="119"/>
        <v/>
      </c>
      <c r="AK63" s="216" t="str">
        <f t="shared" si="119"/>
        <v/>
      </c>
      <c r="AL63" s="216" t="str">
        <f t="shared" si="119"/>
        <v/>
      </c>
      <c r="AM63" s="216" t="str">
        <f t="shared" si="119"/>
        <v/>
      </c>
      <c r="AN63" s="216" t="str">
        <f t="shared" si="119"/>
        <v/>
      </c>
      <c r="AO63" s="216" t="str">
        <f t="shared" si="119"/>
        <v/>
      </c>
      <c r="AP63" s="216" t="str">
        <f t="shared" si="119"/>
        <v/>
      </c>
      <c r="AQ63" s="216" t="str">
        <f t="shared" si="119"/>
        <v/>
      </c>
      <c r="AR63" s="216" t="str">
        <f t="shared" si="119"/>
        <v/>
      </c>
      <c r="AS63" s="216" t="str">
        <f t="shared" si="119"/>
        <v/>
      </c>
      <c r="AT63" s="216" t="str">
        <f t="shared" si="119"/>
        <v/>
      </c>
      <c r="AU63" s="216" t="str">
        <f t="shared" si="119"/>
        <v/>
      </c>
      <c r="AV63" s="216" t="str">
        <f t="shared" si="119"/>
        <v/>
      </c>
      <c r="AW63" s="216" t="str">
        <f t="shared" si="119"/>
        <v/>
      </c>
      <c r="AX63" s="216" t="str">
        <f t="shared" si="119"/>
        <v/>
      </c>
      <c r="AY63" s="216" t="str">
        <f t="shared" si="119"/>
        <v/>
      </c>
      <c r="AZ63" s="216" t="str">
        <f t="shared" si="119"/>
        <v/>
      </c>
      <c r="BA63" s="216" t="str">
        <f t="shared" si="119"/>
        <v/>
      </c>
      <c r="BB63" s="216" t="str">
        <f t="shared" si="119"/>
        <v/>
      </c>
      <c r="BC63" s="216" t="str">
        <f t="shared" si="119"/>
        <v/>
      </c>
      <c r="BD63" s="216" t="str">
        <f t="shared" si="119"/>
        <v/>
      </c>
      <c r="BE63" s="216" t="str">
        <f t="shared" si="119"/>
        <v/>
      </c>
      <c r="BF63" s="216" t="str">
        <f t="shared" si="119"/>
        <v/>
      </c>
      <c r="BG63" s="216" t="str">
        <f t="shared" si="119"/>
        <v/>
      </c>
      <c r="BH63" s="216" t="str">
        <f t="shared" si="119"/>
        <v/>
      </c>
      <c r="BI63" s="216" t="str">
        <f t="shared" si="119"/>
        <v/>
      </c>
      <c r="BJ63" s="216" t="str">
        <f t="shared" si="119"/>
        <v/>
      </c>
      <c r="BK63" s="216" t="str">
        <f t="shared" si="119"/>
        <v/>
      </c>
      <c r="BL63" s="216" t="str">
        <f t="shared" si="119"/>
        <v/>
      </c>
      <c r="BM63" s="216" t="str">
        <f t="shared" si="119"/>
        <v/>
      </c>
      <c r="BN63" s="216" t="str">
        <f t="shared" si="119"/>
        <v/>
      </c>
      <c r="BO63" s="216" t="str">
        <f t="shared" si="119"/>
        <v/>
      </c>
      <c r="BP63" s="216" t="str">
        <f t="shared" ref="BP63:DX63" si="120">IF(COUNTIF(_tb4,BP$2)&gt;1,"sai",IF(COUNTIF(_tb4,BP$2)=1,INDEX(tkbc,1,MATCH(BP$2,_tb4,0)),""))</f>
        <v/>
      </c>
      <c r="BQ63" s="216" t="str">
        <f t="shared" si="120"/>
        <v/>
      </c>
      <c r="BR63" s="216" t="str">
        <f t="shared" si="120"/>
        <v/>
      </c>
      <c r="BS63" s="216" t="str">
        <f t="shared" si="120"/>
        <v/>
      </c>
      <c r="BT63" s="216" t="str">
        <f t="shared" si="120"/>
        <v/>
      </c>
      <c r="BU63" s="216" t="str">
        <f t="shared" si="120"/>
        <v/>
      </c>
      <c r="BV63" s="216" t="str">
        <f t="shared" si="120"/>
        <v/>
      </c>
      <c r="BW63" s="216" t="str">
        <f t="shared" si="120"/>
        <v/>
      </c>
      <c r="BX63" s="216" t="str">
        <f t="shared" si="120"/>
        <v/>
      </c>
      <c r="BY63" s="216" t="str">
        <f t="shared" si="120"/>
        <v/>
      </c>
      <c r="BZ63" s="216" t="str">
        <f t="shared" si="120"/>
        <v/>
      </c>
      <c r="CA63" s="216" t="str">
        <f t="shared" si="120"/>
        <v/>
      </c>
      <c r="CB63" s="216" t="str">
        <f t="shared" si="120"/>
        <v/>
      </c>
      <c r="CC63" s="216" t="str">
        <f t="shared" si="120"/>
        <v/>
      </c>
      <c r="CD63" s="216" t="str">
        <f t="shared" si="120"/>
        <v/>
      </c>
      <c r="CE63" s="216" t="str">
        <f t="shared" si="120"/>
        <v/>
      </c>
      <c r="CF63" s="216" t="str">
        <f t="shared" si="120"/>
        <v/>
      </c>
      <c r="CG63" s="216" t="str">
        <f t="shared" si="120"/>
        <v/>
      </c>
      <c r="CH63" s="216" t="str">
        <f t="shared" si="120"/>
        <v/>
      </c>
      <c r="CI63" s="216" t="str">
        <f t="shared" si="120"/>
        <v/>
      </c>
      <c r="CJ63" s="216" t="str">
        <f t="shared" si="120"/>
        <v/>
      </c>
      <c r="CK63" s="216" t="str">
        <f t="shared" si="120"/>
        <v/>
      </c>
      <c r="CL63" s="216" t="str">
        <f t="shared" si="120"/>
        <v/>
      </c>
      <c r="CM63" s="216" t="str">
        <f t="shared" si="120"/>
        <v/>
      </c>
      <c r="CN63" s="216" t="str">
        <f t="shared" si="120"/>
        <v/>
      </c>
      <c r="CO63" s="216" t="str">
        <f t="shared" si="120"/>
        <v/>
      </c>
      <c r="CP63" s="216" t="str">
        <f t="shared" si="120"/>
        <v/>
      </c>
      <c r="CQ63" s="216" t="str">
        <f t="shared" si="120"/>
        <v/>
      </c>
      <c r="CR63" s="216" t="str">
        <f t="shared" si="120"/>
        <v/>
      </c>
      <c r="CS63" s="216" t="str">
        <f t="shared" si="120"/>
        <v/>
      </c>
      <c r="CT63" s="216" t="str">
        <f t="shared" si="120"/>
        <v/>
      </c>
      <c r="CU63" s="216" t="str">
        <f t="shared" si="120"/>
        <v/>
      </c>
      <c r="CV63" s="216" t="str">
        <f t="shared" si="120"/>
        <v/>
      </c>
      <c r="CW63" s="216" t="str">
        <f t="shared" si="120"/>
        <v/>
      </c>
      <c r="CX63" s="216" t="str">
        <f t="shared" si="120"/>
        <v/>
      </c>
      <c r="CY63" s="216" t="str">
        <f t="shared" si="120"/>
        <v/>
      </c>
      <c r="CZ63" s="216" t="str">
        <f t="shared" si="120"/>
        <v/>
      </c>
      <c r="DA63" s="216" t="str">
        <f t="shared" si="120"/>
        <v/>
      </c>
      <c r="DB63" s="216" t="str">
        <f t="shared" si="120"/>
        <v/>
      </c>
      <c r="DC63" s="216" t="str">
        <f t="shared" si="120"/>
        <v/>
      </c>
      <c r="DD63" s="216" t="str">
        <f t="shared" si="120"/>
        <v/>
      </c>
      <c r="DE63" s="216" t="str">
        <f t="shared" si="120"/>
        <v/>
      </c>
      <c r="DF63" s="216" t="str">
        <f t="shared" si="120"/>
        <v/>
      </c>
      <c r="DG63" s="216" t="str">
        <f t="shared" si="120"/>
        <v/>
      </c>
      <c r="DH63" s="216" t="str">
        <f t="shared" si="120"/>
        <v/>
      </c>
      <c r="DI63" s="216" t="str">
        <f t="shared" si="120"/>
        <v/>
      </c>
      <c r="DJ63" s="216" t="str">
        <f t="shared" si="120"/>
        <v/>
      </c>
      <c r="DK63" s="216" t="str">
        <f t="shared" si="120"/>
        <v/>
      </c>
      <c r="DL63" s="216" t="str">
        <f t="shared" si="120"/>
        <v/>
      </c>
      <c r="DM63" s="216" t="str">
        <f t="shared" si="120"/>
        <v/>
      </c>
      <c r="DN63" s="216" t="str">
        <f t="shared" si="120"/>
        <v/>
      </c>
      <c r="DO63" s="216" t="str">
        <f t="shared" si="120"/>
        <v/>
      </c>
      <c r="DP63" s="216" t="str">
        <f t="shared" si="120"/>
        <v/>
      </c>
      <c r="DQ63" s="216" t="str">
        <f t="shared" si="120"/>
        <v/>
      </c>
      <c r="DR63" s="216" t="str">
        <f t="shared" si="120"/>
        <v/>
      </c>
      <c r="DS63" s="216" t="str">
        <f t="shared" si="120"/>
        <v/>
      </c>
      <c r="DT63" s="216" t="str">
        <f t="shared" si="120"/>
        <v/>
      </c>
      <c r="DU63" s="216" t="str">
        <f t="shared" si="120"/>
        <v/>
      </c>
      <c r="DV63" s="216" t="str">
        <f t="shared" si="120"/>
        <v/>
      </c>
      <c r="DW63" s="216" t="str">
        <f t="shared" si="120"/>
        <v/>
      </c>
      <c r="DX63" s="216" t="str">
        <f t="shared" si="120"/>
        <v/>
      </c>
    </row>
    <row r="64" spans="1:128" ht="12" customHeight="1" x14ac:dyDescent="0.2">
      <c r="A64" s="479"/>
      <c r="B64" s="227">
        <v>5</v>
      </c>
      <c r="C64" s="220" t="str">
        <f t="shared" ref="C64:BO64" si="121">IF(COUNTIF(_tb5,C$2)&gt;1,"sai",IF(COUNTIF(_tb5,C$2)=1,INDEX(tkbc,1,MATCH(C$2,_tb5,0)),""))</f>
        <v/>
      </c>
      <c r="D64" s="220" t="str">
        <f t="shared" si="121"/>
        <v/>
      </c>
      <c r="E64" s="220" t="str">
        <f t="shared" si="121"/>
        <v/>
      </c>
      <c r="F64" s="220" t="str">
        <f t="shared" si="121"/>
        <v/>
      </c>
      <c r="G64" s="220" t="str">
        <f t="shared" si="121"/>
        <v/>
      </c>
      <c r="H64" s="220" t="str">
        <f t="shared" si="121"/>
        <v/>
      </c>
      <c r="I64" s="220" t="str">
        <f t="shared" si="121"/>
        <v/>
      </c>
      <c r="J64" s="220" t="str">
        <f t="shared" si="121"/>
        <v/>
      </c>
      <c r="K64" s="220" t="str">
        <f t="shared" si="121"/>
        <v/>
      </c>
      <c r="L64" s="220" t="str">
        <f t="shared" si="121"/>
        <v/>
      </c>
      <c r="M64" s="220" t="str">
        <f t="shared" si="121"/>
        <v/>
      </c>
      <c r="N64" s="220" t="str">
        <f t="shared" si="121"/>
        <v/>
      </c>
      <c r="O64" s="220" t="str">
        <f t="shared" si="121"/>
        <v/>
      </c>
      <c r="P64" s="220" t="str">
        <f t="shared" si="121"/>
        <v/>
      </c>
      <c r="Q64" s="220" t="str">
        <f t="shared" si="121"/>
        <v/>
      </c>
      <c r="R64" s="220" t="str">
        <f t="shared" si="121"/>
        <v/>
      </c>
      <c r="S64" s="220" t="str">
        <f t="shared" si="121"/>
        <v/>
      </c>
      <c r="T64" s="220" t="str">
        <f t="shared" si="121"/>
        <v/>
      </c>
      <c r="U64" s="220" t="str">
        <f t="shared" si="121"/>
        <v/>
      </c>
      <c r="V64" s="220" t="str">
        <f t="shared" si="121"/>
        <v/>
      </c>
      <c r="W64" s="220" t="str">
        <f t="shared" si="121"/>
        <v/>
      </c>
      <c r="X64" s="220" t="str">
        <f t="shared" si="121"/>
        <v/>
      </c>
      <c r="Y64" s="220" t="str">
        <f t="shared" si="121"/>
        <v/>
      </c>
      <c r="Z64" s="220" t="str">
        <f t="shared" si="121"/>
        <v/>
      </c>
      <c r="AA64" s="220" t="str">
        <f t="shared" si="121"/>
        <v/>
      </c>
      <c r="AB64" s="220" t="str">
        <f t="shared" si="121"/>
        <v/>
      </c>
      <c r="AC64" s="220" t="str">
        <f t="shared" si="121"/>
        <v/>
      </c>
      <c r="AD64" s="220" t="str">
        <f t="shared" si="121"/>
        <v/>
      </c>
      <c r="AE64" s="220" t="str">
        <f t="shared" si="121"/>
        <v/>
      </c>
      <c r="AF64" s="220" t="str">
        <f t="shared" si="121"/>
        <v/>
      </c>
      <c r="AG64" s="220" t="str">
        <f t="shared" si="121"/>
        <v/>
      </c>
      <c r="AH64" s="220" t="str">
        <f t="shared" si="121"/>
        <v/>
      </c>
      <c r="AI64" s="220" t="str">
        <f t="shared" si="121"/>
        <v/>
      </c>
      <c r="AJ64" s="220" t="str">
        <f t="shared" si="121"/>
        <v/>
      </c>
      <c r="AK64" s="220" t="str">
        <f t="shared" si="121"/>
        <v/>
      </c>
      <c r="AL64" s="220" t="str">
        <f t="shared" si="121"/>
        <v/>
      </c>
      <c r="AM64" s="220" t="str">
        <f t="shared" si="121"/>
        <v/>
      </c>
      <c r="AN64" s="220" t="str">
        <f t="shared" si="121"/>
        <v/>
      </c>
      <c r="AO64" s="220" t="str">
        <f t="shared" si="121"/>
        <v/>
      </c>
      <c r="AP64" s="220" t="str">
        <f t="shared" si="121"/>
        <v/>
      </c>
      <c r="AQ64" s="220" t="str">
        <f t="shared" si="121"/>
        <v/>
      </c>
      <c r="AR64" s="220" t="str">
        <f t="shared" si="121"/>
        <v/>
      </c>
      <c r="AS64" s="220" t="str">
        <f t="shared" si="121"/>
        <v/>
      </c>
      <c r="AT64" s="220" t="str">
        <f t="shared" si="121"/>
        <v/>
      </c>
      <c r="AU64" s="220" t="str">
        <f t="shared" si="121"/>
        <v/>
      </c>
      <c r="AV64" s="220" t="str">
        <f t="shared" si="121"/>
        <v/>
      </c>
      <c r="AW64" s="220" t="str">
        <f t="shared" si="121"/>
        <v/>
      </c>
      <c r="AX64" s="220" t="str">
        <f t="shared" si="121"/>
        <v/>
      </c>
      <c r="AY64" s="220" t="str">
        <f t="shared" si="121"/>
        <v/>
      </c>
      <c r="AZ64" s="220" t="str">
        <f t="shared" si="121"/>
        <v/>
      </c>
      <c r="BA64" s="220" t="str">
        <f t="shared" si="121"/>
        <v/>
      </c>
      <c r="BB64" s="220" t="str">
        <f t="shared" si="121"/>
        <v/>
      </c>
      <c r="BC64" s="220" t="str">
        <f t="shared" si="121"/>
        <v/>
      </c>
      <c r="BD64" s="220" t="str">
        <f t="shared" si="121"/>
        <v/>
      </c>
      <c r="BE64" s="220" t="str">
        <f t="shared" si="121"/>
        <v/>
      </c>
      <c r="BF64" s="220" t="str">
        <f t="shared" si="121"/>
        <v/>
      </c>
      <c r="BG64" s="220" t="str">
        <f t="shared" si="121"/>
        <v/>
      </c>
      <c r="BH64" s="220" t="str">
        <f t="shared" si="121"/>
        <v/>
      </c>
      <c r="BI64" s="220" t="str">
        <f t="shared" si="121"/>
        <v/>
      </c>
      <c r="BJ64" s="220" t="str">
        <f t="shared" si="121"/>
        <v/>
      </c>
      <c r="BK64" s="220" t="str">
        <f t="shared" si="121"/>
        <v/>
      </c>
      <c r="BL64" s="220" t="str">
        <f t="shared" si="121"/>
        <v/>
      </c>
      <c r="BM64" s="220" t="str">
        <f t="shared" si="121"/>
        <v/>
      </c>
      <c r="BN64" s="220" t="str">
        <f t="shared" si="121"/>
        <v/>
      </c>
      <c r="BO64" s="220" t="str">
        <f t="shared" si="121"/>
        <v/>
      </c>
      <c r="BP64" s="220" t="str">
        <f t="shared" ref="BP64:DX64" si="122">IF(COUNTIF(_tb5,BP$2)&gt;1,"sai",IF(COUNTIF(_tb5,BP$2)=1,INDEX(tkbc,1,MATCH(BP$2,_tb5,0)),""))</f>
        <v/>
      </c>
      <c r="BQ64" s="220" t="str">
        <f t="shared" si="122"/>
        <v/>
      </c>
      <c r="BR64" s="220" t="str">
        <f t="shared" si="122"/>
        <v/>
      </c>
      <c r="BS64" s="220" t="str">
        <f t="shared" si="122"/>
        <v/>
      </c>
      <c r="BT64" s="220" t="str">
        <f t="shared" si="122"/>
        <v/>
      </c>
      <c r="BU64" s="220" t="str">
        <f t="shared" si="122"/>
        <v/>
      </c>
      <c r="BV64" s="220" t="str">
        <f t="shared" si="122"/>
        <v/>
      </c>
      <c r="BW64" s="220" t="str">
        <f t="shared" si="122"/>
        <v/>
      </c>
      <c r="BX64" s="220" t="str">
        <f t="shared" si="122"/>
        <v/>
      </c>
      <c r="BY64" s="220" t="str">
        <f t="shared" si="122"/>
        <v/>
      </c>
      <c r="BZ64" s="220" t="str">
        <f t="shared" si="122"/>
        <v/>
      </c>
      <c r="CA64" s="220" t="str">
        <f t="shared" si="122"/>
        <v/>
      </c>
      <c r="CB64" s="220" t="str">
        <f t="shared" si="122"/>
        <v/>
      </c>
      <c r="CC64" s="220" t="str">
        <f t="shared" si="122"/>
        <v/>
      </c>
      <c r="CD64" s="220" t="str">
        <f t="shared" si="122"/>
        <v/>
      </c>
      <c r="CE64" s="220" t="str">
        <f t="shared" si="122"/>
        <v/>
      </c>
      <c r="CF64" s="220" t="str">
        <f t="shared" si="122"/>
        <v/>
      </c>
      <c r="CG64" s="220" t="str">
        <f t="shared" si="122"/>
        <v/>
      </c>
      <c r="CH64" s="220" t="str">
        <f t="shared" si="122"/>
        <v/>
      </c>
      <c r="CI64" s="220" t="str">
        <f t="shared" si="122"/>
        <v/>
      </c>
      <c r="CJ64" s="220" t="str">
        <f t="shared" si="122"/>
        <v/>
      </c>
      <c r="CK64" s="220" t="str">
        <f t="shared" si="122"/>
        <v/>
      </c>
      <c r="CL64" s="220" t="str">
        <f t="shared" si="122"/>
        <v/>
      </c>
      <c r="CM64" s="220" t="str">
        <f t="shared" si="122"/>
        <v/>
      </c>
      <c r="CN64" s="220" t="str">
        <f t="shared" si="122"/>
        <v/>
      </c>
      <c r="CO64" s="220" t="str">
        <f t="shared" si="122"/>
        <v/>
      </c>
      <c r="CP64" s="220" t="str">
        <f t="shared" si="122"/>
        <v/>
      </c>
      <c r="CQ64" s="220" t="str">
        <f t="shared" si="122"/>
        <v/>
      </c>
      <c r="CR64" s="220" t="str">
        <f t="shared" si="122"/>
        <v/>
      </c>
      <c r="CS64" s="220" t="str">
        <f t="shared" si="122"/>
        <v/>
      </c>
      <c r="CT64" s="220" t="str">
        <f t="shared" si="122"/>
        <v/>
      </c>
      <c r="CU64" s="220" t="str">
        <f t="shared" si="122"/>
        <v/>
      </c>
      <c r="CV64" s="220" t="str">
        <f t="shared" si="122"/>
        <v/>
      </c>
      <c r="CW64" s="220" t="str">
        <f t="shared" si="122"/>
        <v/>
      </c>
      <c r="CX64" s="220" t="str">
        <f t="shared" si="122"/>
        <v/>
      </c>
      <c r="CY64" s="220" t="str">
        <f t="shared" si="122"/>
        <v/>
      </c>
      <c r="CZ64" s="220" t="str">
        <f t="shared" si="122"/>
        <v/>
      </c>
      <c r="DA64" s="220" t="str">
        <f t="shared" si="122"/>
        <v/>
      </c>
      <c r="DB64" s="220" t="str">
        <f t="shared" si="122"/>
        <v/>
      </c>
      <c r="DC64" s="220" t="str">
        <f t="shared" si="122"/>
        <v/>
      </c>
      <c r="DD64" s="220" t="str">
        <f t="shared" si="122"/>
        <v/>
      </c>
      <c r="DE64" s="220" t="str">
        <f t="shared" si="122"/>
        <v/>
      </c>
      <c r="DF64" s="220" t="str">
        <f t="shared" si="122"/>
        <v/>
      </c>
      <c r="DG64" s="220" t="str">
        <f t="shared" si="122"/>
        <v/>
      </c>
      <c r="DH64" s="220" t="str">
        <f t="shared" si="122"/>
        <v/>
      </c>
      <c r="DI64" s="220" t="str">
        <f t="shared" si="122"/>
        <v/>
      </c>
      <c r="DJ64" s="220" t="str">
        <f t="shared" si="122"/>
        <v/>
      </c>
      <c r="DK64" s="220" t="str">
        <f t="shared" si="122"/>
        <v/>
      </c>
      <c r="DL64" s="220" t="str">
        <f t="shared" si="122"/>
        <v/>
      </c>
      <c r="DM64" s="220" t="str">
        <f t="shared" si="122"/>
        <v/>
      </c>
      <c r="DN64" s="220" t="str">
        <f t="shared" si="122"/>
        <v/>
      </c>
      <c r="DO64" s="220" t="str">
        <f t="shared" si="122"/>
        <v/>
      </c>
      <c r="DP64" s="220" t="str">
        <f t="shared" si="122"/>
        <v/>
      </c>
      <c r="DQ64" s="220" t="str">
        <f t="shared" si="122"/>
        <v/>
      </c>
      <c r="DR64" s="220" t="str">
        <f t="shared" si="122"/>
        <v/>
      </c>
      <c r="DS64" s="220" t="str">
        <f t="shared" si="122"/>
        <v/>
      </c>
      <c r="DT64" s="220" t="str">
        <f t="shared" si="122"/>
        <v/>
      </c>
      <c r="DU64" s="220" t="str">
        <f t="shared" si="122"/>
        <v/>
      </c>
      <c r="DV64" s="220" t="str">
        <f t="shared" si="122"/>
        <v/>
      </c>
      <c r="DW64" s="220" t="str">
        <f t="shared" si="122"/>
        <v/>
      </c>
      <c r="DX64" s="220" t="str">
        <f t="shared" si="122"/>
        <v/>
      </c>
    </row>
    <row r="65" spans="3:96" x14ac:dyDescent="0.2"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217"/>
      <c r="S65" s="217"/>
      <c r="T65" s="217"/>
      <c r="U65" s="217"/>
      <c r="V65" s="217"/>
      <c r="W65" s="217"/>
      <c r="X65" s="217"/>
      <c r="Y65" s="217"/>
      <c r="Z65" s="217"/>
      <c r="AA65" s="217"/>
      <c r="AB65" s="217"/>
      <c r="AC65" s="217"/>
      <c r="AD65" s="217"/>
      <c r="AE65" s="217"/>
      <c r="AF65" s="217"/>
      <c r="AG65" s="217"/>
      <c r="AH65" s="217"/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  <c r="BI65" s="217"/>
      <c r="BJ65" s="217"/>
      <c r="BK65" s="217"/>
      <c r="BL65" s="217"/>
      <c r="BM65" s="217"/>
      <c r="BN65" s="217"/>
      <c r="BO65" s="217"/>
      <c r="BP65" s="217"/>
      <c r="BQ65" s="217"/>
      <c r="BR65" s="217"/>
      <c r="BS65" s="217"/>
      <c r="BT65" s="217"/>
      <c r="BU65" s="217"/>
      <c r="BV65" s="217"/>
      <c r="BW65" s="217"/>
      <c r="BX65" s="217"/>
      <c r="BY65" s="217"/>
      <c r="BZ65" s="217"/>
      <c r="CA65" s="217"/>
      <c r="CB65" s="217"/>
      <c r="CC65" s="217"/>
      <c r="CD65" s="217"/>
      <c r="CE65" s="217"/>
      <c r="CF65" s="217"/>
      <c r="CG65" s="217"/>
      <c r="CH65" s="217"/>
      <c r="CI65" s="217"/>
      <c r="CJ65" s="217"/>
      <c r="CK65" s="217"/>
      <c r="CL65" s="217"/>
      <c r="CM65" s="217"/>
      <c r="CN65" s="217"/>
      <c r="CO65" s="217"/>
      <c r="CP65" s="217"/>
      <c r="CQ65" s="217"/>
      <c r="CR65" s="217"/>
    </row>
    <row r="66" spans="3:96" x14ac:dyDescent="0.2">
      <c r="C66" s="217"/>
      <c r="D66" s="217"/>
      <c r="E66" s="217"/>
      <c r="F66" s="217"/>
      <c r="G66" s="217"/>
      <c r="H66" s="217"/>
      <c r="I66" s="217"/>
      <c r="J66" s="217"/>
      <c r="K66" s="217"/>
      <c r="L66" s="217"/>
      <c r="M66" s="217"/>
      <c r="N66" s="217"/>
      <c r="O66" s="217"/>
      <c r="P66" s="217"/>
      <c r="Q66" s="217"/>
      <c r="R66" s="217"/>
      <c r="S66" s="217"/>
      <c r="T66" s="217"/>
      <c r="U66" s="217"/>
      <c r="V66" s="217"/>
      <c r="W66" s="217"/>
      <c r="X66" s="217"/>
      <c r="Y66" s="217"/>
      <c r="Z66" s="217"/>
      <c r="AA66" s="217"/>
      <c r="AB66" s="217"/>
      <c r="AC66" s="217"/>
      <c r="AD66" s="217"/>
      <c r="AE66" s="217"/>
      <c r="AF66" s="217"/>
      <c r="AG66" s="217"/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  <c r="BI66" s="217"/>
      <c r="BJ66" s="217"/>
      <c r="BK66" s="217"/>
      <c r="BL66" s="217"/>
      <c r="BM66" s="217"/>
      <c r="BN66" s="217"/>
      <c r="BO66" s="217"/>
      <c r="BP66" s="217"/>
      <c r="BQ66" s="217"/>
      <c r="BR66" s="217"/>
      <c r="BS66" s="217"/>
      <c r="BT66" s="217"/>
      <c r="BU66" s="217"/>
      <c r="BV66" s="217"/>
      <c r="BW66" s="217"/>
      <c r="BX66" s="217"/>
      <c r="BY66" s="217"/>
      <c r="BZ66" s="217"/>
      <c r="CA66" s="217"/>
      <c r="CB66" s="217"/>
      <c r="CC66" s="217"/>
      <c r="CD66" s="217"/>
      <c r="CE66" s="217"/>
      <c r="CF66" s="217"/>
      <c r="CG66" s="217"/>
      <c r="CH66" s="217"/>
      <c r="CI66" s="217"/>
      <c r="CJ66" s="217"/>
      <c r="CK66" s="217"/>
      <c r="CL66" s="217"/>
      <c r="CM66" s="217"/>
      <c r="CN66" s="217"/>
      <c r="CO66" s="217"/>
      <c r="CP66" s="217"/>
      <c r="CQ66" s="217"/>
      <c r="CR66" s="217"/>
    </row>
    <row r="67" spans="3:96" x14ac:dyDescent="0.2">
      <c r="C67" s="217"/>
      <c r="D67" s="217"/>
      <c r="E67" s="217"/>
      <c r="F67" s="217"/>
      <c r="G67" s="217"/>
      <c r="H67" s="217"/>
      <c r="I67" s="217"/>
      <c r="J67" s="217"/>
      <c r="K67" s="217"/>
      <c r="L67" s="217"/>
      <c r="M67" s="217"/>
      <c r="N67" s="217"/>
      <c r="O67" s="217"/>
      <c r="P67" s="217"/>
      <c r="Q67" s="217"/>
      <c r="R67" s="217"/>
      <c r="S67" s="217"/>
      <c r="T67" s="217"/>
      <c r="U67" s="217"/>
      <c r="V67" s="217"/>
      <c r="W67" s="217"/>
      <c r="X67" s="217"/>
      <c r="Y67" s="217"/>
      <c r="Z67" s="217"/>
      <c r="AA67" s="217"/>
      <c r="AB67" s="217"/>
      <c r="AC67" s="217"/>
      <c r="AD67" s="217"/>
      <c r="AE67" s="217"/>
      <c r="AF67" s="217"/>
      <c r="AG67" s="217"/>
      <c r="AH67" s="217"/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  <c r="BI67" s="217"/>
      <c r="BJ67" s="217"/>
      <c r="BK67" s="217"/>
      <c r="BL67" s="217"/>
      <c r="BM67" s="217"/>
      <c r="BN67" s="217"/>
      <c r="BO67" s="217"/>
      <c r="BP67" s="217"/>
      <c r="BQ67" s="217"/>
      <c r="BR67" s="217"/>
      <c r="BS67" s="217"/>
      <c r="BT67" s="217"/>
      <c r="BU67" s="217"/>
      <c r="BV67" s="217"/>
      <c r="BW67" s="217"/>
      <c r="BX67" s="217"/>
      <c r="BY67" s="217"/>
      <c r="BZ67" s="217"/>
      <c r="CA67" s="217"/>
      <c r="CB67" s="217"/>
      <c r="CC67" s="217"/>
      <c r="CD67" s="217"/>
      <c r="CE67" s="217"/>
      <c r="CF67" s="217"/>
      <c r="CG67" s="217"/>
      <c r="CH67" s="217"/>
      <c r="CI67" s="217"/>
      <c r="CJ67" s="217"/>
      <c r="CK67" s="217"/>
      <c r="CL67" s="217"/>
      <c r="CM67" s="217"/>
      <c r="CN67" s="217"/>
      <c r="CO67" s="217"/>
      <c r="CP67" s="217"/>
      <c r="CQ67" s="217"/>
      <c r="CR67" s="217"/>
    </row>
    <row r="68" spans="3:96" x14ac:dyDescent="0.2">
      <c r="C68" s="217"/>
      <c r="D68" s="217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217"/>
      <c r="P68" s="217"/>
      <c r="Q68" s="217"/>
      <c r="R68" s="217"/>
      <c r="S68" s="217"/>
      <c r="T68" s="217"/>
      <c r="U68" s="217"/>
      <c r="V68" s="217"/>
      <c r="W68" s="217"/>
      <c r="X68" s="217"/>
      <c r="Y68" s="217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  <c r="BI68" s="217"/>
      <c r="BJ68" s="217"/>
      <c r="BK68" s="217"/>
      <c r="BL68" s="217"/>
      <c r="BM68" s="217"/>
      <c r="BN68" s="217"/>
      <c r="BO68" s="217"/>
      <c r="BP68" s="217"/>
      <c r="BQ68" s="217"/>
      <c r="BR68" s="217"/>
      <c r="BS68" s="217"/>
      <c r="BT68" s="217"/>
      <c r="BU68" s="217"/>
      <c r="BV68" s="217"/>
      <c r="BW68" s="217"/>
      <c r="BX68" s="217"/>
      <c r="BY68" s="217"/>
      <c r="BZ68" s="217"/>
      <c r="CA68" s="217"/>
      <c r="CB68" s="217"/>
      <c r="CC68" s="217"/>
      <c r="CD68" s="217"/>
      <c r="CE68" s="217"/>
      <c r="CF68" s="217"/>
      <c r="CG68" s="217"/>
      <c r="CH68" s="217"/>
      <c r="CI68" s="217"/>
      <c r="CJ68" s="217"/>
      <c r="CK68" s="217"/>
      <c r="CL68" s="217"/>
      <c r="CM68" s="217"/>
      <c r="CN68" s="217"/>
      <c r="CO68" s="217"/>
      <c r="CP68" s="217"/>
      <c r="CQ68" s="217"/>
      <c r="CR68" s="217"/>
    </row>
    <row r="69" spans="3:96" x14ac:dyDescent="0.2">
      <c r="C69" s="217"/>
      <c r="D69" s="217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217"/>
      <c r="R69" s="217"/>
      <c r="S69" s="217"/>
      <c r="T69" s="217"/>
      <c r="U69" s="217"/>
      <c r="V69" s="217"/>
      <c r="W69" s="217"/>
      <c r="X69" s="217"/>
      <c r="Y69" s="217"/>
      <c r="Z69" s="217"/>
      <c r="AA69" s="217"/>
      <c r="AB69" s="217"/>
      <c r="AC69" s="217"/>
      <c r="AD69" s="217"/>
      <c r="AE69" s="217"/>
      <c r="AF69" s="217"/>
      <c r="AG69" s="217"/>
      <c r="AH69" s="217"/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  <c r="BI69" s="217"/>
      <c r="BJ69" s="217"/>
      <c r="BK69" s="217"/>
      <c r="BL69" s="217"/>
      <c r="BM69" s="217"/>
      <c r="BN69" s="217"/>
      <c r="BO69" s="217"/>
      <c r="BP69" s="217"/>
      <c r="BQ69" s="217"/>
      <c r="BR69" s="217"/>
      <c r="BS69" s="217"/>
      <c r="BT69" s="217"/>
      <c r="BU69" s="217"/>
      <c r="BV69" s="217"/>
      <c r="BW69" s="217"/>
      <c r="BX69" s="217"/>
      <c r="BY69" s="217"/>
      <c r="BZ69" s="217"/>
      <c r="CA69" s="217"/>
      <c r="CB69" s="217"/>
      <c r="CC69" s="217"/>
      <c r="CD69" s="217"/>
      <c r="CE69" s="217"/>
      <c r="CF69" s="217"/>
      <c r="CG69" s="217"/>
      <c r="CH69" s="217"/>
      <c r="CI69" s="217"/>
      <c r="CJ69" s="217"/>
      <c r="CK69" s="217"/>
      <c r="CL69" s="217"/>
      <c r="CM69" s="217"/>
      <c r="CN69" s="217"/>
      <c r="CO69" s="217"/>
      <c r="CP69" s="217"/>
      <c r="CQ69" s="217"/>
      <c r="CR69" s="217"/>
    </row>
    <row r="70" spans="3:96" x14ac:dyDescent="0.2">
      <c r="C70" s="217"/>
      <c r="D70" s="217"/>
      <c r="E70" s="217"/>
      <c r="F70" s="217"/>
      <c r="G70" s="217"/>
      <c r="H70" s="217"/>
      <c r="I70" s="217"/>
      <c r="J70" s="217"/>
      <c r="K70" s="217"/>
      <c r="L70" s="217"/>
      <c r="M70" s="217"/>
      <c r="N70" s="217"/>
      <c r="O70" s="217"/>
      <c r="P70" s="217"/>
      <c r="Q70" s="217"/>
      <c r="R70" s="217"/>
      <c r="S70" s="217"/>
      <c r="T70" s="217"/>
      <c r="U70" s="217"/>
      <c r="V70" s="217"/>
      <c r="W70" s="217"/>
      <c r="X70" s="217"/>
      <c r="Y70" s="217"/>
      <c r="Z70" s="217"/>
      <c r="AA70" s="217"/>
      <c r="AB70" s="217"/>
      <c r="AC70" s="217"/>
      <c r="AD70" s="217"/>
      <c r="AE70" s="217"/>
      <c r="AF70" s="217"/>
      <c r="AG70" s="217"/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  <c r="BI70" s="217"/>
      <c r="BJ70" s="217"/>
      <c r="BK70" s="217"/>
      <c r="BL70" s="217"/>
      <c r="BM70" s="217"/>
      <c r="BN70" s="217"/>
      <c r="BO70" s="217"/>
      <c r="BP70" s="217"/>
      <c r="BQ70" s="217"/>
      <c r="BR70" s="217"/>
      <c r="BS70" s="217"/>
      <c r="BT70" s="217"/>
      <c r="BU70" s="217"/>
      <c r="BV70" s="217"/>
      <c r="BW70" s="217"/>
      <c r="BX70" s="217"/>
      <c r="BY70" s="217"/>
      <c r="BZ70" s="217"/>
      <c r="CA70" s="217"/>
      <c r="CB70" s="217"/>
      <c r="CC70" s="217"/>
      <c r="CD70" s="217"/>
      <c r="CE70" s="217"/>
      <c r="CF70" s="217"/>
      <c r="CG70" s="217"/>
      <c r="CH70" s="217"/>
      <c r="CI70" s="217"/>
      <c r="CJ70" s="217"/>
      <c r="CK70" s="217"/>
      <c r="CL70" s="217"/>
      <c r="CM70" s="217"/>
      <c r="CN70" s="217"/>
      <c r="CO70" s="217"/>
      <c r="CP70" s="217"/>
      <c r="CQ70" s="217"/>
      <c r="CR70" s="217"/>
    </row>
    <row r="71" spans="3:96" x14ac:dyDescent="0.2">
      <c r="C71" s="217"/>
      <c r="D71" s="217"/>
      <c r="E71" s="217"/>
      <c r="F71" s="217"/>
      <c r="G71" s="217"/>
      <c r="H71" s="217"/>
      <c r="I71" s="217"/>
      <c r="J71" s="217"/>
      <c r="K71" s="217"/>
      <c r="L71" s="217"/>
      <c r="M71" s="217"/>
      <c r="N71" s="217"/>
      <c r="O71" s="217"/>
      <c r="P71" s="217"/>
      <c r="Q71" s="217"/>
      <c r="R71" s="217"/>
      <c r="S71" s="217"/>
      <c r="T71" s="217"/>
      <c r="U71" s="217"/>
      <c r="V71" s="217"/>
      <c r="W71" s="217"/>
      <c r="X71" s="217"/>
      <c r="Y71" s="217"/>
      <c r="Z71" s="217"/>
      <c r="AA71" s="217"/>
      <c r="AB71" s="217"/>
      <c r="AC71" s="217"/>
      <c r="AD71" s="217"/>
      <c r="AE71" s="217"/>
      <c r="AF71" s="217"/>
      <c r="AG71" s="217"/>
      <c r="AH71" s="217"/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  <c r="BI71" s="217"/>
      <c r="BJ71" s="217"/>
      <c r="BK71" s="217"/>
      <c r="BL71" s="217"/>
      <c r="BM71" s="217"/>
      <c r="BN71" s="217"/>
      <c r="BO71" s="217"/>
      <c r="BP71" s="217"/>
      <c r="BQ71" s="217"/>
      <c r="BR71" s="217"/>
      <c r="BS71" s="217"/>
      <c r="BT71" s="217"/>
      <c r="BU71" s="217"/>
      <c r="BV71" s="217"/>
      <c r="BW71" s="217"/>
      <c r="BX71" s="217"/>
      <c r="BY71" s="217"/>
      <c r="BZ71" s="217"/>
      <c r="CA71" s="217"/>
      <c r="CB71" s="217"/>
      <c r="CC71" s="217"/>
      <c r="CD71" s="217"/>
      <c r="CE71" s="217"/>
      <c r="CF71" s="217"/>
      <c r="CG71" s="217"/>
      <c r="CH71" s="217"/>
      <c r="CI71" s="217"/>
      <c r="CJ71" s="217"/>
      <c r="CK71" s="217"/>
      <c r="CL71" s="217"/>
      <c r="CM71" s="217"/>
      <c r="CN71" s="217"/>
      <c r="CO71" s="217"/>
      <c r="CP71" s="217"/>
      <c r="CQ71" s="217"/>
      <c r="CR71" s="217"/>
    </row>
    <row r="72" spans="3:96" x14ac:dyDescent="0.2">
      <c r="C72" s="217"/>
      <c r="D72" s="217"/>
      <c r="E72" s="217"/>
      <c r="F72" s="217"/>
      <c r="G72" s="217"/>
      <c r="H72" s="217"/>
      <c r="I72" s="217"/>
      <c r="J72" s="217"/>
      <c r="K72" s="217"/>
      <c r="L72" s="217"/>
      <c r="M72" s="217"/>
      <c r="N72" s="217"/>
      <c r="O72" s="217"/>
      <c r="P72" s="217"/>
      <c r="Q72" s="217"/>
      <c r="R72" s="217"/>
      <c r="S72" s="217"/>
      <c r="T72" s="217"/>
      <c r="U72" s="217"/>
      <c r="V72" s="217"/>
      <c r="W72" s="217"/>
      <c r="X72" s="217"/>
      <c r="Y72" s="217"/>
      <c r="Z72" s="217"/>
      <c r="AA72" s="217"/>
      <c r="AB72" s="217"/>
      <c r="AC72" s="217"/>
      <c r="AD72" s="217"/>
      <c r="AE72" s="217"/>
      <c r="AF72" s="217"/>
      <c r="AG72" s="217"/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  <c r="BI72" s="217"/>
      <c r="BJ72" s="217"/>
      <c r="BK72" s="217"/>
      <c r="BL72" s="217"/>
      <c r="BM72" s="217"/>
      <c r="BN72" s="217"/>
      <c r="BO72" s="217"/>
      <c r="BP72" s="217"/>
      <c r="BQ72" s="217"/>
      <c r="BR72" s="217"/>
      <c r="BS72" s="217"/>
      <c r="BT72" s="217"/>
      <c r="BU72" s="217"/>
      <c r="BV72" s="217"/>
      <c r="BW72" s="217"/>
      <c r="BX72" s="217"/>
      <c r="BY72" s="217"/>
      <c r="BZ72" s="217"/>
      <c r="CA72" s="217"/>
      <c r="CB72" s="217"/>
      <c r="CC72" s="217"/>
      <c r="CD72" s="217"/>
      <c r="CE72" s="217"/>
      <c r="CF72" s="217"/>
      <c r="CG72" s="217"/>
      <c r="CH72" s="217"/>
      <c r="CI72" s="217"/>
      <c r="CJ72" s="217"/>
      <c r="CK72" s="217"/>
      <c r="CL72" s="217"/>
      <c r="CM72" s="217"/>
      <c r="CN72" s="217"/>
      <c r="CO72" s="217"/>
      <c r="CP72" s="217"/>
      <c r="CQ72" s="217"/>
      <c r="CR72" s="217"/>
    </row>
    <row r="73" spans="3:96" x14ac:dyDescent="0.2">
      <c r="C73" s="217"/>
      <c r="D73" s="217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217"/>
      <c r="P73" s="217"/>
      <c r="Q73" s="217"/>
      <c r="R73" s="217"/>
      <c r="S73" s="217"/>
      <c r="T73" s="217"/>
      <c r="U73" s="217"/>
      <c r="V73" s="217"/>
      <c r="W73" s="217"/>
      <c r="X73" s="217"/>
      <c r="Y73" s="217"/>
      <c r="Z73" s="217"/>
      <c r="AA73" s="217"/>
      <c r="AB73" s="217"/>
      <c r="AC73" s="217"/>
      <c r="AD73" s="217"/>
      <c r="AE73" s="217"/>
      <c r="AF73" s="217"/>
      <c r="AG73" s="217"/>
      <c r="AH73" s="217"/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  <c r="BI73" s="217"/>
      <c r="BJ73" s="217"/>
      <c r="BK73" s="217"/>
      <c r="BL73" s="217"/>
      <c r="BM73" s="217"/>
      <c r="BN73" s="217"/>
      <c r="BO73" s="217"/>
      <c r="BP73" s="217"/>
      <c r="BQ73" s="217"/>
      <c r="BR73" s="217"/>
      <c r="BS73" s="217"/>
      <c r="BT73" s="217"/>
      <c r="BU73" s="217"/>
      <c r="BV73" s="217"/>
      <c r="BW73" s="217"/>
      <c r="BX73" s="217"/>
      <c r="BY73" s="217"/>
      <c r="BZ73" s="217"/>
      <c r="CA73" s="217"/>
      <c r="CB73" s="217"/>
      <c r="CC73" s="217"/>
      <c r="CD73" s="217"/>
      <c r="CE73" s="217"/>
      <c r="CF73" s="217"/>
      <c r="CG73" s="217"/>
      <c r="CH73" s="217"/>
      <c r="CI73" s="217"/>
      <c r="CJ73" s="217"/>
      <c r="CK73" s="217"/>
      <c r="CL73" s="217"/>
      <c r="CM73" s="217"/>
      <c r="CN73" s="217"/>
      <c r="CO73" s="217"/>
      <c r="CP73" s="217"/>
      <c r="CQ73" s="217"/>
      <c r="CR73" s="217"/>
    </row>
    <row r="74" spans="3:96" x14ac:dyDescent="0.2">
      <c r="C74" s="217"/>
      <c r="D74" s="217"/>
      <c r="E74" s="217"/>
      <c r="F74" s="217"/>
      <c r="G74" s="217"/>
      <c r="H74" s="217"/>
      <c r="I74" s="217"/>
      <c r="J74" s="217"/>
      <c r="K74" s="217"/>
      <c r="L74" s="217"/>
      <c r="M74" s="217"/>
      <c r="N74" s="217"/>
      <c r="O74" s="217"/>
      <c r="P74" s="217"/>
      <c r="Q74" s="217"/>
      <c r="R74" s="217"/>
      <c r="S74" s="217"/>
      <c r="T74" s="217"/>
      <c r="U74" s="217"/>
      <c r="V74" s="217"/>
      <c r="W74" s="217"/>
      <c r="X74" s="217"/>
      <c r="Y74" s="217"/>
      <c r="Z74" s="217"/>
      <c r="AA74" s="217"/>
      <c r="AB74" s="217"/>
      <c r="AC74" s="217"/>
      <c r="AD74" s="217"/>
      <c r="AE74" s="217"/>
      <c r="AF74" s="217"/>
      <c r="AG74" s="217"/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  <c r="BI74" s="217"/>
      <c r="BJ74" s="217"/>
      <c r="BK74" s="217"/>
      <c r="BL74" s="217"/>
      <c r="BM74" s="217"/>
      <c r="BN74" s="217"/>
      <c r="BO74" s="217"/>
      <c r="BP74" s="217"/>
      <c r="BQ74" s="217"/>
      <c r="BR74" s="217"/>
      <c r="BS74" s="217"/>
      <c r="BT74" s="217"/>
      <c r="BU74" s="217"/>
      <c r="BV74" s="217"/>
      <c r="BW74" s="217"/>
      <c r="BX74" s="217"/>
      <c r="BY74" s="217"/>
      <c r="BZ74" s="217"/>
      <c r="CA74" s="217"/>
      <c r="CB74" s="217"/>
      <c r="CC74" s="217"/>
      <c r="CD74" s="217"/>
      <c r="CE74" s="217"/>
      <c r="CF74" s="217"/>
      <c r="CG74" s="217"/>
      <c r="CH74" s="217"/>
      <c r="CI74" s="217"/>
      <c r="CJ74" s="217"/>
      <c r="CK74" s="217"/>
      <c r="CL74" s="217"/>
      <c r="CM74" s="217"/>
      <c r="CN74" s="217"/>
      <c r="CO74" s="217"/>
      <c r="CP74" s="217"/>
      <c r="CQ74" s="217"/>
      <c r="CR74" s="217"/>
    </row>
    <row r="75" spans="3:96" x14ac:dyDescent="0.2">
      <c r="C75" s="217"/>
      <c r="D75" s="217"/>
      <c r="E75" s="217"/>
      <c r="F75" s="217"/>
      <c r="G75" s="217"/>
      <c r="H75" s="217"/>
      <c r="I75" s="217"/>
      <c r="J75" s="217"/>
      <c r="K75" s="217"/>
      <c r="L75" s="217"/>
      <c r="M75" s="217"/>
      <c r="N75" s="217"/>
      <c r="O75" s="217"/>
      <c r="P75" s="217"/>
      <c r="Q75" s="217"/>
      <c r="R75" s="217"/>
      <c r="S75" s="217"/>
      <c r="T75" s="217"/>
      <c r="U75" s="217"/>
      <c r="V75" s="217"/>
      <c r="W75" s="217"/>
      <c r="X75" s="217"/>
      <c r="Y75" s="217"/>
      <c r="Z75" s="217"/>
      <c r="AA75" s="217"/>
      <c r="AB75" s="217"/>
      <c r="AC75" s="217"/>
      <c r="AD75" s="217"/>
      <c r="AE75" s="217"/>
      <c r="AF75" s="217"/>
      <c r="AG75" s="217"/>
      <c r="AH75" s="217"/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  <c r="BI75" s="217"/>
      <c r="BJ75" s="217"/>
      <c r="BK75" s="217"/>
      <c r="BL75" s="217"/>
      <c r="BM75" s="217"/>
      <c r="BN75" s="217"/>
      <c r="BO75" s="217"/>
      <c r="BP75" s="217"/>
      <c r="BQ75" s="217"/>
      <c r="BR75" s="217"/>
      <c r="BS75" s="217"/>
      <c r="BT75" s="217"/>
      <c r="BU75" s="217"/>
      <c r="BV75" s="217"/>
      <c r="BW75" s="217"/>
      <c r="BX75" s="217"/>
      <c r="BY75" s="217"/>
      <c r="BZ75" s="217"/>
      <c r="CA75" s="217"/>
      <c r="CB75" s="217"/>
      <c r="CC75" s="217"/>
      <c r="CD75" s="217"/>
      <c r="CE75" s="217"/>
      <c r="CF75" s="217"/>
      <c r="CG75" s="217"/>
      <c r="CH75" s="217"/>
      <c r="CI75" s="217"/>
      <c r="CJ75" s="217"/>
      <c r="CK75" s="217"/>
      <c r="CL75" s="217"/>
      <c r="CM75" s="217"/>
      <c r="CN75" s="217"/>
      <c r="CO75" s="217"/>
      <c r="CP75" s="217"/>
      <c r="CQ75" s="217"/>
      <c r="CR75" s="217"/>
    </row>
    <row r="76" spans="3:96" x14ac:dyDescent="0.2">
      <c r="C76" s="217"/>
      <c r="D76" s="217"/>
      <c r="E76" s="217"/>
      <c r="F76" s="217"/>
      <c r="G76" s="217"/>
      <c r="H76" s="217"/>
      <c r="I76" s="217"/>
      <c r="J76" s="217"/>
      <c r="K76" s="217"/>
      <c r="L76" s="217"/>
      <c r="M76" s="217"/>
      <c r="N76" s="217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217"/>
      <c r="AB76" s="217"/>
      <c r="AC76" s="217"/>
      <c r="AD76" s="217"/>
      <c r="AE76" s="217"/>
      <c r="AF76" s="217"/>
      <c r="AG76" s="217"/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  <c r="BI76" s="217"/>
      <c r="BJ76" s="217"/>
      <c r="BK76" s="217"/>
      <c r="BL76" s="217"/>
      <c r="BM76" s="217"/>
      <c r="BN76" s="217"/>
      <c r="BO76" s="217"/>
      <c r="BP76" s="217"/>
      <c r="BQ76" s="217"/>
      <c r="BR76" s="217"/>
      <c r="BS76" s="217"/>
      <c r="BT76" s="217"/>
      <c r="BU76" s="217"/>
      <c r="BV76" s="217"/>
      <c r="BW76" s="217"/>
      <c r="BX76" s="217"/>
      <c r="BY76" s="217"/>
      <c r="BZ76" s="217"/>
      <c r="CA76" s="217"/>
      <c r="CB76" s="217"/>
      <c r="CC76" s="217"/>
      <c r="CD76" s="217"/>
      <c r="CE76" s="217"/>
      <c r="CF76" s="217"/>
      <c r="CG76" s="217"/>
      <c r="CH76" s="217"/>
      <c r="CI76" s="217"/>
      <c r="CJ76" s="217"/>
      <c r="CK76" s="217"/>
      <c r="CL76" s="217"/>
      <c r="CM76" s="217"/>
      <c r="CN76" s="217"/>
      <c r="CO76" s="217"/>
      <c r="CP76" s="217"/>
      <c r="CQ76" s="217"/>
      <c r="CR76" s="217"/>
    </row>
    <row r="77" spans="3:96" x14ac:dyDescent="0.2">
      <c r="C77" s="217"/>
      <c r="D77" s="217"/>
      <c r="E77" s="217"/>
      <c r="F77" s="217"/>
      <c r="G77" s="217"/>
      <c r="H77" s="217"/>
      <c r="I77" s="217"/>
      <c r="J77" s="217"/>
      <c r="K77" s="217"/>
      <c r="L77" s="217"/>
      <c r="M77" s="217"/>
      <c r="N77" s="217"/>
      <c r="O77" s="217"/>
      <c r="P77" s="217"/>
      <c r="Q77" s="217"/>
      <c r="R77" s="217"/>
      <c r="S77" s="217"/>
      <c r="T77" s="217"/>
      <c r="U77" s="217"/>
      <c r="V77" s="217"/>
      <c r="W77" s="217"/>
      <c r="X77" s="217"/>
      <c r="Y77" s="217"/>
      <c r="Z77" s="217"/>
      <c r="AA77" s="217"/>
      <c r="AB77" s="217"/>
      <c r="AC77" s="217"/>
      <c r="AD77" s="217"/>
      <c r="AE77" s="217"/>
      <c r="AF77" s="217"/>
      <c r="AG77" s="217"/>
      <c r="AH77" s="217"/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  <c r="BI77" s="217"/>
      <c r="BJ77" s="217"/>
      <c r="BK77" s="217"/>
      <c r="BL77" s="217"/>
      <c r="BM77" s="217"/>
      <c r="BN77" s="217"/>
      <c r="BO77" s="217"/>
      <c r="BP77" s="217"/>
      <c r="BQ77" s="217"/>
      <c r="BR77" s="217"/>
      <c r="BS77" s="217"/>
      <c r="BT77" s="217"/>
      <c r="BU77" s="217"/>
      <c r="BV77" s="217"/>
      <c r="BW77" s="217"/>
      <c r="BX77" s="217"/>
      <c r="BY77" s="217"/>
      <c r="BZ77" s="217"/>
      <c r="CA77" s="217"/>
      <c r="CB77" s="217"/>
      <c r="CC77" s="217"/>
      <c r="CD77" s="217"/>
      <c r="CE77" s="217"/>
      <c r="CF77" s="217"/>
      <c r="CG77" s="217"/>
      <c r="CH77" s="217"/>
      <c r="CI77" s="217"/>
      <c r="CJ77" s="217"/>
      <c r="CK77" s="217"/>
      <c r="CL77" s="217"/>
      <c r="CM77" s="217"/>
      <c r="CN77" s="217"/>
      <c r="CO77" s="217"/>
      <c r="CP77" s="217"/>
      <c r="CQ77" s="217"/>
      <c r="CR77" s="217"/>
    </row>
    <row r="78" spans="3:96" x14ac:dyDescent="0.2">
      <c r="C78" s="217"/>
      <c r="D78" s="217"/>
      <c r="E78" s="217"/>
      <c r="F78" s="217"/>
      <c r="G78" s="217"/>
      <c r="H78" s="217"/>
      <c r="I78" s="217"/>
      <c r="J78" s="217"/>
      <c r="K78" s="217"/>
      <c r="L78" s="217"/>
      <c r="M78" s="217"/>
      <c r="N78" s="217"/>
      <c r="O78" s="217"/>
      <c r="P78" s="217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  <c r="BI78" s="217"/>
      <c r="BJ78" s="217"/>
      <c r="BK78" s="217"/>
      <c r="BL78" s="217"/>
      <c r="BM78" s="217"/>
      <c r="BN78" s="217"/>
      <c r="BO78" s="217"/>
      <c r="BP78" s="217"/>
      <c r="BQ78" s="217"/>
      <c r="BR78" s="217"/>
      <c r="BS78" s="217"/>
      <c r="BT78" s="217"/>
      <c r="BU78" s="217"/>
      <c r="BV78" s="217"/>
      <c r="BW78" s="217"/>
      <c r="BX78" s="217"/>
      <c r="BY78" s="217"/>
      <c r="BZ78" s="217"/>
      <c r="CA78" s="217"/>
      <c r="CB78" s="217"/>
      <c r="CC78" s="217"/>
      <c r="CD78" s="217"/>
      <c r="CE78" s="217"/>
      <c r="CF78" s="217"/>
      <c r="CG78" s="217"/>
      <c r="CH78" s="217"/>
      <c r="CI78" s="217"/>
      <c r="CJ78" s="217"/>
      <c r="CK78" s="217"/>
      <c r="CL78" s="217"/>
      <c r="CM78" s="217"/>
      <c r="CN78" s="217"/>
      <c r="CO78" s="217"/>
      <c r="CP78" s="217"/>
      <c r="CQ78" s="217"/>
      <c r="CR78" s="217"/>
    </row>
    <row r="79" spans="3:96" x14ac:dyDescent="0.2">
      <c r="C79" s="217"/>
      <c r="D79" s="217"/>
      <c r="E79" s="217"/>
      <c r="F79" s="217"/>
      <c r="G79" s="217"/>
      <c r="H79" s="217"/>
      <c r="I79" s="217"/>
      <c r="J79" s="217"/>
      <c r="K79" s="217"/>
      <c r="L79" s="217"/>
      <c r="M79" s="217"/>
      <c r="N79" s="217"/>
      <c r="O79" s="217"/>
      <c r="P79" s="217"/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  <c r="BI79" s="217"/>
      <c r="BJ79" s="217"/>
      <c r="BK79" s="217"/>
      <c r="BL79" s="217"/>
      <c r="BM79" s="217"/>
      <c r="BN79" s="217"/>
      <c r="BO79" s="217"/>
      <c r="BP79" s="217"/>
      <c r="BQ79" s="217"/>
      <c r="BR79" s="217"/>
      <c r="BS79" s="217"/>
      <c r="BT79" s="217"/>
      <c r="BU79" s="217"/>
      <c r="BV79" s="217"/>
      <c r="BW79" s="217"/>
      <c r="BX79" s="217"/>
      <c r="BY79" s="217"/>
      <c r="BZ79" s="217"/>
      <c r="CA79" s="217"/>
      <c r="CB79" s="217"/>
      <c r="CC79" s="217"/>
      <c r="CD79" s="217"/>
      <c r="CE79" s="217"/>
      <c r="CF79" s="217"/>
      <c r="CG79" s="217"/>
      <c r="CH79" s="217"/>
      <c r="CI79" s="217"/>
      <c r="CJ79" s="217"/>
      <c r="CK79" s="217"/>
      <c r="CL79" s="217"/>
      <c r="CM79" s="217"/>
      <c r="CN79" s="217"/>
      <c r="CO79" s="217"/>
      <c r="CP79" s="217"/>
      <c r="CQ79" s="217"/>
      <c r="CR79" s="217"/>
    </row>
    <row r="80" spans="3:96" x14ac:dyDescent="0.2">
      <c r="C80" s="217"/>
      <c r="D80" s="217"/>
      <c r="E80" s="217"/>
      <c r="F80" s="217"/>
      <c r="G80" s="217"/>
      <c r="H80" s="217"/>
      <c r="I80" s="217"/>
      <c r="J80" s="217"/>
      <c r="K80" s="217"/>
      <c r="L80" s="217"/>
      <c r="M80" s="217"/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17"/>
      <c r="AG80" s="217"/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  <c r="BI80" s="217"/>
      <c r="BJ80" s="217"/>
      <c r="BK80" s="217"/>
      <c r="BL80" s="217"/>
      <c r="BM80" s="217"/>
      <c r="BN80" s="217"/>
      <c r="BO80" s="217"/>
      <c r="BP80" s="217"/>
      <c r="BQ80" s="217"/>
      <c r="BR80" s="217"/>
      <c r="BS80" s="217"/>
      <c r="BT80" s="217"/>
      <c r="BU80" s="217"/>
      <c r="BV80" s="217"/>
      <c r="BW80" s="217"/>
      <c r="BX80" s="217"/>
      <c r="BY80" s="217"/>
      <c r="BZ80" s="217"/>
      <c r="CA80" s="217"/>
      <c r="CB80" s="217"/>
      <c r="CC80" s="217"/>
      <c r="CD80" s="217"/>
      <c r="CE80" s="217"/>
      <c r="CF80" s="217"/>
      <c r="CG80" s="217"/>
      <c r="CH80" s="217"/>
      <c r="CI80" s="217"/>
      <c r="CJ80" s="217"/>
      <c r="CK80" s="217"/>
      <c r="CL80" s="217"/>
      <c r="CM80" s="217"/>
      <c r="CN80" s="217"/>
      <c r="CO80" s="217"/>
      <c r="CP80" s="217"/>
      <c r="CQ80" s="217"/>
      <c r="CR80" s="217"/>
    </row>
    <row r="81" spans="3:96" x14ac:dyDescent="0.2">
      <c r="C81" s="217"/>
      <c r="D81" s="217"/>
      <c r="E81" s="217"/>
      <c r="F81" s="217"/>
      <c r="G81" s="217"/>
      <c r="H81" s="217"/>
      <c r="I81" s="217"/>
      <c r="J81" s="217"/>
      <c r="K81" s="217"/>
      <c r="L81" s="217"/>
      <c r="M81" s="217"/>
      <c r="N81" s="217"/>
      <c r="O81" s="217"/>
      <c r="P81" s="217"/>
      <c r="Q81" s="217"/>
      <c r="R81" s="217"/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17"/>
      <c r="AG81" s="217"/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  <c r="BI81" s="217"/>
      <c r="BJ81" s="217"/>
      <c r="BK81" s="217"/>
      <c r="BL81" s="217"/>
      <c r="BM81" s="217"/>
      <c r="BN81" s="217"/>
      <c r="BO81" s="217"/>
      <c r="BP81" s="217"/>
      <c r="BQ81" s="217"/>
      <c r="BR81" s="217"/>
      <c r="BS81" s="217"/>
      <c r="BT81" s="217"/>
      <c r="BU81" s="217"/>
      <c r="BV81" s="217"/>
      <c r="BW81" s="217"/>
      <c r="BX81" s="217"/>
      <c r="BY81" s="217"/>
      <c r="BZ81" s="217"/>
      <c r="CA81" s="217"/>
      <c r="CB81" s="217"/>
      <c r="CC81" s="217"/>
      <c r="CD81" s="217"/>
      <c r="CE81" s="217"/>
      <c r="CF81" s="217"/>
      <c r="CG81" s="217"/>
      <c r="CH81" s="217"/>
      <c r="CI81" s="217"/>
      <c r="CJ81" s="217"/>
      <c r="CK81" s="217"/>
      <c r="CL81" s="217"/>
      <c r="CM81" s="217"/>
      <c r="CN81" s="217"/>
      <c r="CO81" s="217"/>
      <c r="CP81" s="217"/>
      <c r="CQ81" s="217"/>
      <c r="CR81" s="217"/>
    </row>
    <row r="82" spans="3:96" x14ac:dyDescent="0.2">
      <c r="C82" s="217"/>
      <c r="D82" s="217"/>
      <c r="E82" s="217"/>
      <c r="F82" s="217"/>
      <c r="G82" s="217"/>
      <c r="H82" s="217"/>
      <c r="I82" s="217"/>
      <c r="J82" s="217"/>
      <c r="K82" s="217"/>
      <c r="L82" s="217"/>
      <c r="M82" s="217"/>
      <c r="N82" s="217"/>
      <c r="O82" s="217"/>
      <c r="P82" s="217"/>
      <c r="Q82" s="217"/>
      <c r="R82" s="217"/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17"/>
      <c r="AG82" s="217"/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  <c r="BI82" s="217"/>
      <c r="BJ82" s="217"/>
      <c r="BK82" s="217"/>
      <c r="BL82" s="217"/>
      <c r="BM82" s="217"/>
      <c r="BN82" s="217"/>
      <c r="BO82" s="217"/>
      <c r="BP82" s="217"/>
      <c r="BQ82" s="217"/>
      <c r="BR82" s="217"/>
      <c r="BS82" s="217"/>
      <c r="BT82" s="217"/>
      <c r="BU82" s="217"/>
      <c r="BV82" s="217"/>
      <c r="BW82" s="217"/>
      <c r="BX82" s="217"/>
      <c r="BY82" s="217"/>
      <c r="BZ82" s="217"/>
      <c r="CA82" s="217"/>
      <c r="CB82" s="217"/>
      <c r="CC82" s="217"/>
      <c r="CD82" s="217"/>
      <c r="CE82" s="217"/>
      <c r="CF82" s="217"/>
      <c r="CG82" s="217"/>
      <c r="CH82" s="217"/>
      <c r="CI82" s="217"/>
      <c r="CJ82" s="217"/>
      <c r="CK82" s="217"/>
      <c r="CL82" s="217"/>
      <c r="CM82" s="217"/>
      <c r="CN82" s="217"/>
      <c r="CO82" s="217"/>
      <c r="CP82" s="217"/>
      <c r="CQ82" s="217"/>
      <c r="CR82" s="217"/>
    </row>
    <row r="83" spans="3:96" x14ac:dyDescent="0.2">
      <c r="C83" s="217"/>
      <c r="D83" s="217"/>
      <c r="E83" s="217"/>
      <c r="F83" s="217"/>
      <c r="G83" s="217"/>
      <c r="H83" s="217"/>
      <c r="I83" s="217"/>
      <c r="J83" s="217"/>
      <c r="K83" s="217"/>
      <c r="L83" s="217"/>
      <c r="M83" s="217"/>
      <c r="N83" s="217"/>
      <c r="O83" s="217"/>
      <c r="P83" s="217"/>
      <c r="Q83" s="217"/>
      <c r="R83" s="217"/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17"/>
      <c r="AG83" s="217"/>
      <c r="AH83" s="217"/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  <c r="BI83" s="217"/>
      <c r="BJ83" s="217"/>
      <c r="BK83" s="217"/>
      <c r="BL83" s="217"/>
      <c r="BM83" s="217"/>
      <c r="BN83" s="217"/>
      <c r="BO83" s="217"/>
      <c r="BP83" s="217"/>
      <c r="BQ83" s="217"/>
      <c r="BR83" s="217"/>
      <c r="BS83" s="217"/>
      <c r="BT83" s="217"/>
      <c r="BU83" s="217"/>
      <c r="BV83" s="217"/>
      <c r="BW83" s="217"/>
      <c r="BX83" s="217"/>
      <c r="BY83" s="217"/>
      <c r="BZ83" s="217"/>
      <c r="CA83" s="217"/>
      <c r="CB83" s="217"/>
      <c r="CC83" s="217"/>
      <c r="CD83" s="217"/>
      <c r="CE83" s="217"/>
      <c r="CF83" s="217"/>
      <c r="CG83" s="217"/>
      <c r="CH83" s="217"/>
      <c r="CI83" s="217"/>
      <c r="CJ83" s="217"/>
      <c r="CK83" s="217"/>
      <c r="CL83" s="217"/>
      <c r="CM83" s="217"/>
      <c r="CN83" s="217"/>
      <c r="CO83" s="217"/>
      <c r="CP83" s="217"/>
      <c r="CQ83" s="217"/>
      <c r="CR83" s="217"/>
    </row>
    <row r="84" spans="3:96" x14ac:dyDescent="0.2">
      <c r="C84" s="217"/>
      <c r="D84" s="217"/>
      <c r="E84" s="217"/>
      <c r="F84" s="217"/>
      <c r="G84" s="217"/>
      <c r="H84" s="217"/>
      <c r="I84" s="217"/>
      <c r="J84" s="217"/>
      <c r="K84" s="217"/>
      <c r="L84" s="217"/>
      <c r="M84" s="217"/>
      <c r="N84" s="217"/>
      <c r="O84" s="217"/>
      <c r="P84" s="217"/>
      <c r="Q84" s="217"/>
      <c r="R84" s="217"/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17"/>
      <c r="AG84" s="217"/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  <c r="BI84" s="217"/>
      <c r="BJ84" s="217"/>
      <c r="BK84" s="217"/>
      <c r="BL84" s="217"/>
      <c r="BM84" s="217"/>
      <c r="BN84" s="217"/>
      <c r="BO84" s="217"/>
      <c r="BP84" s="217"/>
      <c r="BQ84" s="217"/>
      <c r="BR84" s="217"/>
      <c r="BS84" s="217"/>
      <c r="BT84" s="217"/>
      <c r="BU84" s="217"/>
      <c r="BV84" s="217"/>
      <c r="BW84" s="217"/>
      <c r="BX84" s="217"/>
      <c r="BY84" s="217"/>
      <c r="BZ84" s="217"/>
      <c r="CA84" s="217"/>
      <c r="CB84" s="217"/>
      <c r="CC84" s="217"/>
      <c r="CD84" s="217"/>
      <c r="CE84" s="217"/>
      <c r="CF84" s="217"/>
      <c r="CG84" s="217"/>
      <c r="CH84" s="217"/>
      <c r="CI84" s="217"/>
      <c r="CJ84" s="217"/>
      <c r="CK84" s="217"/>
      <c r="CL84" s="217"/>
      <c r="CM84" s="217"/>
      <c r="CN84" s="217"/>
      <c r="CO84" s="217"/>
      <c r="CP84" s="217"/>
      <c r="CQ84" s="217"/>
      <c r="CR84" s="217"/>
    </row>
    <row r="85" spans="3:96" x14ac:dyDescent="0.2">
      <c r="C85" s="217"/>
      <c r="D85" s="217"/>
      <c r="E85" s="217"/>
      <c r="F85" s="217"/>
      <c r="G85" s="217"/>
      <c r="H85" s="217"/>
      <c r="I85" s="217"/>
      <c r="J85" s="217"/>
      <c r="K85" s="217"/>
      <c r="L85" s="217"/>
      <c r="M85" s="217"/>
      <c r="N85" s="217"/>
      <c r="O85" s="217"/>
      <c r="P85" s="217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7"/>
      <c r="AH85" s="217"/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  <c r="BI85" s="217"/>
      <c r="BJ85" s="217"/>
      <c r="BK85" s="217"/>
      <c r="BL85" s="217"/>
      <c r="BM85" s="217"/>
      <c r="BN85" s="217"/>
      <c r="BO85" s="217"/>
      <c r="BP85" s="217"/>
      <c r="BQ85" s="217"/>
      <c r="BR85" s="217"/>
      <c r="BS85" s="217"/>
      <c r="BT85" s="217"/>
      <c r="BU85" s="217"/>
      <c r="BV85" s="217"/>
      <c r="BW85" s="217"/>
      <c r="BX85" s="217"/>
      <c r="BY85" s="217"/>
      <c r="BZ85" s="217"/>
      <c r="CA85" s="217"/>
      <c r="CB85" s="217"/>
      <c r="CC85" s="217"/>
      <c r="CD85" s="217"/>
      <c r="CE85" s="217"/>
      <c r="CF85" s="217"/>
      <c r="CG85" s="217"/>
      <c r="CH85" s="217"/>
      <c r="CI85" s="217"/>
      <c r="CJ85" s="217"/>
      <c r="CK85" s="217"/>
      <c r="CL85" s="217"/>
      <c r="CM85" s="217"/>
      <c r="CN85" s="217"/>
      <c r="CO85" s="217"/>
      <c r="CP85" s="217"/>
      <c r="CQ85" s="217"/>
      <c r="CR85" s="217"/>
    </row>
    <row r="86" spans="3:96" x14ac:dyDescent="0.2">
      <c r="C86" s="217"/>
      <c r="D86" s="217"/>
      <c r="E86" s="217"/>
      <c r="F86" s="217"/>
      <c r="G86" s="217"/>
      <c r="H86" s="217"/>
      <c r="I86" s="217"/>
      <c r="J86" s="217"/>
      <c r="K86" s="217"/>
      <c r="L86" s="217"/>
      <c r="M86" s="217"/>
      <c r="N86" s="217"/>
      <c r="O86" s="217"/>
      <c r="P86" s="217"/>
      <c r="Q86" s="217"/>
      <c r="R86" s="217"/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17"/>
      <c r="AE86" s="217"/>
      <c r="AF86" s="217"/>
      <c r="AG86" s="217"/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  <c r="BI86" s="217"/>
      <c r="BJ86" s="217"/>
      <c r="BK86" s="217"/>
      <c r="BL86" s="217"/>
      <c r="BM86" s="217"/>
      <c r="BN86" s="217"/>
      <c r="BO86" s="217"/>
      <c r="BP86" s="217"/>
      <c r="BQ86" s="217"/>
      <c r="BR86" s="217"/>
      <c r="BS86" s="217"/>
      <c r="BT86" s="217"/>
      <c r="BU86" s="217"/>
      <c r="BV86" s="217"/>
      <c r="BW86" s="217"/>
      <c r="BX86" s="217"/>
      <c r="BY86" s="217"/>
      <c r="BZ86" s="217"/>
      <c r="CA86" s="217"/>
      <c r="CB86" s="217"/>
      <c r="CC86" s="217"/>
      <c r="CD86" s="217"/>
      <c r="CE86" s="217"/>
      <c r="CF86" s="217"/>
      <c r="CG86" s="217"/>
      <c r="CH86" s="217"/>
      <c r="CI86" s="217"/>
      <c r="CJ86" s="217"/>
      <c r="CK86" s="217"/>
      <c r="CL86" s="217"/>
      <c r="CM86" s="217"/>
      <c r="CN86" s="217"/>
      <c r="CO86" s="217"/>
      <c r="CP86" s="217"/>
      <c r="CQ86" s="217"/>
      <c r="CR86" s="217"/>
    </row>
    <row r="87" spans="3:96" x14ac:dyDescent="0.2">
      <c r="C87" s="217"/>
      <c r="D87" s="217"/>
      <c r="E87" s="217"/>
      <c r="F87" s="217"/>
      <c r="G87" s="217"/>
      <c r="H87" s="217"/>
      <c r="I87" s="217"/>
      <c r="J87" s="217"/>
      <c r="K87" s="217"/>
      <c r="L87" s="217"/>
      <c r="M87" s="217"/>
      <c r="N87" s="217"/>
      <c r="O87" s="217"/>
      <c r="P87" s="217"/>
      <c r="Q87" s="217"/>
      <c r="R87" s="217"/>
      <c r="S87" s="217"/>
      <c r="T87" s="217"/>
      <c r="U87" s="217"/>
      <c r="V87" s="217"/>
      <c r="W87" s="217"/>
      <c r="X87" s="217"/>
      <c r="Y87" s="217"/>
      <c r="Z87" s="217"/>
      <c r="AA87" s="217"/>
      <c r="AB87" s="217"/>
      <c r="AC87" s="217"/>
      <c r="AD87" s="217"/>
      <c r="AE87" s="217"/>
      <c r="AF87" s="217"/>
      <c r="AG87" s="217"/>
      <c r="AH87" s="217"/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  <c r="BD87" s="217"/>
      <c r="BE87" s="217"/>
      <c r="BF87" s="217"/>
      <c r="BG87" s="217"/>
      <c r="BH87" s="217"/>
      <c r="BI87" s="217"/>
      <c r="BJ87" s="217"/>
      <c r="BK87" s="217"/>
      <c r="BL87" s="217"/>
      <c r="BM87" s="217"/>
      <c r="BN87" s="217"/>
      <c r="BO87" s="217"/>
      <c r="BP87" s="217"/>
      <c r="BQ87" s="217"/>
      <c r="BR87" s="217"/>
      <c r="BS87" s="217"/>
      <c r="BT87" s="217"/>
      <c r="BU87" s="217"/>
      <c r="BV87" s="217"/>
      <c r="BW87" s="217"/>
      <c r="BX87" s="217"/>
      <c r="BY87" s="217"/>
      <c r="BZ87" s="217"/>
      <c r="CA87" s="217"/>
      <c r="CB87" s="217"/>
      <c r="CC87" s="217"/>
      <c r="CD87" s="217"/>
      <c r="CE87" s="217"/>
      <c r="CF87" s="217"/>
      <c r="CG87" s="217"/>
      <c r="CH87" s="217"/>
      <c r="CI87" s="217"/>
      <c r="CJ87" s="217"/>
      <c r="CK87" s="217"/>
      <c r="CL87" s="217"/>
      <c r="CM87" s="217"/>
      <c r="CN87" s="217"/>
      <c r="CO87" s="217"/>
      <c r="CP87" s="217"/>
      <c r="CQ87" s="217"/>
      <c r="CR87" s="217"/>
    </row>
    <row r="88" spans="3:96" x14ac:dyDescent="0.2">
      <c r="C88" s="217"/>
      <c r="D88" s="217"/>
      <c r="E88" s="217"/>
      <c r="F88" s="217"/>
      <c r="G88" s="217"/>
      <c r="H88" s="217"/>
      <c r="I88" s="217"/>
      <c r="J88" s="217"/>
      <c r="K88" s="217"/>
      <c r="L88" s="217"/>
      <c r="M88" s="217"/>
      <c r="N88" s="217"/>
      <c r="O88" s="217"/>
      <c r="P88" s="217"/>
      <c r="Q88" s="217"/>
      <c r="R88" s="217"/>
      <c r="S88" s="217"/>
      <c r="T88" s="217"/>
      <c r="U88" s="217"/>
      <c r="V88" s="217"/>
      <c r="W88" s="217"/>
      <c r="X88" s="217"/>
      <c r="Y88" s="217"/>
      <c r="Z88" s="217"/>
      <c r="AA88" s="217"/>
      <c r="AB88" s="217"/>
      <c r="AC88" s="217"/>
      <c r="AD88" s="217"/>
      <c r="AE88" s="217"/>
      <c r="AF88" s="217"/>
      <c r="AG88" s="217"/>
      <c r="AH88" s="217"/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  <c r="BD88" s="217"/>
      <c r="BE88" s="217"/>
      <c r="BF88" s="217"/>
      <c r="BG88" s="217"/>
      <c r="BH88" s="217"/>
      <c r="BI88" s="217"/>
      <c r="BJ88" s="217"/>
      <c r="BK88" s="217"/>
      <c r="BL88" s="217"/>
      <c r="BM88" s="217"/>
      <c r="BN88" s="217"/>
      <c r="BO88" s="217"/>
      <c r="BP88" s="217"/>
      <c r="BQ88" s="217"/>
      <c r="BR88" s="217"/>
      <c r="BS88" s="217"/>
      <c r="BT88" s="217"/>
      <c r="BU88" s="217"/>
      <c r="BV88" s="217"/>
      <c r="BW88" s="217"/>
      <c r="BX88" s="217"/>
      <c r="BY88" s="217"/>
      <c r="BZ88" s="217"/>
      <c r="CA88" s="217"/>
      <c r="CB88" s="217"/>
      <c r="CC88" s="217"/>
      <c r="CD88" s="217"/>
      <c r="CE88" s="217"/>
      <c r="CF88" s="217"/>
      <c r="CG88" s="217"/>
      <c r="CH88" s="217"/>
      <c r="CI88" s="217"/>
      <c r="CJ88" s="217"/>
      <c r="CK88" s="217"/>
      <c r="CL88" s="217"/>
      <c r="CM88" s="217"/>
      <c r="CN88" s="217"/>
      <c r="CO88" s="217"/>
      <c r="CP88" s="217"/>
      <c r="CQ88" s="217"/>
      <c r="CR88" s="217"/>
    </row>
    <row r="89" spans="3:96" x14ac:dyDescent="0.2">
      <c r="C89" s="217"/>
      <c r="D89" s="217"/>
      <c r="E89" s="217"/>
      <c r="F89" s="217"/>
      <c r="G89" s="217"/>
      <c r="H89" s="217"/>
      <c r="I89" s="217"/>
      <c r="J89" s="217"/>
      <c r="K89" s="217"/>
      <c r="L89" s="217"/>
      <c r="M89" s="217"/>
      <c r="N89" s="217"/>
      <c r="O89" s="217"/>
      <c r="P89" s="217"/>
      <c r="Q89" s="217"/>
      <c r="R89" s="217"/>
      <c r="S89" s="217"/>
      <c r="T89" s="217"/>
      <c r="U89" s="217"/>
      <c r="V89" s="217"/>
      <c r="W89" s="217"/>
      <c r="X89" s="217"/>
      <c r="Y89" s="217"/>
      <c r="Z89" s="217"/>
      <c r="AA89" s="217"/>
      <c r="AB89" s="217"/>
      <c r="AC89" s="217"/>
      <c r="AD89" s="217"/>
      <c r="AE89" s="217"/>
      <c r="AF89" s="217"/>
      <c r="AG89" s="217"/>
      <c r="AH89" s="217"/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7"/>
      <c r="BB89" s="217"/>
      <c r="BC89" s="217"/>
      <c r="BD89" s="217"/>
      <c r="BE89" s="217"/>
      <c r="BF89" s="217"/>
      <c r="BG89" s="217"/>
      <c r="BH89" s="217"/>
      <c r="BI89" s="217"/>
      <c r="BJ89" s="217"/>
      <c r="BK89" s="217"/>
      <c r="BL89" s="217"/>
      <c r="BM89" s="217"/>
      <c r="BN89" s="217"/>
      <c r="BO89" s="217"/>
      <c r="BP89" s="217"/>
      <c r="BQ89" s="217"/>
      <c r="BR89" s="217"/>
      <c r="BS89" s="217"/>
      <c r="BT89" s="217"/>
      <c r="BU89" s="217"/>
      <c r="BV89" s="217"/>
      <c r="BW89" s="217"/>
      <c r="BX89" s="217"/>
      <c r="BY89" s="217"/>
      <c r="BZ89" s="217"/>
      <c r="CA89" s="217"/>
      <c r="CB89" s="217"/>
      <c r="CC89" s="217"/>
      <c r="CD89" s="217"/>
      <c r="CE89" s="217"/>
      <c r="CF89" s="217"/>
      <c r="CG89" s="217"/>
      <c r="CH89" s="217"/>
      <c r="CI89" s="217"/>
      <c r="CJ89" s="217"/>
      <c r="CK89" s="217"/>
      <c r="CL89" s="217"/>
      <c r="CM89" s="217"/>
      <c r="CN89" s="217"/>
      <c r="CO89" s="217"/>
      <c r="CP89" s="217"/>
      <c r="CQ89" s="217"/>
      <c r="CR89" s="217"/>
    </row>
    <row r="90" spans="3:96" x14ac:dyDescent="0.2">
      <c r="C90" s="217"/>
      <c r="D90" s="217"/>
      <c r="E90" s="217"/>
      <c r="F90" s="217"/>
      <c r="G90" s="217"/>
      <c r="H90" s="217"/>
      <c r="I90" s="217"/>
      <c r="J90" s="217"/>
      <c r="K90" s="217"/>
      <c r="L90" s="217"/>
      <c r="M90" s="217"/>
      <c r="N90" s="217"/>
      <c r="O90" s="217"/>
      <c r="P90" s="217"/>
      <c r="Q90" s="217"/>
      <c r="R90" s="217"/>
      <c r="S90" s="217"/>
      <c r="T90" s="217"/>
      <c r="U90" s="217"/>
      <c r="V90" s="217"/>
      <c r="W90" s="217"/>
      <c r="X90" s="217"/>
      <c r="Y90" s="217"/>
      <c r="Z90" s="217"/>
      <c r="AA90" s="217"/>
      <c r="AB90" s="217"/>
      <c r="AC90" s="217"/>
      <c r="AD90" s="217"/>
      <c r="AE90" s="217"/>
      <c r="AF90" s="217"/>
      <c r="AG90" s="217"/>
      <c r="AH90" s="217"/>
      <c r="AI90" s="217"/>
      <c r="AJ90" s="217"/>
      <c r="AK90" s="217"/>
      <c r="AL90" s="217"/>
      <c r="AM90" s="217"/>
      <c r="AN90" s="217"/>
      <c r="AO90" s="217"/>
      <c r="AP90" s="217"/>
      <c r="AQ90" s="217"/>
      <c r="AR90" s="217"/>
      <c r="AS90" s="217"/>
      <c r="AT90" s="217"/>
      <c r="AU90" s="217"/>
      <c r="AV90" s="217"/>
      <c r="AW90" s="217"/>
      <c r="AX90" s="217"/>
      <c r="AY90" s="217"/>
      <c r="AZ90" s="217"/>
      <c r="BA90" s="217"/>
      <c r="BB90" s="217"/>
      <c r="BC90" s="217"/>
      <c r="BD90" s="217"/>
      <c r="BE90" s="217"/>
      <c r="BF90" s="217"/>
      <c r="BG90" s="217"/>
      <c r="BH90" s="217"/>
      <c r="BI90" s="217"/>
      <c r="BJ90" s="217"/>
      <c r="BK90" s="217"/>
      <c r="BL90" s="217"/>
      <c r="BM90" s="217"/>
      <c r="BN90" s="217"/>
      <c r="BO90" s="217"/>
      <c r="BP90" s="217"/>
      <c r="BQ90" s="217"/>
      <c r="BR90" s="217"/>
      <c r="BS90" s="217"/>
      <c r="BT90" s="217"/>
      <c r="BU90" s="217"/>
      <c r="BV90" s="217"/>
      <c r="BW90" s="217"/>
      <c r="BX90" s="217"/>
      <c r="BY90" s="217"/>
      <c r="BZ90" s="217"/>
      <c r="CA90" s="217"/>
      <c r="CB90" s="217"/>
      <c r="CC90" s="217"/>
      <c r="CD90" s="217"/>
      <c r="CE90" s="217"/>
      <c r="CF90" s="217"/>
      <c r="CG90" s="217"/>
      <c r="CH90" s="217"/>
      <c r="CI90" s="217"/>
      <c r="CJ90" s="217"/>
      <c r="CK90" s="217"/>
      <c r="CL90" s="217"/>
      <c r="CM90" s="217"/>
      <c r="CN90" s="217"/>
      <c r="CO90" s="217"/>
      <c r="CP90" s="217"/>
      <c r="CQ90" s="217"/>
      <c r="CR90" s="217"/>
    </row>
    <row r="91" spans="3:96" x14ac:dyDescent="0.2">
      <c r="C91" s="217"/>
      <c r="D91" s="217"/>
      <c r="E91" s="217"/>
      <c r="F91" s="217"/>
      <c r="G91" s="217"/>
      <c r="H91" s="217"/>
      <c r="I91" s="217"/>
      <c r="J91" s="217"/>
      <c r="K91" s="217"/>
      <c r="L91" s="217"/>
      <c r="M91" s="217"/>
      <c r="N91" s="217"/>
      <c r="O91" s="217"/>
      <c r="P91" s="217"/>
      <c r="Q91" s="217"/>
      <c r="R91" s="217"/>
      <c r="S91" s="217"/>
      <c r="T91" s="217"/>
      <c r="U91" s="217"/>
      <c r="V91" s="217"/>
      <c r="W91" s="217"/>
      <c r="X91" s="217"/>
      <c r="Y91" s="217"/>
      <c r="Z91" s="217"/>
      <c r="AA91" s="217"/>
      <c r="AB91" s="217"/>
      <c r="AC91" s="217"/>
      <c r="AD91" s="217"/>
      <c r="AE91" s="217"/>
      <c r="AF91" s="217"/>
      <c r="AG91" s="217"/>
      <c r="AH91" s="217"/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7"/>
      <c r="AT91" s="217"/>
      <c r="AU91" s="217"/>
      <c r="AV91" s="217"/>
      <c r="AW91" s="217"/>
      <c r="AX91" s="217"/>
      <c r="AY91" s="217"/>
      <c r="AZ91" s="217"/>
      <c r="BA91" s="217"/>
      <c r="BB91" s="217"/>
      <c r="BC91" s="217"/>
      <c r="BD91" s="217"/>
      <c r="BE91" s="217"/>
      <c r="BF91" s="217"/>
      <c r="BG91" s="217"/>
      <c r="BH91" s="217"/>
      <c r="BI91" s="217"/>
      <c r="BJ91" s="217"/>
      <c r="BK91" s="217"/>
      <c r="BL91" s="217"/>
      <c r="BM91" s="217"/>
      <c r="BN91" s="217"/>
      <c r="BO91" s="217"/>
      <c r="BP91" s="217"/>
      <c r="BQ91" s="217"/>
      <c r="BR91" s="217"/>
      <c r="BS91" s="217"/>
      <c r="BT91" s="217"/>
      <c r="BU91" s="217"/>
      <c r="BV91" s="217"/>
      <c r="BW91" s="217"/>
      <c r="BX91" s="217"/>
      <c r="BY91" s="217"/>
      <c r="BZ91" s="217"/>
      <c r="CA91" s="217"/>
      <c r="CB91" s="217"/>
      <c r="CC91" s="217"/>
      <c r="CD91" s="217"/>
      <c r="CE91" s="217"/>
      <c r="CF91" s="217"/>
      <c r="CG91" s="217"/>
      <c r="CH91" s="217"/>
      <c r="CI91" s="217"/>
      <c r="CJ91" s="217"/>
      <c r="CK91" s="217"/>
      <c r="CL91" s="217"/>
      <c r="CM91" s="217"/>
      <c r="CN91" s="217"/>
      <c r="CO91" s="217"/>
      <c r="CP91" s="217"/>
      <c r="CQ91" s="217"/>
      <c r="CR91" s="217"/>
    </row>
    <row r="92" spans="3:96" x14ac:dyDescent="0.2">
      <c r="C92" s="217"/>
      <c r="D92" s="217"/>
      <c r="E92" s="217"/>
      <c r="F92" s="217"/>
      <c r="G92" s="217"/>
      <c r="H92" s="217"/>
      <c r="I92" s="217"/>
      <c r="J92" s="217"/>
      <c r="K92" s="217"/>
      <c r="L92" s="217"/>
      <c r="M92" s="217"/>
      <c r="N92" s="217"/>
      <c r="O92" s="217"/>
      <c r="P92" s="217"/>
      <c r="Q92" s="217"/>
      <c r="R92" s="217"/>
      <c r="S92" s="217"/>
      <c r="T92" s="217"/>
      <c r="U92" s="217"/>
      <c r="V92" s="217"/>
      <c r="W92" s="217"/>
      <c r="X92" s="217"/>
      <c r="Y92" s="217"/>
      <c r="Z92" s="217"/>
      <c r="AA92" s="217"/>
      <c r="AB92" s="217"/>
      <c r="AC92" s="217"/>
      <c r="AD92" s="217"/>
      <c r="AE92" s="217"/>
      <c r="AF92" s="217"/>
      <c r="AG92" s="217"/>
      <c r="AH92" s="217"/>
      <c r="AI92" s="217"/>
      <c r="AJ92" s="217"/>
      <c r="AK92" s="217"/>
      <c r="AL92" s="217"/>
      <c r="AM92" s="217"/>
      <c r="AN92" s="217"/>
      <c r="AO92" s="217"/>
      <c r="AP92" s="217"/>
      <c r="AQ92" s="217"/>
      <c r="AR92" s="217"/>
      <c r="AS92" s="217"/>
      <c r="AT92" s="217"/>
      <c r="AU92" s="217"/>
      <c r="AV92" s="217"/>
      <c r="AW92" s="217"/>
      <c r="AX92" s="217"/>
      <c r="AY92" s="217"/>
      <c r="AZ92" s="217"/>
      <c r="BA92" s="217"/>
      <c r="BB92" s="217"/>
      <c r="BC92" s="217"/>
      <c r="BD92" s="217"/>
      <c r="BE92" s="217"/>
      <c r="BF92" s="217"/>
      <c r="BG92" s="217"/>
      <c r="BH92" s="217"/>
      <c r="BI92" s="217"/>
      <c r="BJ92" s="217"/>
      <c r="BK92" s="217"/>
      <c r="BL92" s="217"/>
      <c r="BM92" s="217"/>
      <c r="BN92" s="217"/>
      <c r="BO92" s="217"/>
      <c r="BP92" s="217"/>
      <c r="BQ92" s="217"/>
      <c r="BR92" s="217"/>
      <c r="BS92" s="217"/>
      <c r="BT92" s="217"/>
      <c r="BU92" s="217"/>
      <c r="BV92" s="217"/>
      <c r="BW92" s="217"/>
      <c r="BX92" s="217"/>
      <c r="BY92" s="217"/>
      <c r="BZ92" s="217"/>
      <c r="CA92" s="217"/>
      <c r="CB92" s="217"/>
      <c r="CC92" s="217"/>
      <c r="CD92" s="217"/>
      <c r="CE92" s="217"/>
      <c r="CF92" s="217"/>
      <c r="CG92" s="217"/>
      <c r="CH92" s="217"/>
      <c r="CI92" s="217"/>
      <c r="CJ92" s="217"/>
      <c r="CK92" s="217"/>
      <c r="CL92" s="217"/>
      <c r="CM92" s="217"/>
      <c r="CN92" s="217"/>
      <c r="CO92" s="217"/>
      <c r="CP92" s="217"/>
      <c r="CQ92" s="217"/>
      <c r="CR92" s="217"/>
    </row>
    <row r="93" spans="3:96" x14ac:dyDescent="0.2">
      <c r="C93" s="217"/>
      <c r="D93" s="217"/>
      <c r="E93" s="217"/>
      <c r="F93" s="217"/>
      <c r="G93" s="217"/>
      <c r="H93" s="217"/>
      <c r="I93" s="217"/>
      <c r="J93" s="217"/>
      <c r="K93" s="217"/>
      <c r="L93" s="217"/>
      <c r="M93" s="217"/>
      <c r="N93" s="217"/>
      <c r="O93" s="217"/>
      <c r="P93" s="217"/>
      <c r="Q93" s="217"/>
      <c r="R93" s="217"/>
      <c r="S93" s="217"/>
      <c r="T93" s="217"/>
      <c r="U93" s="217"/>
      <c r="V93" s="217"/>
      <c r="W93" s="217"/>
      <c r="X93" s="217"/>
      <c r="Y93" s="217"/>
      <c r="Z93" s="217"/>
      <c r="AA93" s="217"/>
      <c r="AB93" s="217"/>
      <c r="AC93" s="217"/>
      <c r="AD93" s="217"/>
      <c r="AE93" s="217"/>
      <c r="AF93" s="217"/>
      <c r="AG93" s="217"/>
      <c r="AH93" s="217"/>
      <c r="AI93" s="217"/>
      <c r="AJ93" s="217"/>
      <c r="AK93" s="217"/>
      <c r="AL93" s="217"/>
      <c r="AM93" s="217"/>
      <c r="AN93" s="217"/>
      <c r="AO93" s="217"/>
      <c r="AP93" s="217"/>
      <c r="AQ93" s="217"/>
      <c r="AR93" s="217"/>
      <c r="AS93" s="217"/>
      <c r="AT93" s="217"/>
      <c r="AU93" s="217"/>
      <c r="AV93" s="217"/>
      <c r="AW93" s="217"/>
      <c r="AX93" s="217"/>
      <c r="AY93" s="217"/>
      <c r="AZ93" s="217"/>
      <c r="BA93" s="217"/>
      <c r="BB93" s="217"/>
      <c r="BC93" s="217"/>
      <c r="BD93" s="217"/>
      <c r="BE93" s="217"/>
      <c r="BF93" s="217"/>
      <c r="BG93" s="217"/>
      <c r="BH93" s="217"/>
      <c r="BI93" s="217"/>
      <c r="BJ93" s="217"/>
      <c r="BK93" s="217"/>
      <c r="BL93" s="217"/>
      <c r="BM93" s="217"/>
      <c r="BN93" s="217"/>
      <c r="BO93" s="217"/>
      <c r="BP93" s="217"/>
      <c r="BQ93" s="217"/>
      <c r="BR93" s="217"/>
      <c r="BS93" s="217"/>
      <c r="BT93" s="217"/>
      <c r="BU93" s="217"/>
      <c r="BV93" s="217"/>
      <c r="BW93" s="217"/>
      <c r="BX93" s="217"/>
      <c r="BY93" s="217"/>
      <c r="BZ93" s="217"/>
      <c r="CA93" s="217"/>
      <c r="CB93" s="217"/>
      <c r="CC93" s="217"/>
      <c r="CD93" s="217"/>
      <c r="CE93" s="217"/>
      <c r="CF93" s="217"/>
      <c r="CG93" s="217"/>
      <c r="CH93" s="217"/>
      <c r="CI93" s="217"/>
      <c r="CJ93" s="217"/>
      <c r="CK93" s="217"/>
      <c r="CL93" s="217"/>
      <c r="CM93" s="217"/>
      <c r="CN93" s="217"/>
      <c r="CO93" s="217"/>
      <c r="CP93" s="217"/>
      <c r="CQ93" s="217"/>
      <c r="CR93" s="217"/>
    </row>
    <row r="94" spans="3:96" x14ac:dyDescent="0.2">
      <c r="C94" s="217"/>
      <c r="D94" s="217"/>
      <c r="E94" s="217"/>
      <c r="F94" s="217"/>
      <c r="G94" s="217"/>
      <c r="H94" s="217"/>
      <c r="I94" s="217"/>
      <c r="J94" s="217"/>
      <c r="K94" s="217"/>
      <c r="L94" s="217"/>
      <c r="M94" s="217"/>
      <c r="N94" s="217"/>
      <c r="O94" s="217"/>
      <c r="P94" s="217"/>
      <c r="Q94" s="217"/>
      <c r="R94" s="217"/>
      <c r="S94" s="217"/>
      <c r="T94" s="217"/>
      <c r="U94" s="217"/>
      <c r="V94" s="217"/>
      <c r="W94" s="217"/>
      <c r="X94" s="217"/>
      <c r="Y94" s="217"/>
      <c r="Z94" s="217"/>
      <c r="AA94" s="217"/>
      <c r="AB94" s="217"/>
      <c r="AC94" s="217"/>
      <c r="AD94" s="217"/>
      <c r="AE94" s="217"/>
      <c r="AF94" s="217"/>
      <c r="AG94" s="217"/>
      <c r="AH94" s="217"/>
      <c r="AI94" s="217"/>
      <c r="AJ94" s="217"/>
      <c r="AK94" s="217"/>
      <c r="AL94" s="217"/>
      <c r="AM94" s="217"/>
      <c r="AN94" s="217"/>
      <c r="AO94" s="217"/>
      <c r="AP94" s="217"/>
      <c r="AQ94" s="217"/>
      <c r="AR94" s="217"/>
      <c r="AS94" s="217"/>
      <c r="AT94" s="217"/>
      <c r="AU94" s="217"/>
      <c r="AV94" s="217"/>
      <c r="AW94" s="217"/>
      <c r="AX94" s="217"/>
      <c r="AY94" s="217"/>
      <c r="AZ94" s="217"/>
      <c r="BA94" s="217"/>
      <c r="BB94" s="217"/>
      <c r="BC94" s="217"/>
      <c r="BD94" s="217"/>
      <c r="BE94" s="217"/>
      <c r="BF94" s="217"/>
      <c r="BG94" s="217"/>
      <c r="BH94" s="217"/>
      <c r="BI94" s="217"/>
      <c r="BJ94" s="217"/>
      <c r="BK94" s="217"/>
      <c r="BL94" s="217"/>
      <c r="BM94" s="217"/>
      <c r="BN94" s="217"/>
      <c r="BO94" s="217"/>
      <c r="BP94" s="217"/>
      <c r="BQ94" s="217"/>
      <c r="BR94" s="217"/>
      <c r="BS94" s="217"/>
      <c r="BT94" s="217"/>
      <c r="BU94" s="217"/>
      <c r="BV94" s="217"/>
      <c r="BW94" s="217"/>
      <c r="BX94" s="217"/>
      <c r="BY94" s="217"/>
      <c r="BZ94" s="217"/>
      <c r="CA94" s="217"/>
      <c r="CB94" s="217"/>
      <c r="CC94" s="217"/>
      <c r="CD94" s="217"/>
      <c r="CE94" s="217"/>
      <c r="CF94" s="217"/>
      <c r="CG94" s="217"/>
      <c r="CH94" s="217"/>
      <c r="CI94" s="217"/>
      <c r="CJ94" s="217"/>
      <c r="CK94" s="217"/>
      <c r="CL94" s="217"/>
      <c r="CM94" s="217"/>
      <c r="CN94" s="217"/>
      <c r="CO94" s="217"/>
      <c r="CP94" s="217"/>
      <c r="CQ94" s="217"/>
      <c r="CR94" s="217"/>
    </row>
    <row r="95" spans="3:96" x14ac:dyDescent="0.2">
      <c r="C95" s="217"/>
      <c r="D95" s="217"/>
      <c r="E95" s="217"/>
      <c r="F95" s="217"/>
      <c r="G95" s="217"/>
      <c r="H95" s="217"/>
      <c r="I95" s="217"/>
      <c r="J95" s="217"/>
      <c r="K95" s="217"/>
      <c r="L95" s="217"/>
      <c r="M95" s="217"/>
      <c r="N95" s="217"/>
      <c r="O95" s="217"/>
      <c r="P95" s="217"/>
      <c r="Q95" s="217"/>
      <c r="R95" s="217"/>
      <c r="S95" s="217"/>
      <c r="T95" s="217"/>
      <c r="U95" s="217"/>
      <c r="V95" s="217"/>
      <c r="W95" s="217"/>
      <c r="X95" s="217"/>
      <c r="Y95" s="217"/>
      <c r="Z95" s="217"/>
      <c r="AA95" s="217"/>
      <c r="AB95" s="217"/>
      <c r="AC95" s="217"/>
      <c r="AD95" s="217"/>
      <c r="AE95" s="217"/>
      <c r="AF95" s="217"/>
      <c r="AG95" s="217"/>
      <c r="AH95" s="217"/>
      <c r="AI95" s="217"/>
      <c r="AJ95" s="217"/>
      <c r="AK95" s="217"/>
      <c r="AL95" s="217"/>
      <c r="AM95" s="217"/>
      <c r="AN95" s="217"/>
      <c r="AO95" s="217"/>
      <c r="AP95" s="217"/>
      <c r="AQ95" s="217"/>
      <c r="AR95" s="217"/>
      <c r="AS95" s="217"/>
      <c r="AT95" s="217"/>
      <c r="AU95" s="217"/>
      <c r="AV95" s="217"/>
      <c r="AW95" s="217"/>
      <c r="AX95" s="217"/>
      <c r="AY95" s="217"/>
      <c r="AZ95" s="217"/>
      <c r="BA95" s="217"/>
      <c r="BB95" s="217"/>
      <c r="BC95" s="217"/>
      <c r="BD95" s="217"/>
      <c r="BE95" s="217"/>
      <c r="BF95" s="217"/>
      <c r="BG95" s="217"/>
      <c r="BH95" s="217"/>
      <c r="BI95" s="217"/>
      <c r="BJ95" s="217"/>
      <c r="BK95" s="217"/>
      <c r="BL95" s="217"/>
      <c r="BM95" s="217"/>
      <c r="BN95" s="217"/>
      <c r="BO95" s="217"/>
      <c r="BP95" s="217"/>
      <c r="BQ95" s="217"/>
      <c r="BR95" s="217"/>
      <c r="BS95" s="217"/>
      <c r="BT95" s="217"/>
      <c r="BU95" s="217"/>
      <c r="BV95" s="217"/>
      <c r="BW95" s="217"/>
      <c r="BX95" s="217"/>
      <c r="BY95" s="217"/>
      <c r="BZ95" s="217"/>
      <c r="CA95" s="217"/>
      <c r="CB95" s="217"/>
      <c r="CC95" s="217"/>
      <c r="CD95" s="217"/>
      <c r="CE95" s="217"/>
      <c r="CF95" s="217"/>
      <c r="CG95" s="217"/>
      <c r="CH95" s="217"/>
      <c r="CI95" s="217"/>
      <c r="CJ95" s="217"/>
      <c r="CK95" s="217"/>
      <c r="CL95" s="217"/>
      <c r="CM95" s="217"/>
      <c r="CN95" s="217"/>
      <c r="CO95" s="217"/>
      <c r="CP95" s="217"/>
      <c r="CQ95" s="217"/>
      <c r="CR95" s="217"/>
    </row>
    <row r="96" spans="3:96" x14ac:dyDescent="0.2">
      <c r="C96" s="217"/>
      <c r="D96" s="217"/>
      <c r="E96" s="217"/>
      <c r="F96" s="217"/>
      <c r="G96" s="217"/>
      <c r="H96" s="217"/>
      <c r="I96" s="217"/>
      <c r="J96" s="217"/>
      <c r="K96" s="217"/>
      <c r="L96" s="217"/>
      <c r="M96" s="217"/>
      <c r="N96" s="217"/>
      <c r="O96" s="217"/>
      <c r="P96" s="217"/>
      <c r="Q96" s="217"/>
      <c r="R96" s="217"/>
      <c r="S96" s="217"/>
      <c r="T96" s="217"/>
      <c r="U96" s="217"/>
      <c r="V96" s="217"/>
      <c r="W96" s="217"/>
      <c r="X96" s="217"/>
      <c r="Y96" s="217"/>
      <c r="Z96" s="217"/>
      <c r="AA96" s="217"/>
      <c r="AB96" s="217"/>
      <c r="AC96" s="217"/>
      <c r="AD96" s="217"/>
      <c r="AE96" s="217"/>
      <c r="AF96" s="217"/>
      <c r="AG96" s="217"/>
      <c r="AH96" s="217"/>
      <c r="AI96" s="217"/>
      <c r="AJ96" s="217"/>
      <c r="AK96" s="217"/>
      <c r="AL96" s="217"/>
      <c r="AM96" s="217"/>
      <c r="AN96" s="217"/>
      <c r="AO96" s="217"/>
      <c r="AP96" s="217"/>
      <c r="AQ96" s="217"/>
      <c r="AR96" s="217"/>
      <c r="AS96" s="217"/>
      <c r="AT96" s="217"/>
      <c r="AU96" s="217"/>
      <c r="AV96" s="217"/>
      <c r="AW96" s="217"/>
      <c r="AX96" s="217"/>
      <c r="AY96" s="217"/>
      <c r="AZ96" s="217"/>
      <c r="BA96" s="217"/>
      <c r="BB96" s="217"/>
      <c r="BC96" s="217"/>
      <c r="BD96" s="217"/>
      <c r="BE96" s="217"/>
      <c r="BF96" s="217"/>
      <c r="BG96" s="217"/>
      <c r="BH96" s="217"/>
      <c r="BI96" s="217"/>
      <c r="BJ96" s="217"/>
      <c r="BK96" s="217"/>
      <c r="BL96" s="217"/>
      <c r="BM96" s="217"/>
      <c r="BN96" s="217"/>
      <c r="BO96" s="217"/>
      <c r="BP96" s="217"/>
      <c r="BQ96" s="217"/>
      <c r="BR96" s="217"/>
      <c r="BS96" s="217"/>
      <c r="BT96" s="217"/>
      <c r="BU96" s="217"/>
      <c r="BV96" s="217"/>
      <c r="BW96" s="217"/>
      <c r="BX96" s="217"/>
      <c r="BY96" s="217"/>
      <c r="BZ96" s="217"/>
      <c r="CA96" s="217"/>
      <c r="CB96" s="217"/>
      <c r="CC96" s="217"/>
      <c r="CD96" s="217"/>
      <c r="CE96" s="217"/>
      <c r="CF96" s="217"/>
      <c r="CG96" s="217"/>
      <c r="CH96" s="217"/>
      <c r="CI96" s="217"/>
      <c r="CJ96" s="217"/>
      <c r="CK96" s="217"/>
      <c r="CL96" s="217"/>
      <c r="CM96" s="217"/>
      <c r="CN96" s="217"/>
      <c r="CO96" s="217"/>
      <c r="CP96" s="217"/>
      <c r="CQ96" s="217"/>
      <c r="CR96" s="217"/>
    </row>
    <row r="97" spans="3:96" x14ac:dyDescent="0.2">
      <c r="C97" s="217"/>
      <c r="D97" s="217"/>
      <c r="E97" s="217"/>
      <c r="F97" s="217"/>
      <c r="G97" s="217"/>
      <c r="H97" s="217"/>
      <c r="I97" s="217"/>
      <c r="J97" s="217"/>
      <c r="K97" s="217"/>
      <c r="L97" s="217"/>
      <c r="M97" s="217"/>
      <c r="N97" s="217"/>
      <c r="O97" s="217"/>
      <c r="P97" s="217"/>
      <c r="Q97" s="217"/>
      <c r="R97" s="217"/>
      <c r="S97" s="217"/>
      <c r="T97" s="217"/>
      <c r="U97" s="217"/>
      <c r="V97" s="217"/>
      <c r="W97" s="217"/>
      <c r="X97" s="217"/>
      <c r="Y97" s="217"/>
      <c r="Z97" s="217"/>
      <c r="AA97" s="217"/>
      <c r="AB97" s="217"/>
      <c r="AC97" s="217"/>
      <c r="AD97" s="217"/>
      <c r="AE97" s="217"/>
      <c r="AF97" s="217"/>
      <c r="AG97" s="217"/>
      <c r="AH97" s="217"/>
      <c r="AI97" s="217"/>
      <c r="AJ97" s="217"/>
      <c r="AK97" s="217"/>
      <c r="AL97" s="217"/>
      <c r="AM97" s="217"/>
      <c r="AN97" s="217"/>
      <c r="AO97" s="217"/>
      <c r="AP97" s="217"/>
      <c r="AQ97" s="217"/>
      <c r="AR97" s="217"/>
      <c r="AS97" s="217"/>
      <c r="AT97" s="217"/>
      <c r="AU97" s="217"/>
      <c r="AV97" s="217"/>
      <c r="AW97" s="217"/>
      <c r="AX97" s="217"/>
      <c r="AY97" s="217"/>
      <c r="AZ97" s="217"/>
      <c r="BA97" s="217"/>
      <c r="BB97" s="217"/>
      <c r="BC97" s="217"/>
      <c r="BD97" s="217"/>
      <c r="BE97" s="217"/>
      <c r="BF97" s="217"/>
      <c r="BG97" s="217"/>
      <c r="BH97" s="217"/>
      <c r="BI97" s="217"/>
      <c r="BJ97" s="217"/>
      <c r="BK97" s="217"/>
      <c r="BL97" s="217"/>
      <c r="BM97" s="217"/>
      <c r="BN97" s="217"/>
      <c r="BO97" s="217"/>
      <c r="BP97" s="217"/>
      <c r="BQ97" s="217"/>
      <c r="BR97" s="217"/>
      <c r="BS97" s="217"/>
      <c r="BT97" s="217"/>
      <c r="BU97" s="217"/>
      <c r="BV97" s="217"/>
      <c r="BW97" s="217"/>
      <c r="BX97" s="217"/>
      <c r="BY97" s="217"/>
      <c r="BZ97" s="217"/>
      <c r="CA97" s="217"/>
      <c r="CB97" s="217"/>
      <c r="CC97" s="217"/>
      <c r="CD97" s="217"/>
      <c r="CE97" s="217"/>
      <c r="CF97" s="217"/>
      <c r="CG97" s="217"/>
      <c r="CH97" s="217"/>
      <c r="CI97" s="217"/>
      <c r="CJ97" s="217"/>
      <c r="CK97" s="217"/>
      <c r="CL97" s="217"/>
      <c r="CM97" s="217"/>
      <c r="CN97" s="217"/>
      <c r="CO97" s="217"/>
      <c r="CP97" s="217"/>
      <c r="CQ97" s="217"/>
      <c r="CR97" s="217"/>
    </row>
    <row r="98" spans="3:96" x14ac:dyDescent="0.2">
      <c r="C98" s="217"/>
      <c r="D98" s="217"/>
      <c r="E98" s="217"/>
      <c r="F98" s="217"/>
      <c r="G98" s="217"/>
      <c r="H98" s="217"/>
      <c r="I98" s="217"/>
      <c r="J98" s="217"/>
      <c r="K98" s="217"/>
      <c r="L98" s="217"/>
      <c r="M98" s="217"/>
      <c r="N98" s="217"/>
      <c r="O98" s="217"/>
      <c r="P98" s="217"/>
      <c r="Q98" s="217"/>
      <c r="R98" s="217"/>
      <c r="S98" s="217"/>
      <c r="T98" s="217"/>
      <c r="U98" s="217"/>
      <c r="V98" s="217"/>
      <c r="W98" s="217"/>
      <c r="X98" s="217"/>
      <c r="Y98" s="217"/>
      <c r="Z98" s="217"/>
      <c r="AA98" s="217"/>
      <c r="AB98" s="217"/>
      <c r="AC98" s="217"/>
      <c r="AD98" s="217"/>
      <c r="AE98" s="217"/>
      <c r="AF98" s="217"/>
      <c r="AG98" s="217"/>
      <c r="AH98" s="217"/>
      <c r="AI98" s="217"/>
      <c r="AJ98" s="217"/>
      <c r="AK98" s="217"/>
      <c r="AL98" s="217"/>
      <c r="AM98" s="217"/>
      <c r="AN98" s="217"/>
      <c r="AO98" s="217"/>
      <c r="AP98" s="217"/>
      <c r="AQ98" s="217"/>
      <c r="AR98" s="217"/>
      <c r="AS98" s="217"/>
      <c r="AT98" s="217"/>
      <c r="AU98" s="217"/>
      <c r="AV98" s="217"/>
      <c r="AW98" s="217"/>
      <c r="AX98" s="217"/>
      <c r="AY98" s="217"/>
      <c r="AZ98" s="217"/>
      <c r="BA98" s="217"/>
      <c r="BB98" s="217"/>
      <c r="BC98" s="217"/>
      <c r="BD98" s="217"/>
      <c r="BE98" s="217"/>
      <c r="BF98" s="217"/>
      <c r="BG98" s="217"/>
      <c r="BH98" s="217"/>
      <c r="BI98" s="217"/>
      <c r="BJ98" s="217"/>
      <c r="BK98" s="217"/>
      <c r="BL98" s="217"/>
      <c r="BM98" s="217"/>
      <c r="BN98" s="217"/>
      <c r="BO98" s="217"/>
      <c r="BP98" s="217"/>
      <c r="BQ98" s="217"/>
      <c r="BR98" s="217"/>
      <c r="BS98" s="217"/>
      <c r="BT98" s="217"/>
      <c r="BU98" s="217"/>
      <c r="BV98" s="217"/>
      <c r="BW98" s="217"/>
      <c r="BX98" s="217"/>
      <c r="BY98" s="217"/>
      <c r="BZ98" s="217"/>
      <c r="CA98" s="217"/>
      <c r="CB98" s="217"/>
      <c r="CC98" s="217"/>
      <c r="CD98" s="217"/>
      <c r="CE98" s="217"/>
      <c r="CF98" s="217"/>
      <c r="CG98" s="217"/>
      <c r="CH98" s="217"/>
      <c r="CI98" s="217"/>
      <c r="CJ98" s="217"/>
      <c r="CK98" s="217"/>
      <c r="CL98" s="217"/>
      <c r="CM98" s="217"/>
      <c r="CN98" s="217"/>
      <c r="CO98" s="217"/>
      <c r="CP98" s="217"/>
      <c r="CQ98" s="217"/>
      <c r="CR98" s="217"/>
    </row>
    <row r="99" spans="3:96" x14ac:dyDescent="0.2">
      <c r="C99" s="217"/>
      <c r="D99" s="217"/>
      <c r="E99" s="217"/>
      <c r="F99" s="217"/>
      <c r="G99" s="217"/>
      <c r="H99" s="217"/>
      <c r="I99" s="217"/>
      <c r="J99" s="217"/>
      <c r="K99" s="217"/>
      <c r="L99" s="217"/>
      <c r="M99" s="217"/>
      <c r="N99" s="217"/>
      <c r="O99" s="217"/>
      <c r="P99" s="217"/>
      <c r="Q99" s="217"/>
      <c r="R99" s="217"/>
      <c r="S99" s="217"/>
      <c r="T99" s="217"/>
      <c r="U99" s="217"/>
      <c r="V99" s="217"/>
      <c r="W99" s="217"/>
      <c r="X99" s="217"/>
      <c r="Y99" s="217"/>
      <c r="Z99" s="217"/>
      <c r="AA99" s="217"/>
      <c r="AB99" s="217"/>
      <c r="AC99" s="217"/>
      <c r="AD99" s="217"/>
      <c r="AE99" s="217"/>
      <c r="AF99" s="217"/>
      <c r="AG99" s="217"/>
      <c r="AH99" s="217"/>
      <c r="AI99" s="217"/>
      <c r="AJ99" s="217"/>
      <c r="AK99" s="217"/>
      <c r="AL99" s="217"/>
      <c r="AM99" s="217"/>
      <c r="AN99" s="217"/>
      <c r="AO99" s="217"/>
      <c r="AP99" s="217"/>
      <c r="AQ99" s="217"/>
      <c r="AR99" s="217"/>
      <c r="AS99" s="217"/>
      <c r="AT99" s="217"/>
      <c r="AU99" s="217"/>
      <c r="AV99" s="217"/>
      <c r="AW99" s="217"/>
      <c r="AX99" s="217"/>
      <c r="AY99" s="217"/>
      <c r="AZ99" s="217"/>
      <c r="BA99" s="217"/>
      <c r="BB99" s="217"/>
      <c r="BC99" s="217"/>
      <c r="BD99" s="217"/>
      <c r="BE99" s="217"/>
      <c r="BF99" s="217"/>
      <c r="BG99" s="217"/>
      <c r="BH99" s="217"/>
      <c r="BI99" s="217"/>
      <c r="BJ99" s="217"/>
      <c r="BK99" s="217"/>
      <c r="BL99" s="217"/>
      <c r="BM99" s="217"/>
      <c r="BN99" s="217"/>
      <c r="BO99" s="217"/>
      <c r="BP99" s="217"/>
      <c r="BQ99" s="217"/>
      <c r="BR99" s="217"/>
      <c r="BS99" s="217"/>
      <c r="BT99" s="217"/>
      <c r="BU99" s="217"/>
      <c r="BV99" s="217"/>
      <c r="BW99" s="217"/>
      <c r="BX99" s="217"/>
      <c r="BY99" s="217"/>
      <c r="BZ99" s="217"/>
      <c r="CA99" s="217"/>
      <c r="CB99" s="217"/>
      <c r="CC99" s="217"/>
      <c r="CD99" s="217"/>
      <c r="CE99" s="217"/>
      <c r="CF99" s="217"/>
      <c r="CG99" s="217"/>
      <c r="CH99" s="217"/>
      <c r="CI99" s="217"/>
      <c r="CJ99" s="217"/>
      <c r="CK99" s="217"/>
      <c r="CL99" s="217"/>
      <c r="CM99" s="217"/>
      <c r="CN99" s="217"/>
      <c r="CO99" s="217"/>
      <c r="CP99" s="217"/>
      <c r="CQ99" s="217"/>
      <c r="CR99" s="217"/>
    </row>
    <row r="100" spans="3:96" x14ac:dyDescent="0.2">
      <c r="C100" s="217"/>
      <c r="D100" s="217"/>
      <c r="E100" s="217"/>
      <c r="F100" s="217"/>
      <c r="G100" s="217"/>
      <c r="H100" s="217"/>
      <c r="I100" s="217"/>
      <c r="J100" s="217"/>
      <c r="K100" s="217"/>
      <c r="L100" s="217"/>
      <c r="M100" s="217"/>
      <c r="N100" s="217"/>
      <c r="O100" s="217"/>
      <c r="P100" s="217"/>
      <c r="Q100" s="217"/>
      <c r="R100" s="217"/>
      <c r="S100" s="217"/>
      <c r="T100" s="217"/>
      <c r="U100" s="217"/>
      <c r="V100" s="217"/>
      <c r="W100" s="217"/>
      <c r="X100" s="217"/>
      <c r="Y100" s="217"/>
      <c r="Z100" s="217"/>
      <c r="AA100" s="217"/>
      <c r="AB100" s="217"/>
      <c r="AC100" s="217"/>
      <c r="AD100" s="217"/>
      <c r="AE100" s="217"/>
      <c r="AF100" s="217"/>
      <c r="AG100" s="217"/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7"/>
      <c r="BE100" s="217"/>
      <c r="BF100" s="217"/>
      <c r="BG100" s="217"/>
      <c r="BH100" s="217"/>
      <c r="BI100" s="217"/>
      <c r="BJ100" s="217"/>
      <c r="BK100" s="217"/>
      <c r="BL100" s="217"/>
      <c r="BM100" s="217"/>
      <c r="BN100" s="217"/>
      <c r="BO100" s="217"/>
      <c r="BP100" s="217"/>
      <c r="BQ100" s="217"/>
      <c r="BR100" s="217"/>
      <c r="BS100" s="217"/>
      <c r="BT100" s="217"/>
      <c r="BU100" s="217"/>
      <c r="BV100" s="217"/>
      <c r="BW100" s="217"/>
      <c r="BX100" s="217"/>
      <c r="BY100" s="217"/>
      <c r="BZ100" s="217"/>
      <c r="CA100" s="217"/>
      <c r="CB100" s="217"/>
      <c r="CC100" s="217"/>
      <c r="CD100" s="217"/>
      <c r="CE100" s="217"/>
      <c r="CF100" s="217"/>
      <c r="CG100" s="217"/>
      <c r="CH100" s="217"/>
      <c r="CI100" s="217"/>
      <c r="CJ100" s="217"/>
      <c r="CK100" s="217"/>
      <c r="CL100" s="217"/>
      <c r="CM100" s="217"/>
      <c r="CN100" s="217"/>
      <c r="CO100" s="217"/>
      <c r="CP100" s="217"/>
      <c r="CQ100" s="217"/>
      <c r="CR100" s="217"/>
    </row>
    <row r="101" spans="3:96" x14ac:dyDescent="0.2">
      <c r="C101" s="217"/>
      <c r="D101" s="217"/>
      <c r="E101" s="217"/>
      <c r="F101" s="217"/>
      <c r="G101" s="217"/>
      <c r="H101" s="217"/>
      <c r="I101" s="217"/>
      <c r="J101" s="217"/>
      <c r="K101" s="217"/>
      <c r="L101" s="217"/>
      <c r="M101" s="217"/>
      <c r="N101" s="217"/>
      <c r="O101" s="217"/>
      <c r="P101" s="217"/>
      <c r="Q101" s="217"/>
      <c r="R101" s="217"/>
      <c r="S101" s="217"/>
      <c r="T101" s="217"/>
      <c r="U101" s="217"/>
      <c r="V101" s="217"/>
      <c r="W101" s="217"/>
      <c r="X101" s="217"/>
      <c r="Y101" s="217"/>
      <c r="Z101" s="217"/>
      <c r="AA101" s="217"/>
      <c r="AB101" s="217"/>
      <c r="AC101" s="217"/>
      <c r="AD101" s="217"/>
      <c r="AE101" s="217"/>
      <c r="AF101" s="217"/>
      <c r="AG101" s="217"/>
      <c r="AH101" s="217"/>
      <c r="AI101" s="217"/>
      <c r="AJ101" s="217"/>
      <c r="AK101" s="217"/>
      <c r="AL101" s="217"/>
      <c r="AM101" s="217"/>
      <c r="AN101" s="217"/>
      <c r="AO101" s="217"/>
      <c r="AP101" s="217"/>
      <c r="AQ101" s="217"/>
      <c r="AR101" s="217"/>
      <c r="AS101" s="217"/>
      <c r="AT101" s="217"/>
      <c r="AU101" s="217"/>
      <c r="AV101" s="217"/>
      <c r="AW101" s="217"/>
      <c r="AX101" s="217"/>
      <c r="AY101" s="217"/>
      <c r="AZ101" s="217"/>
      <c r="BA101" s="217"/>
      <c r="BB101" s="217"/>
      <c r="BC101" s="217"/>
      <c r="BD101" s="217"/>
      <c r="BE101" s="217"/>
      <c r="BF101" s="217"/>
      <c r="BG101" s="217"/>
      <c r="BH101" s="217"/>
      <c r="BI101" s="217"/>
      <c r="BJ101" s="217"/>
      <c r="BK101" s="217"/>
      <c r="BL101" s="217"/>
      <c r="BM101" s="217"/>
      <c r="BN101" s="217"/>
      <c r="BO101" s="217"/>
      <c r="BP101" s="217"/>
      <c r="BQ101" s="217"/>
      <c r="BR101" s="217"/>
      <c r="BS101" s="217"/>
      <c r="BT101" s="217"/>
      <c r="BU101" s="217"/>
      <c r="BV101" s="217"/>
      <c r="BW101" s="217"/>
      <c r="BX101" s="217"/>
      <c r="BY101" s="217"/>
      <c r="BZ101" s="217"/>
      <c r="CA101" s="217"/>
      <c r="CB101" s="217"/>
      <c r="CC101" s="217"/>
      <c r="CD101" s="217"/>
      <c r="CE101" s="217"/>
      <c r="CF101" s="217"/>
      <c r="CG101" s="217"/>
      <c r="CH101" s="217"/>
      <c r="CI101" s="217"/>
      <c r="CJ101" s="217"/>
      <c r="CK101" s="217"/>
      <c r="CL101" s="217"/>
      <c r="CM101" s="217"/>
      <c r="CN101" s="217"/>
      <c r="CO101" s="217"/>
      <c r="CP101" s="217"/>
      <c r="CQ101" s="217"/>
      <c r="CR101" s="217"/>
    </row>
    <row r="102" spans="3:96" x14ac:dyDescent="0.2">
      <c r="C102" s="217"/>
      <c r="D102" s="217"/>
      <c r="E102" s="217"/>
      <c r="F102" s="217"/>
      <c r="G102" s="217"/>
      <c r="H102" s="217"/>
      <c r="I102" s="217"/>
      <c r="J102" s="217"/>
      <c r="K102" s="217"/>
      <c r="L102" s="217"/>
      <c r="M102" s="217"/>
      <c r="N102" s="217"/>
      <c r="O102" s="217"/>
      <c r="P102" s="217"/>
      <c r="Q102" s="217"/>
      <c r="R102" s="217"/>
      <c r="S102" s="217"/>
      <c r="T102" s="217"/>
      <c r="U102" s="217"/>
      <c r="V102" s="217"/>
      <c r="W102" s="217"/>
      <c r="X102" s="217"/>
      <c r="Y102" s="217"/>
      <c r="Z102" s="217"/>
      <c r="AA102" s="217"/>
      <c r="AB102" s="217"/>
      <c r="AC102" s="217"/>
      <c r="AD102" s="217"/>
      <c r="AE102" s="217"/>
      <c r="AF102" s="217"/>
      <c r="AG102" s="217"/>
      <c r="AH102" s="217"/>
      <c r="AI102" s="217"/>
      <c r="AJ102" s="217"/>
      <c r="AK102" s="217"/>
      <c r="AL102" s="217"/>
      <c r="AM102" s="217"/>
      <c r="AN102" s="217"/>
      <c r="AO102" s="217"/>
      <c r="AP102" s="217"/>
      <c r="AQ102" s="217"/>
      <c r="AR102" s="217"/>
      <c r="AS102" s="217"/>
      <c r="AT102" s="217"/>
      <c r="AU102" s="217"/>
      <c r="AV102" s="217"/>
      <c r="AW102" s="217"/>
      <c r="AX102" s="217"/>
      <c r="AY102" s="217"/>
      <c r="AZ102" s="217"/>
      <c r="BA102" s="217"/>
      <c r="BB102" s="217"/>
      <c r="BC102" s="217"/>
      <c r="BD102" s="217"/>
      <c r="BE102" s="217"/>
      <c r="BF102" s="217"/>
      <c r="BG102" s="217"/>
      <c r="BH102" s="217"/>
      <c r="BI102" s="217"/>
      <c r="BJ102" s="217"/>
      <c r="BK102" s="217"/>
      <c r="BL102" s="217"/>
      <c r="BM102" s="217"/>
      <c r="BN102" s="217"/>
      <c r="BO102" s="217"/>
      <c r="BP102" s="217"/>
      <c r="BQ102" s="217"/>
      <c r="BR102" s="217"/>
      <c r="BS102" s="217"/>
      <c r="BT102" s="217"/>
      <c r="BU102" s="217"/>
      <c r="BV102" s="217"/>
      <c r="BW102" s="217"/>
      <c r="BX102" s="217"/>
      <c r="BY102" s="217"/>
      <c r="BZ102" s="217"/>
      <c r="CA102" s="217"/>
      <c r="CB102" s="217"/>
      <c r="CC102" s="217"/>
      <c r="CD102" s="217"/>
      <c r="CE102" s="217"/>
      <c r="CF102" s="217"/>
      <c r="CG102" s="217"/>
      <c r="CH102" s="217"/>
      <c r="CI102" s="217"/>
      <c r="CJ102" s="217"/>
      <c r="CK102" s="217"/>
      <c r="CL102" s="217"/>
      <c r="CM102" s="217"/>
      <c r="CN102" s="217"/>
      <c r="CO102" s="217"/>
      <c r="CP102" s="217"/>
      <c r="CQ102" s="217"/>
      <c r="CR102" s="217"/>
    </row>
    <row r="103" spans="3:96" x14ac:dyDescent="0.2">
      <c r="C103" s="217"/>
      <c r="D103" s="217"/>
      <c r="E103" s="217"/>
      <c r="F103" s="217"/>
      <c r="G103" s="217"/>
      <c r="H103" s="217"/>
      <c r="I103" s="217"/>
      <c r="J103" s="217"/>
      <c r="K103" s="217"/>
      <c r="L103" s="217"/>
      <c r="M103" s="217"/>
      <c r="N103" s="217"/>
      <c r="O103" s="217"/>
      <c r="P103" s="217"/>
      <c r="Q103" s="217"/>
      <c r="R103" s="217"/>
      <c r="S103" s="217"/>
      <c r="T103" s="217"/>
      <c r="U103" s="217"/>
      <c r="V103" s="217"/>
      <c r="W103" s="217"/>
      <c r="X103" s="217"/>
      <c r="Y103" s="217"/>
      <c r="Z103" s="217"/>
      <c r="AA103" s="217"/>
      <c r="AB103" s="217"/>
      <c r="AC103" s="217"/>
      <c r="AD103" s="217"/>
      <c r="AE103" s="217"/>
      <c r="AF103" s="217"/>
      <c r="AG103" s="217"/>
      <c r="AH103" s="217"/>
      <c r="AI103" s="217"/>
      <c r="AJ103" s="217"/>
      <c r="AK103" s="217"/>
      <c r="AL103" s="217"/>
      <c r="AM103" s="217"/>
      <c r="AN103" s="217"/>
      <c r="AO103" s="217"/>
      <c r="AP103" s="217"/>
      <c r="AQ103" s="217"/>
      <c r="AR103" s="217"/>
      <c r="AS103" s="217"/>
      <c r="AT103" s="217"/>
      <c r="AU103" s="217"/>
      <c r="AV103" s="217"/>
      <c r="AW103" s="217"/>
      <c r="AX103" s="217"/>
      <c r="AY103" s="217"/>
      <c r="AZ103" s="217"/>
      <c r="BA103" s="217"/>
      <c r="BB103" s="217"/>
      <c r="BC103" s="217"/>
      <c r="BD103" s="217"/>
      <c r="BE103" s="217"/>
      <c r="BF103" s="217"/>
      <c r="BG103" s="217"/>
      <c r="BH103" s="217"/>
      <c r="BI103" s="217"/>
      <c r="BJ103" s="217"/>
      <c r="BK103" s="217"/>
      <c r="BL103" s="217"/>
      <c r="BM103" s="217"/>
      <c r="BN103" s="217"/>
      <c r="BO103" s="217"/>
      <c r="BP103" s="217"/>
      <c r="BQ103" s="217"/>
      <c r="BR103" s="217"/>
      <c r="BS103" s="217"/>
      <c r="BT103" s="217"/>
      <c r="BU103" s="217"/>
      <c r="BV103" s="217"/>
      <c r="BW103" s="217"/>
      <c r="BX103" s="217"/>
      <c r="BY103" s="217"/>
      <c r="BZ103" s="217"/>
      <c r="CA103" s="217"/>
      <c r="CB103" s="217"/>
      <c r="CC103" s="217"/>
      <c r="CD103" s="217"/>
      <c r="CE103" s="217"/>
      <c r="CF103" s="217"/>
      <c r="CG103" s="217"/>
      <c r="CH103" s="217"/>
      <c r="CI103" s="217"/>
      <c r="CJ103" s="217"/>
      <c r="CK103" s="217"/>
      <c r="CL103" s="217"/>
      <c r="CM103" s="217"/>
      <c r="CN103" s="217"/>
      <c r="CO103" s="217"/>
      <c r="CP103" s="217"/>
      <c r="CQ103" s="217"/>
      <c r="CR103" s="217"/>
    </row>
    <row r="104" spans="3:96" x14ac:dyDescent="0.2">
      <c r="C104" s="217"/>
      <c r="D104" s="217"/>
      <c r="E104" s="217"/>
      <c r="F104" s="217"/>
      <c r="G104" s="217"/>
      <c r="H104" s="217"/>
      <c r="I104" s="217"/>
      <c r="J104" s="217"/>
      <c r="K104" s="217"/>
      <c r="L104" s="217"/>
      <c r="M104" s="217"/>
      <c r="N104" s="217"/>
      <c r="O104" s="217"/>
      <c r="P104" s="217"/>
      <c r="Q104" s="217"/>
      <c r="R104" s="217"/>
      <c r="S104" s="217"/>
      <c r="T104" s="217"/>
      <c r="U104" s="217"/>
      <c r="V104" s="217"/>
      <c r="W104" s="217"/>
      <c r="X104" s="217"/>
      <c r="Y104" s="217"/>
      <c r="Z104" s="217"/>
      <c r="AA104" s="217"/>
      <c r="AB104" s="217"/>
      <c r="AC104" s="217"/>
      <c r="AD104" s="217"/>
      <c r="AE104" s="217"/>
      <c r="AF104" s="217"/>
      <c r="AG104" s="217"/>
      <c r="AH104" s="217"/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  <c r="AT104" s="217"/>
      <c r="AU104" s="217"/>
      <c r="AV104" s="217"/>
      <c r="AW104" s="217"/>
      <c r="AX104" s="217"/>
      <c r="AY104" s="217"/>
      <c r="AZ104" s="217"/>
      <c r="BA104" s="217"/>
      <c r="BB104" s="217"/>
      <c r="BC104" s="217"/>
      <c r="BD104" s="217"/>
      <c r="BE104" s="217"/>
      <c r="BF104" s="217"/>
      <c r="BG104" s="217"/>
      <c r="BH104" s="217"/>
      <c r="BI104" s="217"/>
      <c r="BJ104" s="217"/>
      <c r="BK104" s="217"/>
      <c r="BL104" s="217"/>
      <c r="BM104" s="217"/>
      <c r="BN104" s="217"/>
      <c r="BO104" s="217"/>
      <c r="BP104" s="217"/>
      <c r="BQ104" s="217"/>
      <c r="BR104" s="217"/>
      <c r="BS104" s="217"/>
      <c r="BT104" s="217"/>
      <c r="BU104" s="217"/>
      <c r="BV104" s="217"/>
      <c r="BW104" s="217"/>
      <c r="BX104" s="217"/>
      <c r="BY104" s="217"/>
      <c r="BZ104" s="217"/>
      <c r="CA104" s="217"/>
      <c r="CB104" s="217"/>
      <c r="CC104" s="217"/>
      <c r="CD104" s="217"/>
      <c r="CE104" s="217"/>
      <c r="CF104" s="217"/>
      <c r="CG104" s="217"/>
      <c r="CH104" s="217"/>
      <c r="CI104" s="217"/>
      <c r="CJ104" s="217"/>
      <c r="CK104" s="217"/>
      <c r="CL104" s="217"/>
      <c r="CM104" s="217"/>
      <c r="CN104" s="217"/>
      <c r="CO104" s="217"/>
      <c r="CP104" s="217"/>
      <c r="CQ104" s="217"/>
      <c r="CR104" s="217"/>
    </row>
    <row r="105" spans="3:96" x14ac:dyDescent="0.2">
      <c r="C105" s="217"/>
      <c r="D105" s="217"/>
      <c r="E105" s="217"/>
      <c r="F105" s="217"/>
      <c r="G105" s="217"/>
      <c r="H105" s="217"/>
      <c r="I105" s="217"/>
      <c r="J105" s="217"/>
      <c r="K105" s="217"/>
      <c r="L105" s="217"/>
      <c r="M105" s="217"/>
      <c r="N105" s="217"/>
      <c r="O105" s="217"/>
      <c r="P105" s="217"/>
      <c r="Q105" s="217"/>
      <c r="R105" s="217"/>
      <c r="S105" s="217"/>
      <c r="T105" s="217"/>
      <c r="U105" s="217"/>
      <c r="V105" s="217"/>
      <c r="W105" s="217"/>
      <c r="X105" s="217"/>
      <c r="Y105" s="217"/>
      <c r="Z105" s="217"/>
      <c r="AA105" s="217"/>
      <c r="AB105" s="217"/>
      <c r="AC105" s="217"/>
      <c r="AD105" s="217"/>
      <c r="AE105" s="217"/>
      <c r="AF105" s="217"/>
      <c r="AG105" s="217"/>
      <c r="AH105" s="217"/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  <c r="BI105" s="217"/>
      <c r="BJ105" s="217"/>
      <c r="BK105" s="217"/>
      <c r="BL105" s="217"/>
      <c r="BM105" s="217"/>
      <c r="BN105" s="217"/>
      <c r="BO105" s="217"/>
      <c r="BP105" s="217"/>
      <c r="BQ105" s="217"/>
      <c r="BR105" s="217"/>
      <c r="BS105" s="217"/>
      <c r="BT105" s="217"/>
      <c r="BU105" s="217"/>
      <c r="BV105" s="217"/>
      <c r="BW105" s="217"/>
      <c r="BX105" s="217"/>
      <c r="BY105" s="217"/>
      <c r="BZ105" s="217"/>
      <c r="CA105" s="217"/>
      <c r="CB105" s="217"/>
      <c r="CC105" s="217"/>
      <c r="CD105" s="217"/>
      <c r="CE105" s="217"/>
      <c r="CF105" s="217"/>
      <c r="CG105" s="217"/>
      <c r="CH105" s="217"/>
      <c r="CI105" s="217"/>
      <c r="CJ105" s="217"/>
      <c r="CK105" s="217"/>
      <c r="CL105" s="217"/>
      <c r="CM105" s="217"/>
      <c r="CN105" s="217"/>
      <c r="CO105" s="217"/>
      <c r="CP105" s="217"/>
      <c r="CQ105" s="217"/>
      <c r="CR105" s="217"/>
    </row>
    <row r="106" spans="3:96" x14ac:dyDescent="0.2">
      <c r="C106" s="217"/>
      <c r="D106" s="217"/>
      <c r="E106" s="217"/>
      <c r="F106" s="217"/>
      <c r="G106" s="217"/>
      <c r="H106" s="217"/>
      <c r="I106" s="217"/>
      <c r="J106" s="217"/>
      <c r="K106" s="217"/>
      <c r="L106" s="217"/>
      <c r="M106" s="217"/>
      <c r="N106" s="217"/>
      <c r="O106" s="217"/>
      <c r="P106" s="217"/>
      <c r="Q106" s="217"/>
      <c r="R106" s="217"/>
      <c r="S106" s="217"/>
      <c r="T106" s="217"/>
      <c r="U106" s="217"/>
      <c r="V106" s="217"/>
      <c r="W106" s="217"/>
      <c r="X106" s="217"/>
      <c r="Y106" s="217"/>
      <c r="Z106" s="217"/>
      <c r="AA106" s="217"/>
      <c r="AB106" s="217"/>
      <c r="AC106" s="217"/>
      <c r="AD106" s="217"/>
      <c r="AE106" s="217"/>
      <c r="AF106" s="217"/>
      <c r="AG106" s="217"/>
      <c r="AH106" s="217"/>
      <c r="AI106" s="217"/>
      <c r="AJ106" s="217"/>
      <c r="AK106" s="217"/>
      <c r="AL106" s="217"/>
      <c r="AM106" s="217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17"/>
      <c r="BB106" s="217"/>
      <c r="BC106" s="217"/>
      <c r="BD106" s="217"/>
      <c r="BE106" s="217"/>
      <c r="BF106" s="217"/>
      <c r="BG106" s="217"/>
      <c r="BH106" s="217"/>
      <c r="BI106" s="217"/>
      <c r="BJ106" s="217"/>
      <c r="BK106" s="217"/>
      <c r="BL106" s="217"/>
      <c r="BM106" s="217"/>
      <c r="BN106" s="217"/>
      <c r="BO106" s="217"/>
      <c r="BP106" s="217"/>
      <c r="BQ106" s="217"/>
      <c r="BR106" s="217"/>
      <c r="BS106" s="217"/>
      <c r="BT106" s="217"/>
      <c r="BU106" s="217"/>
      <c r="BV106" s="217"/>
      <c r="BW106" s="217"/>
      <c r="BX106" s="217"/>
      <c r="BY106" s="217"/>
      <c r="BZ106" s="217"/>
      <c r="CA106" s="217"/>
      <c r="CB106" s="217"/>
      <c r="CC106" s="217"/>
      <c r="CD106" s="217"/>
      <c r="CE106" s="217"/>
      <c r="CF106" s="217"/>
      <c r="CG106" s="217"/>
      <c r="CH106" s="217"/>
      <c r="CI106" s="217"/>
      <c r="CJ106" s="217"/>
      <c r="CK106" s="217"/>
      <c r="CL106" s="217"/>
      <c r="CM106" s="217"/>
      <c r="CN106" s="217"/>
      <c r="CO106" s="217"/>
      <c r="CP106" s="217"/>
      <c r="CQ106" s="217"/>
      <c r="CR106" s="217"/>
    </row>
    <row r="107" spans="3:96" x14ac:dyDescent="0.2">
      <c r="C107" s="217"/>
      <c r="D107" s="217"/>
      <c r="E107" s="217"/>
      <c r="F107" s="217"/>
      <c r="G107" s="217"/>
      <c r="H107" s="217"/>
      <c r="I107" s="217"/>
      <c r="J107" s="217"/>
      <c r="K107" s="217"/>
      <c r="L107" s="217"/>
      <c r="M107" s="217"/>
      <c r="N107" s="217"/>
      <c r="O107" s="217"/>
      <c r="P107" s="217"/>
      <c r="Q107" s="217"/>
      <c r="R107" s="217"/>
      <c r="S107" s="217"/>
      <c r="T107" s="217"/>
      <c r="U107" s="217"/>
      <c r="V107" s="217"/>
      <c r="W107" s="217"/>
      <c r="X107" s="217"/>
      <c r="Y107" s="217"/>
      <c r="Z107" s="217"/>
      <c r="AA107" s="217"/>
      <c r="AB107" s="217"/>
      <c r="AC107" s="217"/>
      <c r="AD107" s="217"/>
      <c r="AE107" s="217"/>
      <c r="AF107" s="217"/>
      <c r="AG107" s="217"/>
      <c r="AH107" s="217"/>
      <c r="AI107" s="217"/>
      <c r="AJ107" s="217"/>
      <c r="AK107" s="217"/>
      <c r="AL107" s="217"/>
      <c r="AM107" s="217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  <c r="BD107" s="217"/>
      <c r="BE107" s="217"/>
      <c r="BF107" s="217"/>
      <c r="BG107" s="217"/>
      <c r="BH107" s="217"/>
      <c r="BI107" s="217"/>
      <c r="BJ107" s="217"/>
      <c r="BK107" s="217"/>
      <c r="BL107" s="217"/>
      <c r="BM107" s="217"/>
      <c r="BN107" s="217"/>
      <c r="BO107" s="217"/>
      <c r="BP107" s="217"/>
      <c r="BQ107" s="217"/>
      <c r="BR107" s="217"/>
      <c r="BS107" s="217"/>
      <c r="BT107" s="217"/>
      <c r="BU107" s="217"/>
      <c r="BV107" s="217"/>
      <c r="BW107" s="217"/>
      <c r="BX107" s="217"/>
      <c r="BY107" s="217"/>
      <c r="BZ107" s="217"/>
      <c r="CA107" s="217"/>
      <c r="CB107" s="217"/>
      <c r="CC107" s="217"/>
      <c r="CD107" s="217"/>
      <c r="CE107" s="217"/>
      <c r="CF107" s="217"/>
      <c r="CG107" s="217"/>
      <c r="CH107" s="217"/>
      <c r="CI107" s="217"/>
      <c r="CJ107" s="217"/>
      <c r="CK107" s="217"/>
      <c r="CL107" s="217"/>
      <c r="CM107" s="217"/>
      <c r="CN107" s="217"/>
      <c r="CO107" s="217"/>
      <c r="CP107" s="217"/>
      <c r="CQ107" s="217"/>
      <c r="CR107" s="217"/>
    </row>
    <row r="108" spans="3:96" x14ac:dyDescent="0.2">
      <c r="C108" s="217"/>
      <c r="D108" s="217"/>
      <c r="E108" s="217"/>
      <c r="F108" s="217"/>
      <c r="G108" s="217"/>
      <c r="H108" s="217"/>
      <c r="I108" s="217"/>
      <c r="J108" s="217"/>
      <c r="K108" s="217"/>
      <c r="L108" s="217"/>
      <c r="M108" s="217"/>
      <c r="N108" s="217"/>
      <c r="O108" s="217"/>
      <c r="P108" s="217"/>
      <c r="Q108" s="217"/>
      <c r="R108" s="217"/>
      <c r="S108" s="217"/>
      <c r="T108" s="217"/>
      <c r="U108" s="217"/>
      <c r="V108" s="217"/>
      <c r="W108" s="217"/>
      <c r="X108" s="217"/>
      <c r="Y108" s="217"/>
      <c r="Z108" s="217"/>
      <c r="AA108" s="217"/>
      <c r="AB108" s="217"/>
      <c r="AC108" s="217"/>
      <c r="AD108" s="217"/>
      <c r="AE108" s="217"/>
      <c r="AF108" s="217"/>
      <c r="AG108" s="217"/>
      <c r="AH108" s="217"/>
      <c r="AI108" s="217"/>
      <c r="AJ108" s="217"/>
      <c r="AK108" s="217"/>
      <c r="AL108" s="217"/>
      <c r="AM108" s="217"/>
      <c r="AN108" s="217"/>
      <c r="AO108" s="217"/>
      <c r="AP108" s="217"/>
      <c r="AQ108" s="217"/>
      <c r="AR108" s="217"/>
      <c r="AS108" s="217"/>
      <c r="AT108" s="217"/>
      <c r="AU108" s="217"/>
      <c r="AV108" s="217"/>
      <c r="AW108" s="217"/>
      <c r="AX108" s="217"/>
      <c r="AY108" s="217"/>
      <c r="AZ108" s="217"/>
      <c r="BA108" s="217"/>
      <c r="BB108" s="217"/>
      <c r="BC108" s="217"/>
      <c r="BD108" s="217"/>
      <c r="BE108" s="217"/>
      <c r="BF108" s="217"/>
      <c r="BG108" s="217"/>
      <c r="BH108" s="217"/>
      <c r="BI108" s="217"/>
      <c r="BJ108" s="217"/>
      <c r="BK108" s="217"/>
      <c r="BL108" s="217"/>
      <c r="BM108" s="217"/>
      <c r="BN108" s="217"/>
      <c r="BO108" s="217"/>
      <c r="BP108" s="217"/>
      <c r="BQ108" s="217"/>
      <c r="BR108" s="217"/>
      <c r="BS108" s="217"/>
      <c r="BT108" s="217"/>
      <c r="BU108" s="217"/>
      <c r="BV108" s="217"/>
      <c r="BW108" s="217"/>
      <c r="BX108" s="217"/>
      <c r="BY108" s="217"/>
      <c r="BZ108" s="217"/>
      <c r="CA108" s="217"/>
      <c r="CB108" s="217"/>
      <c r="CC108" s="217"/>
      <c r="CD108" s="217"/>
      <c r="CE108" s="217"/>
      <c r="CF108" s="217"/>
      <c r="CG108" s="217"/>
      <c r="CH108" s="217"/>
      <c r="CI108" s="217"/>
      <c r="CJ108" s="217"/>
      <c r="CK108" s="217"/>
      <c r="CL108" s="217"/>
      <c r="CM108" s="217"/>
      <c r="CN108" s="217"/>
      <c r="CO108" s="217"/>
      <c r="CP108" s="217"/>
      <c r="CQ108" s="217"/>
      <c r="CR108" s="217"/>
    </row>
    <row r="109" spans="3:96" x14ac:dyDescent="0.2">
      <c r="C109" s="217"/>
      <c r="D109" s="217"/>
      <c r="E109" s="217"/>
      <c r="F109" s="217"/>
      <c r="G109" s="217"/>
      <c r="H109" s="217"/>
      <c r="I109" s="217"/>
      <c r="J109" s="217"/>
      <c r="K109" s="217"/>
      <c r="L109" s="217"/>
      <c r="M109" s="217"/>
      <c r="N109" s="217"/>
      <c r="O109" s="217"/>
      <c r="P109" s="217"/>
      <c r="Q109" s="217"/>
      <c r="R109" s="217"/>
      <c r="S109" s="217"/>
      <c r="T109" s="217"/>
      <c r="U109" s="217"/>
      <c r="V109" s="217"/>
      <c r="W109" s="217"/>
      <c r="X109" s="217"/>
      <c r="Y109" s="217"/>
      <c r="Z109" s="217"/>
      <c r="AA109" s="217"/>
      <c r="AB109" s="217"/>
      <c r="AC109" s="217"/>
      <c r="AD109" s="217"/>
      <c r="AE109" s="217"/>
      <c r="AF109" s="217"/>
      <c r="AG109" s="217"/>
      <c r="AH109" s="217"/>
      <c r="AI109" s="217"/>
      <c r="AJ109" s="217"/>
      <c r="AK109" s="217"/>
      <c r="AL109" s="217"/>
      <c r="AM109" s="217"/>
      <c r="AN109" s="217"/>
      <c r="AO109" s="217"/>
      <c r="AP109" s="217"/>
      <c r="AQ109" s="217"/>
      <c r="AR109" s="217"/>
      <c r="AS109" s="217"/>
      <c r="AT109" s="217"/>
      <c r="AU109" s="217"/>
      <c r="AV109" s="217"/>
      <c r="AW109" s="217"/>
      <c r="AX109" s="217"/>
      <c r="AY109" s="217"/>
      <c r="AZ109" s="217"/>
      <c r="BA109" s="217"/>
      <c r="BB109" s="217"/>
      <c r="BC109" s="217"/>
      <c r="BD109" s="217"/>
      <c r="BE109" s="217"/>
      <c r="BF109" s="217"/>
      <c r="BG109" s="217"/>
      <c r="BH109" s="217"/>
      <c r="BI109" s="217"/>
      <c r="BJ109" s="217"/>
      <c r="BK109" s="217"/>
      <c r="BL109" s="217"/>
      <c r="BM109" s="217"/>
      <c r="BN109" s="217"/>
      <c r="BO109" s="217"/>
      <c r="BP109" s="217"/>
      <c r="BQ109" s="217"/>
      <c r="BR109" s="217"/>
      <c r="BS109" s="217"/>
      <c r="BT109" s="217"/>
      <c r="BU109" s="217"/>
      <c r="BV109" s="217"/>
      <c r="BW109" s="217"/>
      <c r="BX109" s="217"/>
      <c r="BY109" s="217"/>
      <c r="BZ109" s="217"/>
      <c r="CA109" s="217"/>
      <c r="CB109" s="217"/>
      <c r="CC109" s="217"/>
      <c r="CD109" s="217"/>
      <c r="CE109" s="217"/>
      <c r="CF109" s="217"/>
      <c r="CG109" s="217"/>
      <c r="CH109" s="217"/>
      <c r="CI109" s="217"/>
      <c r="CJ109" s="217"/>
      <c r="CK109" s="217"/>
      <c r="CL109" s="217"/>
      <c r="CM109" s="217"/>
      <c r="CN109" s="217"/>
      <c r="CO109" s="217"/>
      <c r="CP109" s="217"/>
      <c r="CQ109" s="217"/>
      <c r="CR109" s="217"/>
    </row>
    <row r="110" spans="3:96" x14ac:dyDescent="0.2">
      <c r="C110" s="217"/>
      <c r="D110" s="217"/>
      <c r="E110" s="217"/>
      <c r="F110" s="217"/>
      <c r="G110" s="217"/>
      <c r="H110" s="217"/>
      <c r="I110" s="217"/>
      <c r="J110" s="217"/>
      <c r="K110" s="217"/>
      <c r="L110" s="217"/>
      <c r="M110" s="217"/>
      <c r="N110" s="217"/>
      <c r="O110" s="217"/>
      <c r="P110" s="217"/>
      <c r="Q110" s="217"/>
      <c r="R110" s="217"/>
      <c r="S110" s="217"/>
      <c r="T110" s="217"/>
      <c r="U110" s="217"/>
      <c r="V110" s="217"/>
      <c r="W110" s="217"/>
      <c r="X110" s="217"/>
      <c r="Y110" s="217"/>
      <c r="Z110" s="217"/>
      <c r="AA110" s="217"/>
      <c r="AB110" s="217"/>
      <c r="AC110" s="217"/>
      <c r="AD110" s="217"/>
      <c r="AE110" s="217"/>
      <c r="AF110" s="217"/>
      <c r="AG110" s="217"/>
      <c r="AH110" s="217"/>
      <c r="AI110" s="217"/>
      <c r="AJ110" s="217"/>
      <c r="AK110" s="217"/>
      <c r="AL110" s="217"/>
      <c r="AM110" s="217"/>
      <c r="AN110" s="217"/>
      <c r="AO110" s="217"/>
      <c r="AP110" s="217"/>
      <c r="AQ110" s="217"/>
      <c r="AR110" s="217"/>
      <c r="AS110" s="217"/>
      <c r="AT110" s="217"/>
      <c r="AU110" s="217"/>
      <c r="AV110" s="217"/>
      <c r="AW110" s="217"/>
      <c r="AX110" s="217"/>
      <c r="AY110" s="217"/>
      <c r="AZ110" s="217"/>
      <c r="BA110" s="217"/>
      <c r="BB110" s="217"/>
      <c r="BC110" s="217"/>
      <c r="BD110" s="217"/>
      <c r="BE110" s="217"/>
      <c r="BF110" s="217"/>
      <c r="BG110" s="217"/>
      <c r="BH110" s="217"/>
      <c r="BI110" s="217"/>
      <c r="BJ110" s="217"/>
      <c r="BK110" s="217"/>
      <c r="BL110" s="217"/>
      <c r="BM110" s="217"/>
      <c r="BN110" s="217"/>
      <c r="BO110" s="217"/>
      <c r="BP110" s="217"/>
      <c r="BQ110" s="217"/>
      <c r="BR110" s="217"/>
      <c r="BS110" s="217"/>
      <c r="BT110" s="217"/>
      <c r="BU110" s="217"/>
      <c r="BV110" s="217"/>
      <c r="BW110" s="217"/>
      <c r="BX110" s="217"/>
      <c r="BY110" s="217"/>
      <c r="BZ110" s="217"/>
      <c r="CA110" s="217"/>
      <c r="CB110" s="217"/>
      <c r="CC110" s="217"/>
      <c r="CD110" s="217"/>
      <c r="CE110" s="217"/>
      <c r="CF110" s="217"/>
      <c r="CG110" s="217"/>
      <c r="CH110" s="217"/>
      <c r="CI110" s="217"/>
      <c r="CJ110" s="217"/>
      <c r="CK110" s="217"/>
      <c r="CL110" s="217"/>
      <c r="CM110" s="217"/>
      <c r="CN110" s="217"/>
      <c r="CO110" s="217"/>
      <c r="CP110" s="217"/>
      <c r="CQ110" s="217"/>
      <c r="CR110" s="217"/>
    </row>
    <row r="111" spans="3:96" x14ac:dyDescent="0.2">
      <c r="C111" s="217"/>
      <c r="D111" s="217"/>
      <c r="E111" s="217"/>
      <c r="F111" s="217"/>
      <c r="G111" s="217"/>
      <c r="H111" s="217"/>
      <c r="I111" s="217"/>
      <c r="J111" s="217"/>
      <c r="K111" s="217"/>
      <c r="L111" s="217"/>
      <c r="M111" s="217"/>
      <c r="N111" s="217"/>
      <c r="O111" s="217"/>
      <c r="P111" s="217"/>
      <c r="Q111" s="217"/>
      <c r="R111" s="217"/>
      <c r="S111" s="217"/>
      <c r="T111" s="217"/>
      <c r="U111" s="217"/>
      <c r="V111" s="217"/>
      <c r="W111" s="217"/>
      <c r="X111" s="217"/>
      <c r="Y111" s="217"/>
      <c r="Z111" s="217"/>
      <c r="AA111" s="217"/>
      <c r="AB111" s="217"/>
      <c r="AC111" s="217"/>
      <c r="AD111" s="217"/>
      <c r="AE111" s="217"/>
      <c r="AF111" s="217"/>
      <c r="AG111" s="217"/>
      <c r="AH111" s="217"/>
      <c r="AI111" s="217"/>
      <c r="AJ111" s="217"/>
      <c r="AK111" s="217"/>
      <c r="AL111" s="217"/>
      <c r="AM111" s="217"/>
      <c r="AN111" s="217"/>
      <c r="AO111" s="217"/>
      <c r="AP111" s="217"/>
      <c r="AQ111" s="217"/>
      <c r="AR111" s="217"/>
      <c r="AS111" s="217"/>
      <c r="AT111" s="217"/>
      <c r="AU111" s="217"/>
      <c r="AV111" s="217"/>
      <c r="AW111" s="217"/>
      <c r="AX111" s="217"/>
      <c r="AY111" s="217"/>
      <c r="AZ111" s="217"/>
      <c r="BA111" s="217"/>
      <c r="BB111" s="217"/>
      <c r="BC111" s="217"/>
      <c r="BD111" s="217"/>
      <c r="BE111" s="217"/>
      <c r="BF111" s="217"/>
      <c r="BG111" s="217"/>
      <c r="BH111" s="217"/>
      <c r="BI111" s="217"/>
      <c r="BJ111" s="217"/>
      <c r="BK111" s="217"/>
      <c r="BL111" s="217"/>
      <c r="BM111" s="217"/>
      <c r="BN111" s="217"/>
      <c r="BO111" s="217"/>
      <c r="BP111" s="217"/>
      <c r="BQ111" s="217"/>
      <c r="BR111" s="217"/>
      <c r="BS111" s="217"/>
      <c r="BT111" s="217"/>
      <c r="BU111" s="217"/>
      <c r="BV111" s="217"/>
      <c r="BW111" s="217"/>
      <c r="BX111" s="217"/>
      <c r="BY111" s="217"/>
      <c r="BZ111" s="217"/>
      <c r="CA111" s="217"/>
      <c r="CB111" s="217"/>
      <c r="CC111" s="217"/>
      <c r="CD111" s="217"/>
      <c r="CE111" s="217"/>
      <c r="CF111" s="217"/>
      <c r="CG111" s="217"/>
      <c r="CH111" s="217"/>
      <c r="CI111" s="217"/>
      <c r="CJ111" s="217"/>
      <c r="CK111" s="217"/>
      <c r="CL111" s="217"/>
      <c r="CM111" s="217"/>
      <c r="CN111" s="217"/>
      <c r="CO111" s="217"/>
      <c r="CP111" s="217"/>
      <c r="CQ111" s="217"/>
      <c r="CR111" s="217"/>
    </row>
    <row r="112" spans="3:96" x14ac:dyDescent="0.2">
      <c r="C112" s="217"/>
      <c r="D112" s="217"/>
      <c r="E112" s="217"/>
      <c r="F112" s="217"/>
      <c r="G112" s="217"/>
      <c r="H112" s="217"/>
      <c r="I112" s="217"/>
      <c r="J112" s="217"/>
      <c r="K112" s="217"/>
      <c r="L112" s="217"/>
      <c r="M112" s="217"/>
      <c r="N112" s="217"/>
      <c r="O112" s="217"/>
      <c r="P112" s="217"/>
      <c r="Q112" s="217"/>
      <c r="R112" s="217"/>
      <c r="S112" s="217"/>
      <c r="T112" s="217"/>
      <c r="U112" s="217"/>
      <c r="V112" s="217"/>
      <c r="W112" s="217"/>
      <c r="X112" s="217"/>
      <c r="Y112" s="217"/>
      <c r="Z112" s="217"/>
      <c r="AA112" s="217"/>
      <c r="AB112" s="217"/>
      <c r="AC112" s="217"/>
      <c r="AD112" s="217"/>
      <c r="AE112" s="217"/>
      <c r="AF112" s="217"/>
      <c r="AG112" s="217"/>
      <c r="AH112" s="217"/>
      <c r="AI112" s="217"/>
      <c r="AJ112" s="217"/>
      <c r="AK112" s="217"/>
      <c r="AL112" s="217"/>
      <c r="AM112" s="217"/>
      <c r="AN112" s="217"/>
      <c r="AO112" s="217"/>
      <c r="AP112" s="217"/>
      <c r="AQ112" s="217"/>
      <c r="AR112" s="217"/>
      <c r="AS112" s="217"/>
      <c r="AT112" s="217"/>
      <c r="AU112" s="217"/>
      <c r="AV112" s="217"/>
      <c r="AW112" s="217"/>
      <c r="AX112" s="217"/>
      <c r="AY112" s="217"/>
      <c r="AZ112" s="217"/>
      <c r="BA112" s="217"/>
      <c r="BB112" s="217"/>
      <c r="BC112" s="217"/>
      <c r="BD112" s="217"/>
      <c r="BE112" s="217"/>
      <c r="BF112" s="217"/>
      <c r="BG112" s="217"/>
      <c r="BH112" s="217"/>
      <c r="BI112" s="217"/>
      <c r="BJ112" s="217"/>
      <c r="BK112" s="217"/>
      <c r="BL112" s="217"/>
      <c r="BM112" s="217"/>
      <c r="BN112" s="217"/>
      <c r="BO112" s="217"/>
      <c r="BP112" s="217"/>
      <c r="BQ112" s="217"/>
      <c r="BR112" s="217"/>
      <c r="BS112" s="217"/>
      <c r="BT112" s="217"/>
      <c r="BU112" s="217"/>
      <c r="BV112" s="217"/>
      <c r="BW112" s="217"/>
      <c r="BX112" s="217"/>
      <c r="BY112" s="217"/>
      <c r="BZ112" s="217"/>
      <c r="CA112" s="217"/>
      <c r="CB112" s="217"/>
      <c r="CC112" s="217"/>
      <c r="CD112" s="217"/>
      <c r="CE112" s="217"/>
      <c r="CF112" s="217"/>
      <c r="CG112" s="217"/>
      <c r="CH112" s="217"/>
      <c r="CI112" s="217"/>
      <c r="CJ112" s="217"/>
      <c r="CK112" s="217"/>
      <c r="CL112" s="217"/>
      <c r="CM112" s="217"/>
      <c r="CN112" s="217"/>
      <c r="CO112" s="217"/>
      <c r="CP112" s="217"/>
      <c r="CQ112" s="217"/>
      <c r="CR112" s="217"/>
    </row>
    <row r="113" spans="3:96" x14ac:dyDescent="0.2">
      <c r="C113" s="217"/>
      <c r="D113" s="217"/>
      <c r="E113" s="217"/>
      <c r="F113" s="217"/>
      <c r="G113" s="217"/>
      <c r="H113" s="217"/>
      <c r="I113" s="217"/>
      <c r="J113" s="217"/>
      <c r="K113" s="217"/>
      <c r="L113" s="217"/>
      <c r="M113" s="217"/>
      <c r="N113" s="217"/>
      <c r="O113" s="217"/>
      <c r="P113" s="217"/>
      <c r="Q113" s="217"/>
      <c r="R113" s="217"/>
      <c r="S113" s="217"/>
      <c r="T113" s="217"/>
      <c r="U113" s="217"/>
      <c r="V113" s="217"/>
      <c r="W113" s="217"/>
      <c r="X113" s="217"/>
      <c r="Y113" s="217"/>
      <c r="Z113" s="217"/>
      <c r="AA113" s="217"/>
      <c r="AB113" s="217"/>
      <c r="AC113" s="217"/>
      <c r="AD113" s="217"/>
      <c r="AE113" s="217"/>
      <c r="AF113" s="217"/>
      <c r="AG113" s="217"/>
      <c r="AH113" s="217"/>
      <c r="AI113" s="217"/>
      <c r="AJ113" s="217"/>
      <c r="AK113" s="217"/>
      <c r="AL113" s="217"/>
      <c r="AM113" s="217"/>
      <c r="AN113" s="217"/>
      <c r="AO113" s="217"/>
      <c r="AP113" s="217"/>
      <c r="AQ113" s="217"/>
      <c r="AR113" s="217"/>
      <c r="AS113" s="217"/>
      <c r="AT113" s="217"/>
      <c r="AU113" s="217"/>
      <c r="AV113" s="217"/>
      <c r="AW113" s="217"/>
      <c r="AX113" s="217"/>
      <c r="AY113" s="217"/>
      <c r="AZ113" s="217"/>
      <c r="BA113" s="217"/>
      <c r="BB113" s="217"/>
      <c r="BC113" s="217"/>
      <c r="BD113" s="217"/>
      <c r="BE113" s="217"/>
      <c r="BF113" s="217"/>
      <c r="BG113" s="217"/>
      <c r="BH113" s="217"/>
      <c r="BI113" s="217"/>
      <c r="BJ113" s="217"/>
      <c r="BK113" s="217"/>
      <c r="BL113" s="217"/>
      <c r="BM113" s="217"/>
      <c r="BN113" s="217"/>
      <c r="BO113" s="217"/>
      <c r="BP113" s="217"/>
      <c r="BQ113" s="217"/>
      <c r="BR113" s="217"/>
      <c r="BS113" s="217"/>
      <c r="BT113" s="217"/>
      <c r="BU113" s="217"/>
      <c r="BV113" s="217"/>
      <c r="BW113" s="217"/>
      <c r="BX113" s="217"/>
      <c r="BY113" s="217"/>
      <c r="BZ113" s="217"/>
      <c r="CA113" s="217"/>
      <c r="CB113" s="217"/>
      <c r="CC113" s="217"/>
      <c r="CD113" s="217"/>
      <c r="CE113" s="217"/>
      <c r="CF113" s="217"/>
      <c r="CG113" s="217"/>
      <c r="CH113" s="217"/>
      <c r="CI113" s="217"/>
      <c r="CJ113" s="217"/>
      <c r="CK113" s="217"/>
      <c r="CL113" s="217"/>
      <c r="CM113" s="217"/>
      <c r="CN113" s="217"/>
      <c r="CO113" s="217"/>
      <c r="CP113" s="217"/>
      <c r="CQ113" s="217"/>
      <c r="CR113" s="217"/>
    </row>
    <row r="114" spans="3:96" x14ac:dyDescent="0.2">
      <c r="C114" s="217"/>
      <c r="D114" s="217"/>
      <c r="E114" s="217"/>
      <c r="F114" s="217"/>
      <c r="G114" s="217"/>
      <c r="H114" s="217"/>
      <c r="I114" s="217"/>
      <c r="J114" s="217"/>
      <c r="K114" s="217"/>
      <c r="L114" s="217"/>
      <c r="M114" s="217"/>
      <c r="N114" s="217"/>
      <c r="O114" s="217"/>
      <c r="P114" s="217"/>
      <c r="Q114" s="217"/>
      <c r="R114" s="217"/>
      <c r="S114" s="217"/>
      <c r="T114" s="217"/>
      <c r="U114" s="217"/>
      <c r="V114" s="217"/>
      <c r="W114" s="217"/>
      <c r="X114" s="217"/>
      <c r="Y114" s="217"/>
      <c r="Z114" s="217"/>
      <c r="AA114" s="217"/>
      <c r="AB114" s="217"/>
      <c r="AC114" s="217"/>
      <c r="AD114" s="217"/>
      <c r="AE114" s="217"/>
      <c r="AF114" s="217"/>
      <c r="AG114" s="217"/>
      <c r="AH114" s="217"/>
      <c r="AI114" s="217"/>
      <c r="AJ114" s="217"/>
      <c r="AK114" s="217"/>
      <c r="AL114" s="217"/>
      <c r="AM114" s="217"/>
      <c r="AN114" s="217"/>
      <c r="AO114" s="217"/>
      <c r="AP114" s="217"/>
      <c r="AQ114" s="217"/>
      <c r="AR114" s="217"/>
      <c r="AS114" s="217"/>
      <c r="AT114" s="217"/>
      <c r="AU114" s="217"/>
      <c r="AV114" s="217"/>
      <c r="AW114" s="217"/>
      <c r="AX114" s="217"/>
      <c r="AY114" s="217"/>
      <c r="AZ114" s="217"/>
      <c r="BA114" s="217"/>
      <c r="BB114" s="217"/>
      <c r="BC114" s="217"/>
      <c r="BD114" s="217"/>
      <c r="BE114" s="217"/>
      <c r="BF114" s="217"/>
      <c r="BG114" s="217"/>
      <c r="BH114" s="217"/>
      <c r="BI114" s="217"/>
      <c r="BJ114" s="217"/>
      <c r="BK114" s="217"/>
      <c r="BL114" s="217"/>
      <c r="BM114" s="217"/>
      <c r="BN114" s="217"/>
      <c r="BO114" s="217"/>
      <c r="BP114" s="217"/>
      <c r="BQ114" s="217"/>
      <c r="BR114" s="217"/>
      <c r="BS114" s="217"/>
      <c r="BT114" s="217"/>
      <c r="BU114" s="217"/>
      <c r="BV114" s="217"/>
      <c r="BW114" s="217"/>
      <c r="BX114" s="217"/>
      <c r="BY114" s="217"/>
      <c r="BZ114" s="217"/>
      <c r="CA114" s="217"/>
      <c r="CB114" s="217"/>
      <c r="CC114" s="217"/>
      <c r="CD114" s="217"/>
      <c r="CE114" s="217"/>
      <c r="CF114" s="217"/>
      <c r="CG114" s="217"/>
      <c r="CH114" s="217"/>
      <c r="CI114" s="217"/>
      <c r="CJ114" s="217"/>
      <c r="CK114" s="217"/>
      <c r="CL114" s="217"/>
      <c r="CM114" s="217"/>
      <c r="CN114" s="217"/>
      <c r="CO114" s="217"/>
      <c r="CP114" s="217"/>
      <c r="CQ114" s="217"/>
      <c r="CR114" s="217"/>
    </row>
    <row r="115" spans="3:96" x14ac:dyDescent="0.2">
      <c r="C115" s="217"/>
      <c r="D115" s="217"/>
      <c r="E115" s="217"/>
      <c r="F115" s="217"/>
      <c r="G115" s="217"/>
      <c r="H115" s="217"/>
      <c r="I115" s="217"/>
      <c r="J115" s="217"/>
      <c r="K115" s="217"/>
      <c r="L115" s="217"/>
      <c r="M115" s="217"/>
      <c r="N115" s="217"/>
      <c r="O115" s="217"/>
      <c r="P115" s="217"/>
      <c r="Q115" s="217"/>
      <c r="R115" s="217"/>
      <c r="S115" s="217"/>
      <c r="T115" s="217"/>
      <c r="U115" s="217"/>
      <c r="V115" s="217"/>
      <c r="W115" s="217"/>
      <c r="X115" s="217"/>
      <c r="Y115" s="217"/>
      <c r="Z115" s="217"/>
      <c r="AA115" s="217"/>
      <c r="AB115" s="217"/>
      <c r="AC115" s="217"/>
      <c r="AD115" s="217"/>
      <c r="AE115" s="217"/>
      <c r="AF115" s="217"/>
      <c r="AG115" s="217"/>
      <c r="AH115" s="217"/>
      <c r="AI115" s="217"/>
      <c r="AJ115" s="217"/>
      <c r="AK115" s="217"/>
      <c r="AL115" s="217"/>
      <c r="AM115" s="217"/>
      <c r="AN115" s="217"/>
      <c r="AO115" s="217"/>
      <c r="AP115" s="217"/>
      <c r="AQ115" s="217"/>
      <c r="AR115" s="217"/>
      <c r="AS115" s="217"/>
      <c r="AT115" s="217"/>
      <c r="AU115" s="217"/>
      <c r="AV115" s="217"/>
      <c r="AW115" s="217"/>
      <c r="AX115" s="217"/>
      <c r="AY115" s="217"/>
      <c r="AZ115" s="217"/>
      <c r="BA115" s="217"/>
      <c r="BB115" s="217"/>
      <c r="BC115" s="217"/>
      <c r="BD115" s="217"/>
      <c r="BE115" s="217"/>
      <c r="BF115" s="217"/>
      <c r="BG115" s="217"/>
      <c r="BH115" s="217"/>
      <c r="BI115" s="217"/>
      <c r="BJ115" s="217"/>
      <c r="BK115" s="217"/>
      <c r="BL115" s="217"/>
      <c r="BM115" s="217"/>
      <c r="BN115" s="217"/>
      <c r="BO115" s="217"/>
      <c r="BP115" s="217"/>
      <c r="BQ115" s="217"/>
      <c r="BR115" s="217"/>
      <c r="BS115" s="217"/>
      <c r="BT115" s="217"/>
      <c r="BU115" s="217"/>
      <c r="BV115" s="217"/>
      <c r="BW115" s="217"/>
      <c r="BX115" s="217"/>
      <c r="BY115" s="217"/>
      <c r="BZ115" s="217"/>
      <c r="CA115" s="217"/>
      <c r="CB115" s="217"/>
      <c r="CC115" s="217"/>
      <c r="CD115" s="217"/>
      <c r="CE115" s="217"/>
      <c r="CF115" s="217"/>
      <c r="CG115" s="217"/>
      <c r="CH115" s="217"/>
      <c r="CI115" s="217"/>
      <c r="CJ115" s="217"/>
      <c r="CK115" s="217"/>
      <c r="CL115" s="217"/>
      <c r="CM115" s="217"/>
      <c r="CN115" s="217"/>
      <c r="CO115" s="217"/>
      <c r="CP115" s="217"/>
      <c r="CQ115" s="217"/>
      <c r="CR115" s="217"/>
    </row>
    <row r="116" spans="3:96" x14ac:dyDescent="0.2">
      <c r="C116" s="217"/>
      <c r="D116" s="217"/>
      <c r="E116" s="217"/>
      <c r="F116" s="217"/>
      <c r="G116" s="217"/>
      <c r="H116" s="217"/>
      <c r="I116" s="217"/>
      <c r="J116" s="217"/>
      <c r="K116" s="217"/>
      <c r="L116" s="217"/>
      <c r="M116" s="217"/>
      <c r="N116" s="217"/>
      <c r="O116" s="217"/>
      <c r="P116" s="217"/>
      <c r="Q116" s="217"/>
      <c r="R116" s="217"/>
      <c r="S116" s="217"/>
      <c r="T116" s="217"/>
      <c r="U116" s="217"/>
      <c r="V116" s="217"/>
      <c r="W116" s="217"/>
      <c r="X116" s="217"/>
      <c r="Y116" s="217"/>
      <c r="Z116" s="217"/>
      <c r="AA116" s="217"/>
      <c r="AB116" s="217"/>
      <c r="AC116" s="217"/>
      <c r="AD116" s="217"/>
      <c r="AE116" s="217"/>
      <c r="AF116" s="217"/>
      <c r="AG116" s="217"/>
      <c r="AH116" s="217"/>
      <c r="AI116" s="217"/>
      <c r="AJ116" s="217"/>
      <c r="AK116" s="217"/>
      <c r="AL116" s="217"/>
      <c r="AM116" s="217"/>
      <c r="AN116" s="217"/>
      <c r="AO116" s="217"/>
      <c r="AP116" s="217"/>
      <c r="AQ116" s="217"/>
      <c r="AR116" s="217"/>
      <c r="AS116" s="217"/>
      <c r="AT116" s="217"/>
      <c r="AU116" s="217"/>
      <c r="AV116" s="217"/>
      <c r="AW116" s="217"/>
      <c r="AX116" s="217"/>
      <c r="AY116" s="217"/>
      <c r="AZ116" s="217"/>
      <c r="BA116" s="217"/>
      <c r="BB116" s="217"/>
      <c r="BC116" s="217"/>
      <c r="BD116" s="217"/>
      <c r="BE116" s="217"/>
      <c r="BF116" s="217"/>
      <c r="BG116" s="217"/>
      <c r="BH116" s="217"/>
      <c r="BI116" s="217"/>
      <c r="BJ116" s="217"/>
      <c r="BK116" s="217"/>
      <c r="BL116" s="217"/>
      <c r="BM116" s="217"/>
      <c r="BN116" s="217"/>
      <c r="BO116" s="217"/>
      <c r="BP116" s="217"/>
      <c r="BQ116" s="217"/>
      <c r="BR116" s="217"/>
      <c r="BS116" s="217"/>
      <c r="BT116" s="217"/>
      <c r="BU116" s="217"/>
      <c r="BV116" s="217"/>
      <c r="BW116" s="217"/>
      <c r="BX116" s="217"/>
      <c r="BY116" s="217"/>
      <c r="BZ116" s="217"/>
      <c r="CA116" s="217"/>
      <c r="CB116" s="217"/>
      <c r="CC116" s="217"/>
      <c r="CD116" s="217"/>
      <c r="CE116" s="217"/>
      <c r="CF116" s="217"/>
      <c r="CG116" s="217"/>
      <c r="CH116" s="217"/>
      <c r="CI116" s="217"/>
      <c r="CJ116" s="217"/>
      <c r="CK116" s="217"/>
      <c r="CL116" s="217"/>
      <c r="CM116" s="217"/>
      <c r="CN116" s="217"/>
      <c r="CO116" s="217"/>
      <c r="CP116" s="217"/>
      <c r="CQ116" s="217"/>
      <c r="CR116" s="217"/>
    </row>
    <row r="117" spans="3:96" x14ac:dyDescent="0.2">
      <c r="C117" s="217"/>
      <c r="D117" s="217"/>
      <c r="E117" s="217"/>
      <c r="F117" s="217"/>
      <c r="G117" s="217"/>
      <c r="H117" s="217"/>
      <c r="I117" s="217"/>
      <c r="J117" s="217"/>
      <c r="K117" s="217"/>
      <c r="L117" s="217"/>
      <c r="M117" s="217"/>
      <c r="N117" s="217"/>
      <c r="O117" s="217"/>
      <c r="P117" s="217"/>
      <c r="Q117" s="217"/>
      <c r="R117" s="217"/>
      <c r="S117" s="217"/>
      <c r="T117" s="217"/>
      <c r="U117" s="217"/>
      <c r="V117" s="217"/>
      <c r="W117" s="217"/>
      <c r="X117" s="217"/>
      <c r="Y117" s="217"/>
      <c r="Z117" s="217"/>
      <c r="AA117" s="217"/>
      <c r="AB117" s="217"/>
      <c r="AC117" s="217"/>
      <c r="AD117" s="217"/>
      <c r="AE117" s="217"/>
      <c r="AF117" s="217"/>
      <c r="AG117" s="217"/>
      <c r="AH117" s="217"/>
      <c r="AI117" s="217"/>
      <c r="AJ117" s="217"/>
      <c r="AK117" s="217"/>
      <c r="AL117" s="217"/>
      <c r="AM117" s="217"/>
      <c r="AN117" s="217"/>
      <c r="AO117" s="217"/>
      <c r="AP117" s="217"/>
      <c r="AQ117" s="217"/>
      <c r="AR117" s="217"/>
      <c r="AS117" s="217"/>
      <c r="AT117" s="217"/>
      <c r="AU117" s="217"/>
      <c r="AV117" s="217"/>
      <c r="AW117" s="217"/>
      <c r="AX117" s="217"/>
      <c r="AY117" s="217"/>
      <c r="AZ117" s="217"/>
      <c r="BA117" s="217"/>
      <c r="BB117" s="217"/>
      <c r="BC117" s="217"/>
      <c r="BD117" s="217"/>
      <c r="BE117" s="217"/>
      <c r="BF117" s="217"/>
      <c r="BG117" s="217"/>
      <c r="BH117" s="217"/>
      <c r="BI117" s="217"/>
      <c r="BJ117" s="217"/>
      <c r="BK117" s="217"/>
      <c r="BL117" s="217"/>
      <c r="BM117" s="217"/>
      <c r="BN117" s="217"/>
      <c r="BO117" s="217"/>
      <c r="BP117" s="217"/>
      <c r="BQ117" s="217"/>
      <c r="BR117" s="217"/>
      <c r="BS117" s="217"/>
      <c r="BT117" s="217"/>
      <c r="BU117" s="217"/>
      <c r="BV117" s="217"/>
      <c r="BW117" s="217"/>
      <c r="BX117" s="217"/>
      <c r="BY117" s="217"/>
      <c r="BZ117" s="217"/>
      <c r="CA117" s="217"/>
      <c r="CB117" s="217"/>
      <c r="CC117" s="217"/>
      <c r="CD117" s="217"/>
      <c r="CE117" s="217"/>
      <c r="CF117" s="217"/>
      <c r="CG117" s="217"/>
      <c r="CH117" s="217"/>
      <c r="CI117" s="217"/>
      <c r="CJ117" s="217"/>
      <c r="CK117" s="217"/>
      <c r="CL117" s="217"/>
      <c r="CM117" s="217"/>
      <c r="CN117" s="217"/>
      <c r="CO117" s="217"/>
      <c r="CP117" s="217"/>
      <c r="CQ117" s="217"/>
      <c r="CR117" s="217"/>
    </row>
    <row r="118" spans="3:96" x14ac:dyDescent="0.2">
      <c r="C118" s="217"/>
      <c r="D118" s="217"/>
      <c r="E118" s="217"/>
      <c r="F118" s="217"/>
      <c r="G118" s="217"/>
      <c r="H118" s="217"/>
      <c r="I118" s="217"/>
      <c r="J118" s="217"/>
      <c r="K118" s="217"/>
      <c r="L118" s="217"/>
      <c r="M118" s="217"/>
      <c r="N118" s="217"/>
      <c r="O118" s="217"/>
      <c r="P118" s="217"/>
      <c r="Q118" s="217"/>
      <c r="R118" s="217"/>
      <c r="S118" s="217"/>
      <c r="T118" s="217"/>
      <c r="U118" s="217"/>
      <c r="V118" s="217"/>
      <c r="W118" s="217"/>
      <c r="X118" s="217"/>
      <c r="Y118" s="217"/>
      <c r="Z118" s="217"/>
      <c r="AA118" s="217"/>
      <c r="AB118" s="217"/>
      <c r="AC118" s="217"/>
      <c r="AD118" s="217"/>
      <c r="AE118" s="217"/>
      <c r="AF118" s="217"/>
      <c r="AG118" s="217"/>
      <c r="AH118" s="217"/>
      <c r="AI118" s="217"/>
      <c r="AJ118" s="217"/>
      <c r="AK118" s="217"/>
      <c r="AL118" s="217"/>
      <c r="AM118" s="217"/>
      <c r="AN118" s="217"/>
      <c r="AO118" s="217"/>
      <c r="AP118" s="217"/>
      <c r="AQ118" s="217"/>
      <c r="AR118" s="217"/>
      <c r="AS118" s="217"/>
      <c r="AT118" s="217"/>
      <c r="AU118" s="217"/>
      <c r="AV118" s="217"/>
      <c r="AW118" s="217"/>
      <c r="AX118" s="217"/>
      <c r="AY118" s="217"/>
      <c r="AZ118" s="217"/>
      <c r="BA118" s="217"/>
      <c r="BB118" s="217"/>
      <c r="BC118" s="217"/>
      <c r="BD118" s="217"/>
      <c r="BE118" s="217"/>
      <c r="BF118" s="217"/>
      <c r="BG118" s="217"/>
      <c r="BH118" s="217"/>
      <c r="BI118" s="217"/>
      <c r="BJ118" s="217"/>
      <c r="BK118" s="217"/>
      <c r="BL118" s="217"/>
      <c r="BM118" s="217"/>
      <c r="BN118" s="217"/>
      <c r="BO118" s="217"/>
      <c r="BP118" s="217"/>
      <c r="BQ118" s="217"/>
      <c r="BR118" s="217"/>
      <c r="BS118" s="217"/>
      <c r="BT118" s="217"/>
      <c r="BU118" s="217"/>
      <c r="BV118" s="217"/>
      <c r="BW118" s="217"/>
      <c r="BX118" s="217"/>
      <c r="BY118" s="217"/>
      <c r="BZ118" s="217"/>
      <c r="CA118" s="217"/>
      <c r="CB118" s="217"/>
      <c r="CC118" s="217"/>
      <c r="CD118" s="217"/>
      <c r="CE118" s="217"/>
      <c r="CF118" s="217"/>
      <c r="CG118" s="217"/>
      <c r="CH118" s="217"/>
      <c r="CI118" s="217"/>
      <c r="CJ118" s="217"/>
      <c r="CK118" s="217"/>
      <c r="CL118" s="217"/>
      <c r="CM118" s="217"/>
      <c r="CN118" s="217"/>
      <c r="CO118" s="217"/>
      <c r="CP118" s="217"/>
      <c r="CQ118" s="217"/>
      <c r="CR118" s="217"/>
    </row>
    <row r="119" spans="3:96" x14ac:dyDescent="0.2">
      <c r="C119" s="217"/>
      <c r="D119" s="217"/>
      <c r="E119" s="217"/>
      <c r="F119" s="217"/>
      <c r="G119" s="217"/>
      <c r="H119" s="217"/>
      <c r="I119" s="217"/>
      <c r="J119" s="217"/>
      <c r="K119" s="217"/>
      <c r="L119" s="217"/>
      <c r="M119" s="217"/>
      <c r="N119" s="217"/>
      <c r="O119" s="217"/>
      <c r="P119" s="217"/>
      <c r="Q119" s="217"/>
      <c r="R119" s="217"/>
      <c r="S119" s="217"/>
      <c r="T119" s="217"/>
      <c r="U119" s="217"/>
      <c r="V119" s="217"/>
      <c r="W119" s="217"/>
      <c r="X119" s="217"/>
      <c r="Y119" s="217"/>
      <c r="Z119" s="217"/>
      <c r="AA119" s="217"/>
      <c r="AB119" s="217"/>
      <c r="AC119" s="217"/>
      <c r="AD119" s="217"/>
      <c r="AE119" s="217"/>
      <c r="AF119" s="217"/>
      <c r="AG119" s="217"/>
      <c r="AH119" s="217"/>
      <c r="AI119" s="217"/>
      <c r="AJ119" s="217"/>
      <c r="AK119" s="217"/>
      <c r="AL119" s="217"/>
      <c r="AM119" s="217"/>
      <c r="AN119" s="217"/>
      <c r="AO119" s="217"/>
      <c r="AP119" s="217"/>
      <c r="AQ119" s="217"/>
      <c r="AR119" s="217"/>
      <c r="AS119" s="217"/>
      <c r="AT119" s="217"/>
      <c r="AU119" s="217"/>
      <c r="AV119" s="217"/>
      <c r="AW119" s="217"/>
      <c r="AX119" s="217"/>
      <c r="AY119" s="217"/>
      <c r="AZ119" s="217"/>
      <c r="BA119" s="217"/>
      <c r="BB119" s="217"/>
      <c r="BC119" s="217"/>
      <c r="BD119" s="217"/>
      <c r="BE119" s="217"/>
      <c r="BF119" s="217"/>
      <c r="BG119" s="217"/>
      <c r="BH119" s="217"/>
      <c r="BI119" s="217"/>
      <c r="BJ119" s="217"/>
      <c r="BK119" s="217"/>
      <c r="BL119" s="217"/>
      <c r="BM119" s="217"/>
      <c r="BN119" s="217"/>
      <c r="BO119" s="217"/>
      <c r="BP119" s="217"/>
      <c r="BQ119" s="217"/>
      <c r="BR119" s="217"/>
      <c r="BS119" s="217"/>
      <c r="BT119" s="217"/>
      <c r="BU119" s="217"/>
      <c r="BV119" s="217"/>
      <c r="BW119" s="217"/>
      <c r="BX119" s="217"/>
      <c r="BY119" s="217"/>
      <c r="BZ119" s="217"/>
      <c r="CA119" s="217"/>
      <c r="CB119" s="217"/>
      <c r="CC119" s="217"/>
      <c r="CD119" s="217"/>
      <c r="CE119" s="217"/>
      <c r="CF119" s="217"/>
      <c r="CG119" s="217"/>
      <c r="CH119" s="217"/>
      <c r="CI119" s="217"/>
      <c r="CJ119" s="217"/>
      <c r="CK119" s="217"/>
      <c r="CL119" s="217"/>
      <c r="CM119" s="217"/>
      <c r="CN119" s="217"/>
      <c r="CO119" s="217"/>
      <c r="CP119" s="217"/>
      <c r="CQ119" s="217"/>
      <c r="CR119" s="217"/>
    </row>
    <row r="120" spans="3:96" x14ac:dyDescent="0.2">
      <c r="C120" s="217"/>
      <c r="D120" s="217"/>
      <c r="E120" s="217"/>
      <c r="F120" s="217"/>
      <c r="G120" s="217"/>
      <c r="H120" s="217"/>
      <c r="I120" s="217"/>
      <c r="J120" s="217"/>
      <c r="K120" s="217"/>
      <c r="L120" s="217"/>
      <c r="M120" s="217"/>
      <c r="N120" s="217"/>
      <c r="O120" s="217"/>
      <c r="P120" s="217"/>
      <c r="Q120" s="217"/>
      <c r="R120" s="217"/>
      <c r="S120" s="217"/>
      <c r="T120" s="217"/>
      <c r="U120" s="217"/>
      <c r="V120" s="217"/>
      <c r="W120" s="217"/>
      <c r="X120" s="217"/>
      <c r="Y120" s="217"/>
      <c r="Z120" s="217"/>
      <c r="AA120" s="217"/>
      <c r="AB120" s="217"/>
      <c r="AC120" s="217"/>
      <c r="AD120" s="217"/>
      <c r="AE120" s="217"/>
      <c r="AF120" s="217"/>
      <c r="AG120" s="217"/>
      <c r="AH120" s="217"/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  <c r="BH120" s="217"/>
      <c r="BI120" s="217"/>
      <c r="BJ120" s="217"/>
      <c r="BK120" s="217"/>
      <c r="BL120" s="217"/>
      <c r="BM120" s="217"/>
      <c r="BN120" s="217"/>
      <c r="BO120" s="217"/>
      <c r="BP120" s="217"/>
      <c r="BQ120" s="217"/>
      <c r="BR120" s="217"/>
      <c r="BS120" s="217"/>
      <c r="BT120" s="217"/>
      <c r="BU120" s="217"/>
      <c r="BV120" s="217"/>
      <c r="BW120" s="217"/>
      <c r="BX120" s="217"/>
      <c r="BY120" s="217"/>
      <c r="BZ120" s="217"/>
      <c r="CA120" s="217"/>
      <c r="CB120" s="217"/>
      <c r="CC120" s="217"/>
      <c r="CD120" s="217"/>
      <c r="CE120" s="217"/>
      <c r="CF120" s="217"/>
      <c r="CG120" s="217"/>
      <c r="CH120" s="217"/>
      <c r="CI120" s="217"/>
      <c r="CJ120" s="217"/>
      <c r="CK120" s="217"/>
      <c r="CL120" s="217"/>
      <c r="CM120" s="217"/>
      <c r="CN120" s="217"/>
      <c r="CO120" s="217"/>
      <c r="CP120" s="217"/>
      <c r="CQ120" s="217"/>
      <c r="CR120" s="217"/>
    </row>
    <row r="121" spans="3:96" x14ac:dyDescent="0.2">
      <c r="C121" s="217"/>
      <c r="D121" s="217"/>
      <c r="E121" s="217"/>
      <c r="F121" s="217"/>
      <c r="G121" s="217"/>
      <c r="H121" s="217"/>
      <c r="I121" s="217"/>
      <c r="J121" s="217"/>
      <c r="K121" s="217"/>
      <c r="L121" s="217"/>
      <c r="M121" s="217"/>
      <c r="N121" s="217"/>
      <c r="O121" s="217"/>
      <c r="P121" s="217"/>
      <c r="Q121" s="217"/>
      <c r="R121" s="217"/>
      <c r="S121" s="217"/>
      <c r="T121" s="217"/>
      <c r="U121" s="217"/>
      <c r="V121" s="217"/>
      <c r="W121" s="217"/>
      <c r="X121" s="217"/>
      <c r="Y121" s="217"/>
      <c r="Z121" s="217"/>
      <c r="AA121" s="217"/>
      <c r="AB121" s="217"/>
      <c r="AC121" s="217"/>
      <c r="AD121" s="217"/>
      <c r="AE121" s="217"/>
      <c r="AF121" s="217"/>
      <c r="AG121" s="217"/>
      <c r="AH121" s="217"/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  <c r="BI121" s="217"/>
      <c r="BJ121" s="217"/>
      <c r="BK121" s="217"/>
      <c r="BL121" s="217"/>
      <c r="BM121" s="217"/>
      <c r="BN121" s="217"/>
      <c r="BO121" s="217"/>
      <c r="BP121" s="217"/>
      <c r="BQ121" s="217"/>
      <c r="BR121" s="217"/>
      <c r="BS121" s="217"/>
      <c r="BT121" s="217"/>
      <c r="BU121" s="217"/>
      <c r="BV121" s="217"/>
      <c r="BW121" s="217"/>
      <c r="BX121" s="217"/>
      <c r="BY121" s="217"/>
      <c r="BZ121" s="217"/>
      <c r="CA121" s="217"/>
      <c r="CB121" s="217"/>
      <c r="CC121" s="217"/>
      <c r="CD121" s="217"/>
      <c r="CE121" s="217"/>
      <c r="CF121" s="217"/>
      <c r="CG121" s="217"/>
      <c r="CH121" s="217"/>
      <c r="CI121" s="217"/>
      <c r="CJ121" s="217"/>
      <c r="CK121" s="217"/>
      <c r="CL121" s="217"/>
      <c r="CM121" s="217"/>
      <c r="CN121" s="217"/>
      <c r="CO121" s="217"/>
      <c r="CP121" s="217"/>
      <c r="CQ121" s="217"/>
      <c r="CR121" s="217"/>
    </row>
    <row r="122" spans="3:96" x14ac:dyDescent="0.2">
      <c r="C122" s="217"/>
      <c r="D122" s="217"/>
      <c r="E122" s="217"/>
      <c r="F122" s="217"/>
      <c r="G122" s="217"/>
      <c r="H122" s="217"/>
      <c r="I122" s="217"/>
      <c r="J122" s="217"/>
      <c r="K122" s="217"/>
      <c r="L122" s="217"/>
      <c r="M122" s="217"/>
      <c r="N122" s="217"/>
      <c r="O122" s="217"/>
      <c r="P122" s="217"/>
      <c r="Q122" s="217"/>
      <c r="R122" s="217"/>
      <c r="S122" s="217"/>
      <c r="T122" s="217"/>
      <c r="U122" s="217"/>
      <c r="V122" s="217"/>
      <c r="W122" s="217"/>
      <c r="X122" s="217"/>
      <c r="Y122" s="217"/>
      <c r="Z122" s="217"/>
      <c r="AA122" s="217"/>
      <c r="AB122" s="217"/>
      <c r="AC122" s="217"/>
      <c r="AD122" s="217"/>
      <c r="AE122" s="217"/>
      <c r="AF122" s="217"/>
      <c r="AG122" s="217"/>
      <c r="AH122" s="217"/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17"/>
      <c r="BB122" s="217"/>
      <c r="BC122" s="217"/>
      <c r="BD122" s="217"/>
      <c r="BE122" s="217"/>
      <c r="BF122" s="217"/>
      <c r="BG122" s="217"/>
      <c r="BH122" s="217"/>
      <c r="BI122" s="217"/>
      <c r="BJ122" s="217"/>
      <c r="BK122" s="217"/>
      <c r="BL122" s="217"/>
      <c r="BM122" s="217"/>
      <c r="BN122" s="217"/>
      <c r="BO122" s="217"/>
      <c r="BP122" s="217"/>
      <c r="BQ122" s="217"/>
      <c r="BR122" s="217"/>
      <c r="BS122" s="217"/>
      <c r="BT122" s="217"/>
      <c r="BU122" s="217"/>
      <c r="BV122" s="217"/>
      <c r="BW122" s="217"/>
      <c r="BX122" s="217"/>
      <c r="BY122" s="217"/>
      <c r="BZ122" s="217"/>
      <c r="CA122" s="217"/>
      <c r="CB122" s="217"/>
      <c r="CC122" s="217"/>
      <c r="CD122" s="217"/>
      <c r="CE122" s="217"/>
      <c r="CF122" s="217"/>
      <c r="CG122" s="217"/>
      <c r="CH122" s="217"/>
      <c r="CI122" s="217"/>
      <c r="CJ122" s="217"/>
      <c r="CK122" s="217"/>
      <c r="CL122" s="217"/>
      <c r="CM122" s="217"/>
      <c r="CN122" s="217"/>
      <c r="CO122" s="217"/>
      <c r="CP122" s="217"/>
      <c r="CQ122" s="217"/>
      <c r="CR122" s="217"/>
    </row>
    <row r="123" spans="3:96" x14ac:dyDescent="0.2">
      <c r="C123" s="217"/>
      <c r="D123" s="217"/>
      <c r="E123" s="217"/>
      <c r="F123" s="217"/>
      <c r="G123" s="217"/>
      <c r="H123" s="217"/>
      <c r="I123" s="217"/>
      <c r="J123" s="217"/>
      <c r="K123" s="217"/>
      <c r="L123" s="217"/>
      <c r="M123" s="217"/>
      <c r="N123" s="217"/>
      <c r="O123" s="217"/>
      <c r="P123" s="217"/>
      <c r="Q123" s="217"/>
      <c r="R123" s="217"/>
      <c r="S123" s="217"/>
      <c r="T123" s="217"/>
      <c r="U123" s="217"/>
      <c r="V123" s="217"/>
      <c r="W123" s="217"/>
      <c r="X123" s="217"/>
      <c r="Y123" s="217"/>
      <c r="Z123" s="217"/>
      <c r="AA123" s="217"/>
      <c r="AB123" s="217"/>
      <c r="AC123" s="217"/>
      <c r="AD123" s="217"/>
      <c r="AE123" s="217"/>
      <c r="AF123" s="217"/>
      <c r="AG123" s="217"/>
      <c r="AH123" s="217"/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17"/>
      <c r="AT123" s="217"/>
      <c r="AU123" s="217"/>
      <c r="AV123" s="217"/>
      <c r="AW123" s="217"/>
      <c r="AX123" s="217"/>
      <c r="AY123" s="217"/>
      <c r="AZ123" s="217"/>
      <c r="BA123" s="217"/>
      <c r="BB123" s="217"/>
      <c r="BC123" s="217"/>
      <c r="BD123" s="217"/>
      <c r="BE123" s="217"/>
      <c r="BF123" s="217"/>
      <c r="BG123" s="217"/>
      <c r="BH123" s="217"/>
      <c r="BI123" s="217"/>
      <c r="BJ123" s="217"/>
      <c r="BK123" s="217"/>
      <c r="BL123" s="217"/>
      <c r="BM123" s="217"/>
      <c r="BN123" s="217"/>
      <c r="BO123" s="217"/>
      <c r="BP123" s="217"/>
      <c r="BQ123" s="217"/>
      <c r="BR123" s="217"/>
      <c r="BS123" s="217"/>
      <c r="BT123" s="217"/>
      <c r="BU123" s="217"/>
      <c r="BV123" s="217"/>
      <c r="BW123" s="217"/>
      <c r="BX123" s="217"/>
      <c r="BY123" s="217"/>
      <c r="BZ123" s="217"/>
      <c r="CA123" s="217"/>
      <c r="CB123" s="217"/>
      <c r="CC123" s="217"/>
      <c r="CD123" s="217"/>
      <c r="CE123" s="217"/>
      <c r="CF123" s="217"/>
      <c r="CG123" s="217"/>
      <c r="CH123" s="217"/>
      <c r="CI123" s="217"/>
      <c r="CJ123" s="217"/>
      <c r="CK123" s="217"/>
      <c r="CL123" s="217"/>
      <c r="CM123" s="217"/>
      <c r="CN123" s="217"/>
      <c r="CO123" s="217"/>
      <c r="CP123" s="217"/>
      <c r="CQ123" s="217"/>
      <c r="CR123" s="217"/>
    </row>
    <row r="124" spans="3:96" x14ac:dyDescent="0.2">
      <c r="C124" s="217"/>
      <c r="D124" s="217"/>
      <c r="E124" s="217"/>
      <c r="F124" s="217"/>
      <c r="G124" s="217"/>
      <c r="H124" s="217"/>
      <c r="I124" s="217"/>
      <c r="J124" s="217"/>
      <c r="K124" s="217"/>
      <c r="L124" s="217"/>
      <c r="M124" s="217"/>
      <c r="N124" s="217"/>
      <c r="O124" s="217"/>
      <c r="P124" s="217"/>
      <c r="Q124" s="217"/>
      <c r="R124" s="217"/>
      <c r="S124" s="217"/>
      <c r="T124" s="217"/>
      <c r="U124" s="217"/>
      <c r="V124" s="217"/>
      <c r="W124" s="217"/>
      <c r="X124" s="217"/>
      <c r="Y124" s="217"/>
      <c r="Z124" s="217"/>
      <c r="AA124" s="217"/>
      <c r="AB124" s="217"/>
      <c r="AC124" s="217"/>
      <c r="AD124" s="217"/>
      <c r="AE124" s="217"/>
      <c r="AF124" s="217"/>
      <c r="AG124" s="217"/>
      <c r="AH124" s="217"/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17"/>
      <c r="AT124" s="217"/>
      <c r="AU124" s="217"/>
      <c r="AV124" s="217"/>
      <c r="AW124" s="217"/>
      <c r="AX124" s="217"/>
      <c r="AY124" s="217"/>
      <c r="AZ124" s="217"/>
      <c r="BA124" s="217"/>
      <c r="BB124" s="217"/>
      <c r="BC124" s="217"/>
      <c r="BD124" s="217"/>
      <c r="BE124" s="217"/>
      <c r="BF124" s="217"/>
      <c r="BG124" s="217"/>
      <c r="BH124" s="217"/>
      <c r="BI124" s="217"/>
      <c r="BJ124" s="217"/>
      <c r="BK124" s="217"/>
      <c r="BL124" s="217"/>
      <c r="BM124" s="217"/>
      <c r="BN124" s="217"/>
      <c r="BO124" s="217"/>
      <c r="BP124" s="217"/>
      <c r="BQ124" s="217"/>
      <c r="BR124" s="217"/>
      <c r="BS124" s="217"/>
      <c r="BT124" s="217"/>
      <c r="BU124" s="217"/>
      <c r="BV124" s="217"/>
      <c r="BW124" s="217"/>
      <c r="BX124" s="217"/>
      <c r="BY124" s="217"/>
      <c r="BZ124" s="217"/>
      <c r="CA124" s="217"/>
      <c r="CB124" s="217"/>
      <c r="CC124" s="217"/>
      <c r="CD124" s="217"/>
      <c r="CE124" s="217"/>
      <c r="CF124" s="217"/>
      <c r="CG124" s="217"/>
      <c r="CH124" s="217"/>
      <c r="CI124" s="217"/>
      <c r="CJ124" s="217"/>
      <c r="CK124" s="217"/>
      <c r="CL124" s="217"/>
      <c r="CM124" s="217"/>
      <c r="CN124" s="217"/>
      <c r="CO124" s="217"/>
      <c r="CP124" s="217"/>
      <c r="CQ124" s="217"/>
      <c r="CR124" s="217"/>
    </row>
    <row r="125" spans="3:96" x14ac:dyDescent="0.2">
      <c r="C125" s="217"/>
      <c r="D125" s="217"/>
      <c r="E125" s="217"/>
      <c r="F125" s="217"/>
      <c r="G125" s="217"/>
      <c r="H125" s="217"/>
      <c r="I125" s="217"/>
      <c r="J125" s="217"/>
      <c r="K125" s="217"/>
      <c r="L125" s="217"/>
      <c r="M125" s="217"/>
      <c r="N125" s="217"/>
      <c r="O125" s="217"/>
      <c r="P125" s="217"/>
      <c r="Q125" s="217"/>
      <c r="R125" s="217"/>
      <c r="S125" s="217"/>
      <c r="T125" s="217"/>
      <c r="U125" s="217"/>
      <c r="V125" s="217"/>
      <c r="W125" s="217"/>
      <c r="X125" s="217"/>
      <c r="Y125" s="217"/>
      <c r="Z125" s="217"/>
      <c r="AA125" s="217"/>
      <c r="AB125" s="217"/>
      <c r="AC125" s="217"/>
      <c r="AD125" s="217"/>
      <c r="AE125" s="217"/>
      <c r="AF125" s="217"/>
      <c r="AG125" s="217"/>
      <c r="AH125" s="217"/>
      <c r="AI125" s="217"/>
      <c r="AJ125" s="217"/>
      <c r="AK125" s="217"/>
      <c r="AL125" s="217"/>
      <c r="AM125" s="217"/>
      <c r="AN125" s="217"/>
      <c r="AO125" s="217"/>
      <c r="AP125" s="217"/>
      <c r="AQ125" s="217"/>
      <c r="AR125" s="217"/>
      <c r="AS125" s="217"/>
      <c r="AT125" s="217"/>
      <c r="AU125" s="217"/>
      <c r="AV125" s="217"/>
      <c r="AW125" s="217"/>
      <c r="AX125" s="217"/>
      <c r="AY125" s="217"/>
      <c r="AZ125" s="217"/>
      <c r="BA125" s="217"/>
      <c r="BB125" s="217"/>
      <c r="BC125" s="217"/>
      <c r="BD125" s="217"/>
      <c r="BE125" s="217"/>
      <c r="BF125" s="217"/>
      <c r="BG125" s="217"/>
      <c r="BH125" s="217"/>
      <c r="BI125" s="217"/>
      <c r="BJ125" s="217"/>
      <c r="BK125" s="217"/>
      <c r="BL125" s="217"/>
      <c r="BM125" s="217"/>
      <c r="BN125" s="217"/>
      <c r="BO125" s="217"/>
      <c r="BP125" s="217"/>
      <c r="BQ125" s="217"/>
      <c r="BR125" s="217"/>
      <c r="BS125" s="217"/>
      <c r="BT125" s="217"/>
      <c r="BU125" s="217"/>
      <c r="BV125" s="217"/>
      <c r="BW125" s="217"/>
      <c r="BX125" s="217"/>
      <c r="BY125" s="217"/>
      <c r="BZ125" s="217"/>
      <c r="CA125" s="217"/>
      <c r="CB125" s="217"/>
      <c r="CC125" s="217"/>
      <c r="CD125" s="217"/>
      <c r="CE125" s="217"/>
      <c r="CF125" s="217"/>
      <c r="CG125" s="217"/>
      <c r="CH125" s="217"/>
      <c r="CI125" s="217"/>
      <c r="CJ125" s="217"/>
      <c r="CK125" s="217"/>
      <c r="CL125" s="217"/>
      <c r="CM125" s="217"/>
      <c r="CN125" s="217"/>
      <c r="CO125" s="217"/>
      <c r="CP125" s="217"/>
      <c r="CQ125" s="217"/>
      <c r="CR125" s="217"/>
    </row>
    <row r="126" spans="3:96" x14ac:dyDescent="0.2">
      <c r="C126" s="217"/>
      <c r="D126" s="217"/>
      <c r="E126" s="217"/>
      <c r="F126" s="217"/>
      <c r="G126" s="217"/>
      <c r="H126" s="217"/>
      <c r="I126" s="217"/>
      <c r="J126" s="217"/>
      <c r="K126" s="217"/>
      <c r="L126" s="217"/>
      <c r="M126" s="217"/>
      <c r="N126" s="217"/>
      <c r="O126" s="217"/>
      <c r="P126" s="217"/>
      <c r="Q126" s="217"/>
      <c r="R126" s="217"/>
      <c r="S126" s="217"/>
      <c r="T126" s="217"/>
      <c r="U126" s="217"/>
      <c r="V126" s="217"/>
      <c r="W126" s="217"/>
      <c r="X126" s="217"/>
      <c r="Y126" s="217"/>
      <c r="Z126" s="217"/>
      <c r="AA126" s="217"/>
      <c r="AB126" s="217"/>
      <c r="AC126" s="217"/>
      <c r="AD126" s="217"/>
      <c r="AE126" s="217"/>
      <c r="AF126" s="217"/>
      <c r="AG126" s="217"/>
      <c r="AH126" s="217"/>
      <c r="AI126" s="217"/>
      <c r="AJ126" s="217"/>
      <c r="AK126" s="217"/>
      <c r="AL126" s="217"/>
      <c r="AM126" s="217"/>
      <c r="AN126" s="217"/>
      <c r="AO126" s="217"/>
      <c r="AP126" s="217"/>
      <c r="AQ126" s="217"/>
      <c r="AR126" s="217"/>
      <c r="AS126" s="217"/>
      <c r="AT126" s="217"/>
      <c r="AU126" s="217"/>
      <c r="AV126" s="217"/>
      <c r="AW126" s="217"/>
      <c r="AX126" s="217"/>
      <c r="AY126" s="217"/>
      <c r="AZ126" s="217"/>
      <c r="BA126" s="217"/>
      <c r="BB126" s="217"/>
      <c r="BC126" s="217"/>
      <c r="BD126" s="217"/>
      <c r="BE126" s="217"/>
      <c r="BF126" s="217"/>
      <c r="BG126" s="217"/>
      <c r="BH126" s="217"/>
      <c r="BI126" s="217"/>
      <c r="BJ126" s="217"/>
      <c r="BK126" s="217"/>
      <c r="BL126" s="217"/>
      <c r="BM126" s="217"/>
      <c r="BN126" s="217"/>
      <c r="BO126" s="217"/>
      <c r="BP126" s="217"/>
      <c r="BQ126" s="217"/>
      <c r="BR126" s="217"/>
      <c r="BS126" s="217"/>
      <c r="BT126" s="217"/>
      <c r="BU126" s="217"/>
      <c r="BV126" s="217"/>
      <c r="BW126" s="217"/>
      <c r="BX126" s="217"/>
      <c r="BY126" s="217"/>
      <c r="BZ126" s="217"/>
      <c r="CA126" s="217"/>
      <c r="CB126" s="217"/>
      <c r="CC126" s="217"/>
      <c r="CD126" s="217"/>
      <c r="CE126" s="217"/>
      <c r="CF126" s="217"/>
      <c r="CG126" s="217"/>
      <c r="CH126" s="217"/>
      <c r="CI126" s="217"/>
      <c r="CJ126" s="217"/>
      <c r="CK126" s="217"/>
      <c r="CL126" s="217"/>
      <c r="CM126" s="217"/>
      <c r="CN126" s="217"/>
      <c r="CO126" s="217"/>
      <c r="CP126" s="217"/>
      <c r="CQ126" s="217"/>
      <c r="CR126" s="217"/>
    </row>
    <row r="127" spans="3:96" x14ac:dyDescent="0.2">
      <c r="C127" s="217"/>
      <c r="D127" s="217"/>
      <c r="E127" s="217"/>
      <c r="F127" s="217"/>
      <c r="G127" s="217"/>
      <c r="H127" s="217"/>
      <c r="I127" s="217"/>
      <c r="J127" s="217"/>
      <c r="K127" s="217"/>
      <c r="L127" s="217"/>
      <c r="M127" s="217"/>
      <c r="N127" s="217"/>
      <c r="O127" s="217"/>
      <c r="P127" s="217"/>
      <c r="Q127" s="217"/>
      <c r="R127" s="217"/>
      <c r="S127" s="217"/>
      <c r="T127" s="217"/>
      <c r="U127" s="217"/>
      <c r="V127" s="217"/>
      <c r="W127" s="217"/>
      <c r="X127" s="217"/>
      <c r="Y127" s="217"/>
      <c r="Z127" s="217"/>
      <c r="AA127" s="217"/>
      <c r="AB127" s="217"/>
      <c r="AC127" s="217"/>
      <c r="AD127" s="217"/>
      <c r="AE127" s="217"/>
      <c r="AF127" s="217"/>
      <c r="AG127" s="217"/>
      <c r="AH127" s="217"/>
      <c r="AI127" s="217"/>
      <c r="AJ127" s="217"/>
      <c r="AK127" s="217"/>
      <c r="AL127" s="217"/>
      <c r="AM127" s="217"/>
      <c r="AN127" s="217"/>
      <c r="AO127" s="217"/>
      <c r="AP127" s="217"/>
      <c r="AQ127" s="217"/>
      <c r="AR127" s="217"/>
      <c r="AS127" s="217"/>
      <c r="AT127" s="217"/>
      <c r="AU127" s="217"/>
      <c r="AV127" s="217"/>
      <c r="AW127" s="217"/>
      <c r="AX127" s="217"/>
      <c r="AY127" s="217"/>
      <c r="AZ127" s="217"/>
      <c r="BA127" s="217"/>
      <c r="BB127" s="217"/>
      <c r="BC127" s="217"/>
      <c r="BD127" s="217"/>
      <c r="BE127" s="217"/>
      <c r="BF127" s="217"/>
      <c r="BG127" s="217"/>
      <c r="BH127" s="217"/>
      <c r="BI127" s="217"/>
      <c r="BJ127" s="217"/>
      <c r="BK127" s="217"/>
      <c r="BL127" s="217"/>
      <c r="BM127" s="217"/>
      <c r="BN127" s="217"/>
      <c r="BO127" s="217"/>
      <c r="BP127" s="217"/>
      <c r="BQ127" s="217"/>
      <c r="BR127" s="217"/>
      <c r="BS127" s="217"/>
      <c r="BT127" s="217"/>
      <c r="BU127" s="217"/>
      <c r="BV127" s="217"/>
      <c r="BW127" s="217"/>
      <c r="BX127" s="217"/>
      <c r="BY127" s="217"/>
      <c r="BZ127" s="217"/>
      <c r="CA127" s="217"/>
      <c r="CB127" s="217"/>
      <c r="CC127" s="217"/>
      <c r="CD127" s="217"/>
      <c r="CE127" s="217"/>
      <c r="CF127" s="217"/>
      <c r="CG127" s="217"/>
      <c r="CH127" s="217"/>
      <c r="CI127" s="217"/>
      <c r="CJ127" s="217"/>
      <c r="CK127" s="217"/>
      <c r="CL127" s="217"/>
      <c r="CM127" s="217"/>
      <c r="CN127" s="217"/>
      <c r="CO127" s="217"/>
      <c r="CP127" s="217"/>
      <c r="CQ127" s="217"/>
      <c r="CR127" s="217"/>
    </row>
    <row r="128" spans="3:96" x14ac:dyDescent="0.2">
      <c r="C128" s="217"/>
      <c r="D128" s="217"/>
      <c r="E128" s="217"/>
      <c r="F128" s="217"/>
      <c r="G128" s="217"/>
      <c r="H128" s="217"/>
      <c r="I128" s="217"/>
      <c r="J128" s="217"/>
      <c r="K128" s="217"/>
      <c r="L128" s="217"/>
      <c r="M128" s="217"/>
      <c r="N128" s="217"/>
      <c r="O128" s="217"/>
      <c r="P128" s="217"/>
      <c r="Q128" s="217"/>
      <c r="R128" s="217"/>
      <c r="S128" s="217"/>
      <c r="T128" s="217"/>
      <c r="U128" s="217"/>
      <c r="V128" s="217"/>
      <c r="W128" s="217"/>
      <c r="X128" s="217"/>
      <c r="Y128" s="217"/>
      <c r="Z128" s="217"/>
      <c r="AA128" s="217"/>
      <c r="AB128" s="217"/>
      <c r="AC128" s="217"/>
      <c r="AD128" s="217"/>
      <c r="AE128" s="217"/>
      <c r="AF128" s="217"/>
      <c r="AG128" s="217"/>
      <c r="AH128" s="217"/>
      <c r="AI128" s="217"/>
      <c r="AJ128" s="217"/>
      <c r="AK128" s="217"/>
      <c r="AL128" s="217"/>
      <c r="AM128" s="217"/>
      <c r="AN128" s="217"/>
      <c r="AO128" s="217"/>
      <c r="AP128" s="217"/>
      <c r="AQ128" s="217"/>
      <c r="AR128" s="217"/>
      <c r="AS128" s="217"/>
      <c r="AT128" s="217"/>
      <c r="AU128" s="217"/>
      <c r="AV128" s="217"/>
      <c r="AW128" s="217"/>
      <c r="AX128" s="217"/>
      <c r="AY128" s="217"/>
      <c r="AZ128" s="217"/>
      <c r="BA128" s="217"/>
      <c r="BB128" s="217"/>
      <c r="BC128" s="217"/>
      <c r="BD128" s="217"/>
      <c r="BE128" s="217"/>
      <c r="BF128" s="217"/>
      <c r="BG128" s="217"/>
      <c r="BH128" s="217"/>
      <c r="BI128" s="217"/>
      <c r="BJ128" s="217"/>
      <c r="BK128" s="217"/>
      <c r="BL128" s="217"/>
      <c r="BM128" s="217"/>
      <c r="BN128" s="217"/>
      <c r="BO128" s="217"/>
      <c r="BP128" s="217"/>
      <c r="BQ128" s="217"/>
      <c r="BR128" s="217"/>
      <c r="BS128" s="217"/>
      <c r="BT128" s="217"/>
      <c r="BU128" s="217"/>
      <c r="BV128" s="217"/>
      <c r="BW128" s="217"/>
      <c r="BX128" s="217"/>
      <c r="BY128" s="217"/>
      <c r="BZ128" s="217"/>
      <c r="CA128" s="217"/>
      <c r="CB128" s="217"/>
      <c r="CC128" s="217"/>
      <c r="CD128" s="217"/>
      <c r="CE128" s="217"/>
      <c r="CF128" s="217"/>
      <c r="CG128" s="217"/>
      <c r="CH128" s="217"/>
      <c r="CI128" s="217"/>
      <c r="CJ128" s="217"/>
      <c r="CK128" s="217"/>
      <c r="CL128" s="217"/>
      <c r="CM128" s="217"/>
      <c r="CN128" s="217"/>
      <c r="CO128" s="217"/>
      <c r="CP128" s="217"/>
      <c r="CQ128" s="217"/>
      <c r="CR128" s="217"/>
    </row>
    <row r="129" spans="3:96" x14ac:dyDescent="0.2">
      <c r="C129" s="217"/>
      <c r="D129" s="217"/>
      <c r="E129" s="217"/>
      <c r="F129" s="217"/>
      <c r="G129" s="217"/>
      <c r="H129" s="217"/>
      <c r="I129" s="217"/>
      <c r="J129" s="217"/>
      <c r="K129" s="217"/>
      <c r="L129" s="217"/>
      <c r="M129" s="217"/>
      <c r="N129" s="217"/>
      <c r="O129" s="217"/>
      <c r="P129" s="217"/>
      <c r="Q129" s="217"/>
      <c r="R129" s="217"/>
      <c r="S129" s="217"/>
      <c r="T129" s="217"/>
      <c r="U129" s="217"/>
      <c r="V129" s="217"/>
      <c r="W129" s="217"/>
      <c r="X129" s="217"/>
      <c r="Y129" s="217"/>
      <c r="Z129" s="217"/>
      <c r="AA129" s="217"/>
      <c r="AB129" s="217"/>
      <c r="AC129" s="217"/>
      <c r="AD129" s="217"/>
      <c r="AE129" s="217"/>
      <c r="AF129" s="217"/>
      <c r="AG129" s="217"/>
      <c r="AH129" s="217"/>
      <c r="AI129" s="217"/>
      <c r="AJ129" s="217"/>
      <c r="AK129" s="217"/>
      <c r="AL129" s="217"/>
      <c r="AM129" s="217"/>
      <c r="AN129" s="217"/>
      <c r="AO129" s="217"/>
      <c r="AP129" s="217"/>
      <c r="AQ129" s="217"/>
      <c r="AR129" s="217"/>
      <c r="AS129" s="217"/>
      <c r="AT129" s="217"/>
      <c r="AU129" s="217"/>
      <c r="AV129" s="217"/>
      <c r="AW129" s="217"/>
      <c r="AX129" s="217"/>
      <c r="AY129" s="217"/>
      <c r="AZ129" s="217"/>
      <c r="BA129" s="217"/>
      <c r="BB129" s="217"/>
      <c r="BC129" s="217"/>
      <c r="BD129" s="217"/>
      <c r="BE129" s="217"/>
      <c r="BF129" s="217"/>
      <c r="BG129" s="217"/>
      <c r="BH129" s="217"/>
      <c r="BI129" s="217"/>
      <c r="BJ129" s="217"/>
      <c r="BK129" s="217"/>
      <c r="BL129" s="217"/>
      <c r="BM129" s="217"/>
      <c r="BN129" s="217"/>
      <c r="BO129" s="217"/>
      <c r="BP129" s="217"/>
      <c r="BQ129" s="217"/>
      <c r="BR129" s="217"/>
      <c r="BS129" s="217"/>
      <c r="BT129" s="217"/>
      <c r="BU129" s="217"/>
      <c r="BV129" s="217"/>
      <c r="BW129" s="217"/>
      <c r="BX129" s="217"/>
      <c r="BY129" s="217"/>
      <c r="BZ129" s="217"/>
      <c r="CA129" s="217"/>
      <c r="CB129" s="217"/>
      <c r="CC129" s="217"/>
      <c r="CD129" s="217"/>
      <c r="CE129" s="217"/>
      <c r="CF129" s="217"/>
      <c r="CG129" s="217"/>
      <c r="CH129" s="217"/>
      <c r="CI129" s="217"/>
      <c r="CJ129" s="217"/>
      <c r="CK129" s="217"/>
      <c r="CL129" s="217"/>
      <c r="CM129" s="217"/>
      <c r="CN129" s="217"/>
      <c r="CO129" s="217"/>
      <c r="CP129" s="217"/>
      <c r="CQ129" s="217"/>
      <c r="CR129" s="217"/>
    </row>
    <row r="130" spans="3:96" x14ac:dyDescent="0.2">
      <c r="C130" s="217"/>
      <c r="D130" s="217"/>
      <c r="E130" s="217"/>
      <c r="F130" s="217"/>
      <c r="G130" s="217"/>
      <c r="H130" s="217"/>
      <c r="I130" s="217"/>
      <c r="J130" s="217"/>
      <c r="K130" s="217"/>
      <c r="L130" s="217"/>
      <c r="M130" s="217"/>
      <c r="N130" s="217"/>
      <c r="O130" s="217"/>
      <c r="P130" s="217"/>
      <c r="Q130" s="217"/>
      <c r="R130" s="217"/>
      <c r="S130" s="217"/>
      <c r="T130" s="217"/>
      <c r="U130" s="217"/>
      <c r="V130" s="217"/>
      <c r="W130" s="217"/>
      <c r="X130" s="217"/>
      <c r="Y130" s="217"/>
      <c r="Z130" s="217"/>
      <c r="AA130" s="217"/>
      <c r="AB130" s="217"/>
      <c r="AC130" s="217"/>
      <c r="AD130" s="217"/>
      <c r="AE130" s="217"/>
      <c r="AF130" s="217"/>
      <c r="AG130" s="217"/>
      <c r="AH130" s="217"/>
      <c r="AI130" s="217"/>
      <c r="AJ130" s="217"/>
      <c r="AK130" s="217"/>
      <c r="AL130" s="217"/>
      <c r="AM130" s="217"/>
      <c r="AN130" s="217"/>
      <c r="AO130" s="217"/>
      <c r="AP130" s="217"/>
      <c r="AQ130" s="217"/>
      <c r="AR130" s="217"/>
      <c r="AS130" s="217"/>
      <c r="AT130" s="217"/>
      <c r="AU130" s="217"/>
      <c r="AV130" s="217"/>
      <c r="AW130" s="217"/>
      <c r="AX130" s="217"/>
      <c r="AY130" s="217"/>
      <c r="AZ130" s="217"/>
      <c r="BA130" s="217"/>
      <c r="BB130" s="217"/>
      <c r="BC130" s="217"/>
      <c r="BD130" s="217"/>
      <c r="BE130" s="217"/>
      <c r="BF130" s="217"/>
      <c r="BG130" s="217"/>
      <c r="BH130" s="217"/>
      <c r="BI130" s="217"/>
      <c r="BJ130" s="217"/>
      <c r="BK130" s="217"/>
      <c r="BL130" s="217"/>
      <c r="BM130" s="217"/>
      <c r="BN130" s="217"/>
      <c r="BO130" s="217"/>
      <c r="BP130" s="217"/>
      <c r="BQ130" s="217"/>
      <c r="BR130" s="217"/>
      <c r="BS130" s="217"/>
      <c r="BT130" s="217"/>
      <c r="BU130" s="217"/>
      <c r="BV130" s="217"/>
      <c r="BW130" s="217"/>
      <c r="BX130" s="217"/>
      <c r="BY130" s="217"/>
      <c r="BZ130" s="217"/>
      <c r="CA130" s="217"/>
      <c r="CB130" s="217"/>
      <c r="CC130" s="217"/>
      <c r="CD130" s="217"/>
      <c r="CE130" s="217"/>
      <c r="CF130" s="217"/>
      <c r="CG130" s="217"/>
      <c r="CH130" s="217"/>
      <c r="CI130" s="217"/>
      <c r="CJ130" s="217"/>
      <c r="CK130" s="217"/>
      <c r="CL130" s="217"/>
      <c r="CM130" s="217"/>
      <c r="CN130" s="217"/>
      <c r="CO130" s="217"/>
      <c r="CP130" s="217"/>
      <c r="CQ130" s="217"/>
      <c r="CR130" s="217"/>
    </row>
    <row r="131" spans="3:96" x14ac:dyDescent="0.2">
      <c r="C131" s="217"/>
      <c r="D131" s="217"/>
      <c r="E131" s="217"/>
      <c r="F131" s="217"/>
      <c r="G131" s="217"/>
      <c r="H131" s="217"/>
      <c r="I131" s="217"/>
      <c r="J131" s="217"/>
      <c r="K131" s="217"/>
      <c r="L131" s="217"/>
      <c r="M131" s="217"/>
      <c r="N131" s="217"/>
      <c r="O131" s="217"/>
      <c r="P131" s="217"/>
      <c r="Q131" s="217"/>
      <c r="R131" s="217"/>
      <c r="S131" s="217"/>
      <c r="T131" s="217"/>
      <c r="U131" s="217"/>
      <c r="V131" s="217"/>
      <c r="W131" s="217"/>
      <c r="X131" s="217"/>
      <c r="Y131" s="217"/>
      <c r="Z131" s="217"/>
      <c r="AA131" s="217"/>
      <c r="AB131" s="217"/>
      <c r="AC131" s="217"/>
      <c r="AD131" s="217"/>
      <c r="AE131" s="217"/>
      <c r="AF131" s="217"/>
      <c r="AG131" s="217"/>
      <c r="AH131" s="217"/>
      <c r="AI131" s="217"/>
      <c r="AJ131" s="217"/>
      <c r="AK131" s="217"/>
      <c r="AL131" s="217"/>
      <c r="AM131" s="217"/>
      <c r="AN131" s="217"/>
      <c r="AO131" s="217"/>
      <c r="AP131" s="217"/>
      <c r="AQ131" s="217"/>
      <c r="AR131" s="217"/>
      <c r="AS131" s="217"/>
      <c r="AT131" s="217"/>
      <c r="AU131" s="217"/>
      <c r="AV131" s="217"/>
      <c r="AW131" s="217"/>
      <c r="AX131" s="217"/>
      <c r="AY131" s="217"/>
      <c r="AZ131" s="217"/>
      <c r="BA131" s="217"/>
      <c r="BB131" s="217"/>
      <c r="BC131" s="217"/>
      <c r="BD131" s="217"/>
      <c r="BE131" s="217"/>
      <c r="BF131" s="217"/>
      <c r="BG131" s="217"/>
      <c r="BH131" s="217"/>
      <c r="BI131" s="217"/>
      <c r="BJ131" s="217"/>
      <c r="BK131" s="217"/>
      <c r="BL131" s="217"/>
      <c r="BM131" s="217"/>
      <c r="BN131" s="217"/>
      <c r="BO131" s="217"/>
      <c r="BP131" s="217"/>
      <c r="BQ131" s="217"/>
      <c r="BR131" s="217"/>
      <c r="BS131" s="217"/>
      <c r="BT131" s="217"/>
      <c r="BU131" s="217"/>
      <c r="BV131" s="217"/>
      <c r="BW131" s="217"/>
      <c r="BX131" s="217"/>
      <c r="BY131" s="217"/>
      <c r="BZ131" s="217"/>
      <c r="CA131" s="217"/>
      <c r="CB131" s="217"/>
      <c r="CC131" s="217"/>
      <c r="CD131" s="217"/>
      <c r="CE131" s="217"/>
      <c r="CF131" s="217"/>
      <c r="CG131" s="217"/>
      <c r="CH131" s="217"/>
      <c r="CI131" s="217"/>
      <c r="CJ131" s="217"/>
      <c r="CK131" s="217"/>
      <c r="CL131" s="217"/>
      <c r="CM131" s="217"/>
      <c r="CN131" s="217"/>
      <c r="CO131" s="217"/>
      <c r="CP131" s="217"/>
      <c r="CQ131" s="217"/>
      <c r="CR131" s="217"/>
    </row>
    <row r="132" spans="3:96" x14ac:dyDescent="0.2">
      <c r="C132" s="217"/>
      <c r="D132" s="217"/>
      <c r="E132" s="217"/>
      <c r="F132" s="217"/>
      <c r="G132" s="217"/>
      <c r="H132" s="217"/>
      <c r="I132" s="217"/>
      <c r="J132" s="217"/>
      <c r="K132" s="217"/>
      <c r="L132" s="217"/>
      <c r="M132" s="217"/>
      <c r="N132" s="217"/>
      <c r="O132" s="217"/>
      <c r="P132" s="217"/>
      <c r="Q132" s="217"/>
      <c r="R132" s="217"/>
      <c r="S132" s="217"/>
      <c r="T132" s="217"/>
      <c r="U132" s="217"/>
      <c r="V132" s="217"/>
      <c r="W132" s="217"/>
      <c r="X132" s="217"/>
      <c r="Y132" s="217"/>
      <c r="Z132" s="217"/>
      <c r="AA132" s="217"/>
      <c r="AB132" s="217"/>
      <c r="AC132" s="217"/>
      <c r="AD132" s="217"/>
      <c r="AE132" s="217"/>
      <c r="AF132" s="217"/>
      <c r="AG132" s="217"/>
      <c r="AH132" s="217"/>
      <c r="AI132" s="217"/>
      <c r="AJ132" s="217"/>
      <c r="AK132" s="217"/>
      <c r="AL132" s="217"/>
      <c r="AM132" s="217"/>
      <c r="AN132" s="217"/>
      <c r="AO132" s="217"/>
      <c r="AP132" s="217"/>
      <c r="AQ132" s="217"/>
      <c r="AR132" s="217"/>
      <c r="AS132" s="217"/>
      <c r="AT132" s="217"/>
      <c r="AU132" s="217"/>
      <c r="AV132" s="217"/>
      <c r="AW132" s="217"/>
      <c r="AX132" s="217"/>
      <c r="AY132" s="217"/>
      <c r="AZ132" s="217"/>
      <c r="BA132" s="217"/>
      <c r="BB132" s="217"/>
      <c r="BC132" s="217"/>
      <c r="BD132" s="217"/>
      <c r="BE132" s="217"/>
      <c r="BF132" s="217"/>
      <c r="BG132" s="217"/>
      <c r="BH132" s="217"/>
      <c r="BI132" s="217"/>
      <c r="BJ132" s="217"/>
      <c r="BK132" s="217"/>
      <c r="BL132" s="217"/>
      <c r="BM132" s="217"/>
      <c r="BN132" s="217"/>
      <c r="BO132" s="217"/>
      <c r="BP132" s="217"/>
      <c r="BQ132" s="217"/>
      <c r="BR132" s="217"/>
      <c r="BS132" s="217"/>
      <c r="BT132" s="217"/>
      <c r="BU132" s="217"/>
      <c r="BV132" s="217"/>
      <c r="BW132" s="217"/>
      <c r="BX132" s="217"/>
      <c r="BY132" s="217"/>
      <c r="BZ132" s="217"/>
      <c r="CA132" s="217"/>
      <c r="CB132" s="217"/>
      <c r="CC132" s="217"/>
      <c r="CD132" s="217"/>
      <c r="CE132" s="217"/>
      <c r="CF132" s="217"/>
      <c r="CG132" s="217"/>
      <c r="CH132" s="217"/>
      <c r="CI132" s="217"/>
      <c r="CJ132" s="217"/>
      <c r="CK132" s="217"/>
      <c r="CL132" s="217"/>
      <c r="CM132" s="217"/>
      <c r="CN132" s="217"/>
      <c r="CO132" s="217"/>
      <c r="CP132" s="217"/>
      <c r="CQ132" s="217"/>
      <c r="CR132" s="217"/>
    </row>
    <row r="133" spans="3:96" x14ac:dyDescent="0.2">
      <c r="C133" s="217"/>
      <c r="D133" s="217"/>
      <c r="E133" s="217"/>
      <c r="F133" s="217"/>
      <c r="G133" s="217"/>
      <c r="H133" s="217"/>
      <c r="I133" s="217"/>
      <c r="J133" s="217"/>
      <c r="K133" s="217"/>
      <c r="L133" s="217"/>
      <c r="M133" s="217"/>
      <c r="N133" s="217"/>
      <c r="O133" s="217"/>
      <c r="P133" s="217"/>
      <c r="Q133" s="217"/>
      <c r="R133" s="217"/>
      <c r="S133" s="217"/>
      <c r="T133" s="217"/>
      <c r="U133" s="217"/>
      <c r="V133" s="217"/>
      <c r="W133" s="217"/>
      <c r="X133" s="217"/>
      <c r="Y133" s="217"/>
      <c r="Z133" s="217"/>
      <c r="AA133" s="217"/>
      <c r="AB133" s="217"/>
      <c r="AC133" s="217"/>
      <c r="AD133" s="217"/>
      <c r="AE133" s="217"/>
      <c r="AF133" s="217"/>
      <c r="AG133" s="217"/>
      <c r="AH133" s="217"/>
      <c r="AI133" s="217"/>
      <c r="AJ133" s="217"/>
      <c r="AK133" s="217"/>
      <c r="AL133" s="217"/>
      <c r="AM133" s="217"/>
      <c r="AN133" s="217"/>
      <c r="AO133" s="217"/>
      <c r="AP133" s="217"/>
      <c r="AQ133" s="217"/>
      <c r="AR133" s="217"/>
      <c r="AS133" s="217"/>
      <c r="AT133" s="217"/>
      <c r="AU133" s="217"/>
      <c r="AV133" s="217"/>
      <c r="AW133" s="217"/>
      <c r="AX133" s="217"/>
      <c r="AY133" s="217"/>
      <c r="AZ133" s="217"/>
      <c r="BA133" s="217"/>
      <c r="BB133" s="217"/>
      <c r="BC133" s="217"/>
      <c r="BD133" s="217"/>
      <c r="BE133" s="217"/>
      <c r="BF133" s="217"/>
      <c r="BG133" s="217"/>
      <c r="BH133" s="217"/>
      <c r="BI133" s="217"/>
      <c r="BJ133" s="217"/>
      <c r="BK133" s="217"/>
      <c r="BL133" s="217"/>
      <c r="BM133" s="217"/>
      <c r="BN133" s="217"/>
      <c r="BO133" s="217"/>
      <c r="BP133" s="217"/>
      <c r="BQ133" s="217"/>
      <c r="BR133" s="217"/>
      <c r="BS133" s="217"/>
      <c r="BT133" s="217"/>
      <c r="BU133" s="217"/>
      <c r="BV133" s="217"/>
      <c r="BW133" s="217"/>
      <c r="BX133" s="217"/>
      <c r="BY133" s="217"/>
      <c r="BZ133" s="217"/>
      <c r="CA133" s="217"/>
      <c r="CB133" s="217"/>
      <c r="CC133" s="217"/>
      <c r="CD133" s="217"/>
      <c r="CE133" s="217"/>
      <c r="CF133" s="217"/>
      <c r="CG133" s="217"/>
      <c r="CH133" s="217"/>
      <c r="CI133" s="217"/>
      <c r="CJ133" s="217"/>
      <c r="CK133" s="217"/>
      <c r="CL133" s="217"/>
      <c r="CM133" s="217"/>
      <c r="CN133" s="217"/>
      <c r="CO133" s="217"/>
      <c r="CP133" s="217"/>
      <c r="CQ133" s="217"/>
      <c r="CR133" s="217"/>
    </row>
    <row r="134" spans="3:96" x14ac:dyDescent="0.2">
      <c r="C134" s="217"/>
      <c r="D134" s="217"/>
      <c r="E134" s="217"/>
      <c r="F134" s="217"/>
      <c r="G134" s="217"/>
      <c r="H134" s="217"/>
      <c r="I134" s="217"/>
      <c r="J134" s="217"/>
      <c r="K134" s="217"/>
      <c r="L134" s="217"/>
      <c r="M134" s="217"/>
      <c r="N134" s="217"/>
      <c r="O134" s="217"/>
      <c r="P134" s="217"/>
      <c r="Q134" s="217"/>
      <c r="R134" s="217"/>
      <c r="S134" s="217"/>
      <c r="T134" s="217"/>
      <c r="U134" s="217"/>
      <c r="V134" s="217"/>
      <c r="W134" s="217"/>
      <c r="X134" s="217"/>
      <c r="Y134" s="217"/>
      <c r="Z134" s="217"/>
      <c r="AA134" s="217"/>
      <c r="AB134" s="217"/>
      <c r="AC134" s="217"/>
      <c r="AD134" s="217"/>
      <c r="AE134" s="217"/>
      <c r="AF134" s="217"/>
      <c r="AG134" s="217"/>
      <c r="AH134" s="217"/>
      <c r="AI134" s="217"/>
      <c r="AJ134" s="217"/>
      <c r="AK134" s="217"/>
      <c r="AL134" s="217"/>
      <c r="AM134" s="217"/>
      <c r="AN134" s="217"/>
      <c r="AO134" s="217"/>
      <c r="AP134" s="217"/>
      <c r="AQ134" s="217"/>
      <c r="AR134" s="217"/>
      <c r="AS134" s="217"/>
      <c r="AT134" s="217"/>
      <c r="AU134" s="217"/>
      <c r="AV134" s="217"/>
      <c r="AW134" s="217"/>
      <c r="AX134" s="217"/>
      <c r="AY134" s="217"/>
      <c r="AZ134" s="217"/>
      <c r="BA134" s="217"/>
      <c r="BB134" s="217"/>
      <c r="BC134" s="217"/>
      <c r="BD134" s="217"/>
      <c r="BE134" s="217"/>
      <c r="BF134" s="217"/>
      <c r="BG134" s="217"/>
      <c r="BH134" s="217"/>
      <c r="BI134" s="217"/>
      <c r="BJ134" s="217"/>
      <c r="BK134" s="217"/>
      <c r="BL134" s="217"/>
      <c r="BM134" s="217"/>
      <c r="BN134" s="217"/>
      <c r="BO134" s="217"/>
      <c r="BP134" s="217"/>
      <c r="BQ134" s="217"/>
      <c r="BR134" s="217"/>
      <c r="BS134" s="217"/>
      <c r="BT134" s="217"/>
      <c r="BU134" s="217"/>
      <c r="BV134" s="217"/>
      <c r="BW134" s="217"/>
      <c r="BX134" s="217"/>
      <c r="BY134" s="217"/>
      <c r="BZ134" s="217"/>
      <c r="CA134" s="217"/>
      <c r="CB134" s="217"/>
      <c r="CC134" s="217"/>
      <c r="CD134" s="217"/>
      <c r="CE134" s="217"/>
      <c r="CF134" s="217"/>
      <c r="CG134" s="217"/>
      <c r="CH134" s="217"/>
      <c r="CI134" s="217"/>
      <c r="CJ134" s="217"/>
      <c r="CK134" s="217"/>
      <c r="CL134" s="217"/>
      <c r="CM134" s="217"/>
      <c r="CN134" s="217"/>
      <c r="CO134" s="217"/>
      <c r="CP134" s="217"/>
      <c r="CQ134" s="217"/>
      <c r="CR134" s="217"/>
    </row>
    <row r="135" spans="3:96" x14ac:dyDescent="0.2">
      <c r="C135" s="217"/>
      <c r="D135" s="217"/>
      <c r="E135" s="217"/>
      <c r="F135" s="217"/>
      <c r="G135" s="217"/>
      <c r="H135" s="217"/>
      <c r="I135" s="217"/>
      <c r="J135" s="217"/>
      <c r="K135" s="217"/>
      <c r="L135" s="217"/>
      <c r="M135" s="217"/>
      <c r="N135" s="217"/>
      <c r="O135" s="217"/>
      <c r="P135" s="217"/>
      <c r="Q135" s="217"/>
      <c r="R135" s="217"/>
      <c r="S135" s="217"/>
      <c r="T135" s="217"/>
      <c r="U135" s="217"/>
      <c r="V135" s="217"/>
      <c r="W135" s="217"/>
      <c r="X135" s="217"/>
      <c r="Y135" s="217"/>
      <c r="Z135" s="217"/>
      <c r="AA135" s="217"/>
      <c r="AB135" s="217"/>
      <c r="AC135" s="217"/>
      <c r="AD135" s="217"/>
      <c r="AE135" s="217"/>
      <c r="AF135" s="217"/>
      <c r="AG135" s="217"/>
      <c r="AH135" s="217"/>
      <c r="AI135" s="217"/>
      <c r="AJ135" s="217"/>
      <c r="AK135" s="217"/>
      <c r="AL135" s="217"/>
      <c r="AM135" s="217"/>
      <c r="AN135" s="217"/>
      <c r="AO135" s="217"/>
      <c r="AP135" s="217"/>
      <c r="AQ135" s="217"/>
      <c r="AR135" s="217"/>
      <c r="AS135" s="217"/>
      <c r="AT135" s="217"/>
      <c r="AU135" s="217"/>
      <c r="AV135" s="217"/>
      <c r="AW135" s="217"/>
      <c r="AX135" s="217"/>
      <c r="AY135" s="217"/>
      <c r="AZ135" s="217"/>
      <c r="BA135" s="217"/>
      <c r="BB135" s="217"/>
      <c r="BC135" s="217"/>
      <c r="BD135" s="217"/>
      <c r="BE135" s="217"/>
      <c r="BF135" s="217"/>
      <c r="BG135" s="217"/>
      <c r="BH135" s="217"/>
      <c r="BI135" s="217"/>
      <c r="BJ135" s="217"/>
      <c r="BK135" s="217"/>
      <c r="BL135" s="217"/>
      <c r="BM135" s="217"/>
      <c r="BN135" s="217"/>
      <c r="BO135" s="217"/>
      <c r="BP135" s="217"/>
      <c r="BQ135" s="217"/>
      <c r="BR135" s="217"/>
      <c r="BS135" s="217"/>
      <c r="BT135" s="217"/>
      <c r="BU135" s="217"/>
      <c r="BV135" s="217"/>
      <c r="BW135" s="217"/>
      <c r="BX135" s="217"/>
      <c r="BY135" s="217"/>
      <c r="BZ135" s="217"/>
      <c r="CA135" s="217"/>
      <c r="CB135" s="217"/>
      <c r="CC135" s="217"/>
      <c r="CD135" s="217"/>
      <c r="CE135" s="217"/>
      <c r="CF135" s="217"/>
      <c r="CG135" s="217"/>
      <c r="CH135" s="217"/>
      <c r="CI135" s="217"/>
      <c r="CJ135" s="217"/>
      <c r="CK135" s="217"/>
      <c r="CL135" s="217"/>
      <c r="CM135" s="217"/>
      <c r="CN135" s="217"/>
      <c r="CO135" s="217"/>
      <c r="CP135" s="217"/>
      <c r="CQ135" s="217"/>
      <c r="CR135" s="217"/>
    </row>
    <row r="136" spans="3:96" x14ac:dyDescent="0.2">
      <c r="C136" s="217"/>
      <c r="D136" s="217"/>
      <c r="E136" s="217"/>
      <c r="F136" s="217"/>
      <c r="G136" s="217"/>
      <c r="H136" s="217"/>
      <c r="I136" s="217"/>
      <c r="J136" s="217"/>
      <c r="K136" s="217"/>
      <c r="L136" s="217"/>
      <c r="M136" s="217"/>
      <c r="N136" s="217"/>
      <c r="O136" s="217"/>
      <c r="P136" s="217"/>
      <c r="Q136" s="217"/>
      <c r="R136" s="217"/>
      <c r="S136" s="217"/>
      <c r="T136" s="217"/>
      <c r="U136" s="217"/>
      <c r="V136" s="217"/>
      <c r="W136" s="217"/>
      <c r="X136" s="217"/>
      <c r="Y136" s="217"/>
      <c r="Z136" s="217"/>
      <c r="AA136" s="217"/>
      <c r="AB136" s="217"/>
      <c r="AC136" s="217"/>
      <c r="AD136" s="217"/>
      <c r="AE136" s="217"/>
      <c r="AF136" s="217"/>
      <c r="AG136" s="217"/>
      <c r="AH136" s="217"/>
      <c r="AI136" s="217"/>
      <c r="AJ136" s="217"/>
      <c r="AK136" s="217"/>
      <c r="AL136" s="217"/>
      <c r="AM136" s="217"/>
      <c r="AN136" s="217"/>
      <c r="AO136" s="217"/>
      <c r="AP136" s="217"/>
      <c r="AQ136" s="217"/>
      <c r="AR136" s="217"/>
      <c r="AS136" s="217"/>
      <c r="AT136" s="217"/>
      <c r="AU136" s="217"/>
      <c r="AV136" s="217"/>
      <c r="AW136" s="217"/>
      <c r="AX136" s="217"/>
      <c r="AY136" s="217"/>
      <c r="AZ136" s="217"/>
      <c r="BA136" s="217"/>
      <c r="BB136" s="217"/>
      <c r="BC136" s="217"/>
      <c r="BD136" s="217"/>
      <c r="BE136" s="217"/>
      <c r="BF136" s="217"/>
      <c r="BG136" s="217"/>
      <c r="BH136" s="217"/>
      <c r="BI136" s="217"/>
      <c r="BJ136" s="217"/>
      <c r="BK136" s="217"/>
      <c r="BL136" s="217"/>
      <c r="BM136" s="217"/>
      <c r="BN136" s="217"/>
      <c r="BO136" s="217"/>
      <c r="BP136" s="217"/>
      <c r="BQ136" s="217"/>
      <c r="BR136" s="217"/>
      <c r="BS136" s="217"/>
      <c r="BT136" s="217"/>
      <c r="BU136" s="217"/>
      <c r="BV136" s="217"/>
      <c r="BW136" s="217"/>
      <c r="BX136" s="217"/>
      <c r="BY136" s="217"/>
      <c r="BZ136" s="217"/>
      <c r="CA136" s="217"/>
      <c r="CB136" s="217"/>
      <c r="CC136" s="217"/>
      <c r="CD136" s="217"/>
      <c r="CE136" s="217"/>
      <c r="CF136" s="217"/>
      <c r="CG136" s="217"/>
      <c r="CH136" s="217"/>
      <c r="CI136" s="217"/>
      <c r="CJ136" s="217"/>
      <c r="CK136" s="217"/>
      <c r="CL136" s="217"/>
      <c r="CM136" s="217"/>
      <c r="CN136" s="217"/>
      <c r="CO136" s="217"/>
      <c r="CP136" s="217"/>
      <c r="CQ136" s="217"/>
      <c r="CR136" s="217"/>
    </row>
    <row r="137" spans="3:96" x14ac:dyDescent="0.2">
      <c r="C137" s="217"/>
      <c r="D137" s="217"/>
      <c r="E137" s="217"/>
      <c r="F137" s="217"/>
      <c r="G137" s="217"/>
      <c r="H137" s="217"/>
      <c r="I137" s="217"/>
      <c r="J137" s="217"/>
      <c r="K137" s="217"/>
      <c r="L137" s="217"/>
      <c r="M137" s="217"/>
      <c r="N137" s="217"/>
      <c r="O137" s="217"/>
      <c r="P137" s="217"/>
      <c r="Q137" s="217"/>
      <c r="R137" s="217"/>
      <c r="S137" s="217"/>
      <c r="T137" s="217"/>
      <c r="U137" s="217"/>
      <c r="V137" s="217"/>
      <c r="W137" s="217"/>
      <c r="X137" s="217"/>
      <c r="Y137" s="217"/>
      <c r="Z137" s="217"/>
      <c r="AA137" s="217"/>
      <c r="AB137" s="217"/>
      <c r="AC137" s="217"/>
      <c r="AD137" s="217"/>
      <c r="AE137" s="217"/>
      <c r="AF137" s="217"/>
      <c r="AG137" s="217"/>
      <c r="AH137" s="217"/>
      <c r="AI137" s="217"/>
      <c r="AJ137" s="217"/>
      <c r="AK137" s="217"/>
      <c r="AL137" s="217"/>
      <c r="AM137" s="217"/>
      <c r="AN137" s="217"/>
      <c r="AO137" s="217"/>
      <c r="AP137" s="217"/>
      <c r="AQ137" s="217"/>
      <c r="AR137" s="217"/>
      <c r="AS137" s="217"/>
      <c r="AT137" s="217"/>
      <c r="AU137" s="217"/>
      <c r="AV137" s="217"/>
      <c r="AW137" s="217"/>
      <c r="AX137" s="217"/>
      <c r="AY137" s="217"/>
      <c r="AZ137" s="217"/>
      <c r="BA137" s="217"/>
      <c r="BB137" s="217"/>
      <c r="BC137" s="217"/>
      <c r="BD137" s="217"/>
      <c r="BE137" s="217"/>
      <c r="BF137" s="217"/>
      <c r="BG137" s="217"/>
      <c r="BH137" s="217"/>
      <c r="BI137" s="217"/>
      <c r="BJ137" s="217"/>
      <c r="BK137" s="217"/>
      <c r="BL137" s="217"/>
      <c r="BM137" s="217"/>
      <c r="BN137" s="217"/>
      <c r="BO137" s="217"/>
      <c r="BP137" s="217"/>
      <c r="BQ137" s="217"/>
      <c r="BR137" s="217"/>
      <c r="BS137" s="217"/>
      <c r="BT137" s="217"/>
      <c r="BU137" s="217"/>
      <c r="BV137" s="217"/>
      <c r="BW137" s="217"/>
      <c r="BX137" s="217"/>
      <c r="BY137" s="217"/>
      <c r="BZ137" s="217"/>
      <c r="CA137" s="217"/>
      <c r="CB137" s="217"/>
      <c r="CC137" s="217"/>
      <c r="CD137" s="217"/>
      <c r="CE137" s="217"/>
      <c r="CF137" s="217"/>
      <c r="CG137" s="217"/>
      <c r="CH137" s="217"/>
      <c r="CI137" s="217"/>
      <c r="CJ137" s="217"/>
      <c r="CK137" s="217"/>
      <c r="CL137" s="217"/>
      <c r="CM137" s="217"/>
      <c r="CN137" s="217"/>
      <c r="CO137" s="217"/>
      <c r="CP137" s="217"/>
      <c r="CQ137" s="217"/>
      <c r="CR137" s="217"/>
    </row>
    <row r="138" spans="3:96" x14ac:dyDescent="0.2">
      <c r="C138" s="217"/>
      <c r="D138" s="217"/>
      <c r="E138" s="217"/>
      <c r="F138" s="217"/>
      <c r="G138" s="217"/>
      <c r="H138" s="217"/>
      <c r="I138" s="217"/>
      <c r="J138" s="217"/>
      <c r="K138" s="217"/>
      <c r="L138" s="217"/>
      <c r="M138" s="217"/>
      <c r="N138" s="217"/>
      <c r="O138" s="217"/>
      <c r="P138" s="217"/>
      <c r="Q138" s="217"/>
      <c r="R138" s="217"/>
      <c r="S138" s="217"/>
      <c r="T138" s="217"/>
      <c r="U138" s="217"/>
      <c r="V138" s="217"/>
      <c r="W138" s="217"/>
      <c r="X138" s="217"/>
      <c r="Y138" s="217"/>
      <c r="Z138" s="217"/>
      <c r="AA138" s="217"/>
      <c r="AB138" s="217"/>
      <c r="AC138" s="217"/>
      <c r="AD138" s="217"/>
      <c r="AE138" s="217"/>
      <c r="AF138" s="217"/>
      <c r="AG138" s="217"/>
      <c r="AH138" s="217"/>
      <c r="AI138" s="217"/>
      <c r="AJ138" s="217"/>
      <c r="AK138" s="217"/>
      <c r="AL138" s="217"/>
      <c r="AM138" s="217"/>
      <c r="AN138" s="217"/>
      <c r="AO138" s="217"/>
      <c r="AP138" s="217"/>
      <c r="AQ138" s="217"/>
      <c r="AR138" s="217"/>
      <c r="AS138" s="217"/>
      <c r="AT138" s="217"/>
      <c r="AU138" s="217"/>
      <c r="AV138" s="217"/>
      <c r="AW138" s="217"/>
      <c r="AX138" s="217"/>
      <c r="AY138" s="217"/>
      <c r="AZ138" s="217"/>
      <c r="BA138" s="217"/>
      <c r="BB138" s="217"/>
      <c r="BC138" s="217"/>
      <c r="BD138" s="217"/>
      <c r="BE138" s="217"/>
      <c r="BF138" s="217"/>
      <c r="BG138" s="217"/>
      <c r="BH138" s="217"/>
      <c r="BI138" s="217"/>
      <c r="BJ138" s="217"/>
      <c r="BK138" s="217"/>
      <c r="BL138" s="217"/>
      <c r="BM138" s="217"/>
      <c r="BN138" s="217"/>
      <c r="BO138" s="217"/>
      <c r="BP138" s="217"/>
      <c r="BQ138" s="217"/>
      <c r="BR138" s="217"/>
      <c r="BS138" s="217"/>
      <c r="BT138" s="217"/>
      <c r="BU138" s="217"/>
      <c r="BV138" s="217"/>
      <c r="BW138" s="217"/>
      <c r="BX138" s="217"/>
      <c r="BY138" s="217"/>
      <c r="BZ138" s="217"/>
      <c r="CA138" s="217"/>
      <c r="CB138" s="217"/>
      <c r="CC138" s="217"/>
      <c r="CD138" s="217"/>
      <c r="CE138" s="217"/>
      <c r="CF138" s="217"/>
      <c r="CG138" s="217"/>
      <c r="CH138" s="217"/>
      <c r="CI138" s="217"/>
      <c r="CJ138" s="217"/>
      <c r="CK138" s="217"/>
      <c r="CL138" s="217"/>
      <c r="CM138" s="217"/>
      <c r="CN138" s="217"/>
      <c r="CO138" s="217"/>
      <c r="CP138" s="217"/>
      <c r="CQ138" s="217"/>
      <c r="CR138" s="217"/>
    </row>
    <row r="139" spans="3:96" x14ac:dyDescent="0.2">
      <c r="C139" s="217"/>
      <c r="D139" s="217"/>
      <c r="E139" s="217"/>
      <c r="F139" s="217"/>
      <c r="G139" s="217"/>
      <c r="H139" s="217"/>
      <c r="I139" s="217"/>
      <c r="J139" s="217"/>
      <c r="K139" s="217"/>
      <c r="L139" s="217"/>
      <c r="M139" s="217"/>
      <c r="N139" s="217"/>
      <c r="O139" s="217"/>
      <c r="P139" s="217"/>
      <c r="Q139" s="217"/>
      <c r="R139" s="217"/>
      <c r="S139" s="217"/>
      <c r="T139" s="217"/>
      <c r="U139" s="217"/>
      <c r="V139" s="217"/>
      <c r="W139" s="217"/>
      <c r="X139" s="217"/>
      <c r="Y139" s="217"/>
      <c r="Z139" s="217"/>
      <c r="AA139" s="217"/>
      <c r="AB139" s="217"/>
      <c r="AC139" s="217"/>
      <c r="AD139" s="217"/>
      <c r="AE139" s="217"/>
      <c r="AF139" s="217"/>
      <c r="AG139" s="217"/>
      <c r="AH139" s="217"/>
      <c r="AI139" s="217"/>
      <c r="AJ139" s="217"/>
      <c r="AK139" s="217"/>
      <c r="AL139" s="217"/>
      <c r="AM139" s="217"/>
      <c r="AN139" s="217"/>
      <c r="AO139" s="217"/>
      <c r="AP139" s="217"/>
      <c r="AQ139" s="217"/>
      <c r="AR139" s="217"/>
      <c r="AS139" s="217"/>
      <c r="AT139" s="217"/>
      <c r="AU139" s="217"/>
      <c r="AV139" s="217"/>
      <c r="AW139" s="217"/>
      <c r="AX139" s="217"/>
      <c r="AY139" s="217"/>
      <c r="AZ139" s="217"/>
      <c r="BA139" s="217"/>
      <c r="BB139" s="217"/>
      <c r="BC139" s="217"/>
      <c r="BD139" s="217"/>
      <c r="BE139" s="217"/>
      <c r="BF139" s="217"/>
      <c r="BG139" s="217"/>
      <c r="BH139" s="217"/>
      <c r="BI139" s="217"/>
      <c r="BJ139" s="217"/>
      <c r="BK139" s="217"/>
      <c r="BL139" s="217"/>
      <c r="BM139" s="217"/>
      <c r="BN139" s="217"/>
      <c r="BO139" s="217"/>
      <c r="BP139" s="217"/>
      <c r="BQ139" s="217"/>
      <c r="BR139" s="217"/>
      <c r="BS139" s="217"/>
      <c r="BT139" s="217"/>
      <c r="BU139" s="217"/>
      <c r="BV139" s="217"/>
      <c r="BW139" s="217"/>
      <c r="BX139" s="217"/>
      <c r="BY139" s="217"/>
      <c r="BZ139" s="217"/>
      <c r="CA139" s="217"/>
      <c r="CB139" s="217"/>
      <c r="CC139" s="217"/>
      <c r="CD139" s="217"/>
      <c r="CE139" s="217"/>
      <c r="CF139" s="217"/>
      <c r="CG139" s="217"/>
      <c r="CH139" s="217"/>
      <c r="CI139" s="217"/>
      <c r="CJ139" s="217"/>
      <c r="CK139" s="217"/>
      <c r="CL139" s="217"/>
      <c r="CM139" s="217"/>
      <c r="CN139" s="217"/>
      <c r="CO139" s="217"/>
      <c r="CP139" s="217"/>
      <c r="CQ139" s="217"/>
      <c r="CR139" s="217"/>
    </row>
    <row r="140" spans="3:96" x14ac:dyDescent="0.2">
      <c r="C140" s="217"/>
      <c r="D140" s="217"/>
      <c r="E140" s="217"/>
      <c r="F140" s="217"/>
      <c r="G140" s="217"/>
      <c r="H140" s="217"/>
      <c r="I140" s="217"/>
      <c r="J140" s="217"/>
      <c r="K140" s="217"/>
      <c r="L140" s="217"/>
      <c r="M140" s="217"/>
      <c r="N140" s="217"/>
      <c r="O140" s="217"/>
      <c r="P140" s="217"/>
      <c r="Q140" s="217"/>
      <c r="R140" s="217"/>
      <c r="S140" s="217"/>
      <c r="T140" s="217"/>
      <c r="U140" s="217"/>
      <c r="V140" s="217"/>
      <c r="W140" s="217"/>
      <c r="X140" s="217"/>
      <c r="Y140" s="217"/>
      <c r="Z140" s="217"/>
      <c r="AA140" s="217"/>
      <c r="AB140" s="217"/>
      <c r="AC140" s="217"/>
      <c r="AD140" s="217"/>
      <c r="AE140" s="217"/>
      <c r="AF140" s="217"/>
      <c r="AG140" s="217"/>
      <c r="AH140" s="217"/>
      <c r="AI140" s="217"/>
      <c r="AJ140" s="217"/>
      <c r="AK140" s="217"/>
      <c r="AL140" s="217"/>
      <c r="AM140" s="217"/>
      <c r="AN140" s="217"/>
      <c r="AO140" s="217"/>
      <c r="AP140" s="217"/>
      <c r="AQ140" s="217"/>
      <c r="AR140" s="217"/>
      <c r="AS140" s="217"/>
      <c r="AT140" s="217"/>
      <c r="AU140" s="217"/>
      <c r="AV140" s="217"/>
      <c r="AW140" s="217"/>
      <c r="AX140" s="217"/>
      <c r="AY140" s="217"/>
      <c r="AZ140" s="217"/>
      <c r="BA140" s="217"/>
      <c r="BB140" s="217"/>
      <c r="BC140" s="217"/>
      <c r="BD140" s="217"/>
      <c r="BE140" s="217"/>
      <c r="BF140" s="217"/>
      <c r="BG140" s="217"/>
      <c r="BH140" s="217"/>
      <c r="BI140" s="217"/>
      <c r="BJ140" s="217"/>
      <c r="BK140" s="217"/>
      <c r="BL140" s="217"/>
      <c r="BM140" s="217"/>
      <c r="BN140" s="217"/>
      <c r="BO140" s="217"/>
      <c r="BP140" s="217"/>
      <c r="BQ140" s="217"/>
      <c r="BR140" s="217"/>
      <c r="BS140" s="217"/>
      <c r="BT140" s="217"/>
      <c r="BU140" s="217"/>
      <c r="BV140" s="217"/>
      <c r="BW140" s="217"/>
      <c r="BX140" s="217"/>
      <c r="BY140" s="217"/>
      <c r="BZ140" s="217"/>
      <c r="CA140" s="217"/>
      <c r="CB140" s="217"/>
      <c r="CC140" s="217"/>
      <c r="CD140" s="217"/>
      <c r="CE140" s="217"/>
      <c r="CF140" s="217"/>
      <c r="CG140" s="217"/>
      <c r="CH140" s="217"/>
      <c r="CI140" s="217"/>
      <c r="CJ140" s="217"/>
      <c r="CK140" s="217"/>
      <c r="CL140" s="217"/>
      <c r="CM140" s="217"/>
      <c r="CN140" s="217"/>
      <c r="CO140" s="217"/>
      <c r="CP140" s="217"/>
      <c r="CQ140" s="217"/>
      <c r="CR140" s="217"/>
    </row>
    <row r="141" spans="3:96" x14ac:dyDescent="0.2">
      <c r="C141" s="217"/>
      <c r="D141" s="217"/>
      <c r="E141" s="217"/>
      <c r="F141" s="217"/>
      <c r="G141" s="217"/>
      <c r="H141" s="217"/>
      <c r="I141" s="217"/>
      <c r="J141" s="217"/>
      <c r="K141" s="217"/>
      <c r="L141" s="217"/>
      <c r="M141" s="217"/>
      <c r="N141" s="217"/>
      <c r="O141" s="217"/>
      <c r="P141" s="217"/>
      <c r="Q141" s="217"/>
      <c r="R141" s="217"/>
      <c r="S141" s="217"/>
      <c r="T141" s="217"/>
      <c r="U141" s="217"/>
      <c r="V141" s="217"/>
      <c r="W141" s="217"/>
      <c r="X141" s="217"/>
      <c r="Y141" s="217"/>
      <c r="Z141" s="217"/>
      <c r="AA141" s="217"/>
      <c r="AB141" s="217"/>
      <c r="AC141" s="217"/>
      <c r="AD141" s="217"/>
      <c r="AE141" s="217"/>
      <c r="AF141" s="217"/>
      <c r="AG141" s="217"/>
      <c r="AH141" s="217"/>
      <c r="AI141" s="217"/>
      <c r="AJ141" s="217"/>
      <c r="AK141" s="217"/>
      <c r="AL141" s="217"/>
      <c r="AM141" s="217"/>
      <c r="AN141" s="217"/>
      <c r="AO141" s="217"/>
      <c r="AP141" s="217"/>
      <c r="AQ141" s="217"/>
      <c r="AR141" s="217"/>
      <c r="AS141" s="217"/>
      <c r="AT141" s="217"/>
      <c r="AU141" s="217"/>
      <c r="AV141" s="217"/>
      <c r="AW141" s="217"/>
      <c r="AX141" s="217"/>
      <c r="AY141" s="217"/>
      <c r="AZ141" s="217"/>
      <c r="BA141" s="217"/>
      <c r="BB141" s="217"/>
      <c r="BC141" s="217"/>
      <c r="BD141" s="217"/>
      <c r="BE141" s="217"/>
      <c r="BF141" s="217"/>
      <c r="BG141" s="217"/>
      <c r="BH141" s="217"/>
      <c r="BI141" s="217"/>
      <c r="BJ141" s="217"/>
      <c r="BK141" s="217"/>
      <c r="BL141" s="217"/>
      <c r="BM141" s="217"/>
      <c r="BN141" s="217"/>
      <c r="BO141" s="217"/>
      <c r="BP141" s="217"/>
      <c r="BQ141" s="217"/>
      <c r="BR141" s="217"/>
      <c r="BS141" s="217"/>
      <c r="BT141" s="217"/>
      <c r="BU141" s="217"/>
      <c r="BV141" s="217"/>
      <c r="BW141" s="217"/>
      <c r="BX141" s="217"/>
      <c r="BY141" s="217"/>
      <c r="BZ141" s="217"/>
      <c r="CA141" s="217"/>
      <c r="CB141" s="217"/>
      <c r="CC141" s="217"/>
      <c r="CD141" s="217"/>
      <c r="CE141" s="217"/>
      <c r="CF141" s="217"/>
      <c r="CG141" s="217"/>
      <c r="CH141" s="217"/>
      <c r="CI141" s="217"/>
      <c r="CJ141" s="217"/>
      <c r="CK141" s="217"/>
      <c r="CL141" s="217"/>
      <c r="CM141" s="217"/>
      <c r="CN141" s="217"/>
      <c r="CO141" s="217"/>
      <c r="CP141" s="217"/>
      <c r="CQ141" s="217"/>
      <c r="CR141" s="217"/>
    </row>
    <row r="142" spans="3:96" x14ac:dyDescent="0.2">
      <c r="C142" s="217"/>
      <c r="D142" s="217"/>
      <c r="E142" s="217"/>
      <c r="F142" s="217"/>
      <c r="G142" s="217"/>
      <c r="H142" s="217"/>
      <c r="I142" s="217"/>
      <c r="J142" s="217"/>
      <c r="K142" s="217"/>
      <c r="L142" s="217"/>
      <c r="M142" s="217"/>
      <c r="N142" s="217"/>
      <c r="O142" s="217"/>
      <c r="P142" s="217"/>
      <c r="Q142" s="217"/>
      <c r="R142" s="217"/>
      <c r="S142" s="217"/>
      <c r="T142" s="217"/>
      <c r="U142" s="217"/>
      <c r="V142" s="217"/>
      <c r="W142" s="217"/>
      <c r="X142" s="217"/>
      <c r="Y142" s="217"/>
      <c r="Z142" s="217"/>
      <c r="AA142" s="217"/>
      <c r="AB142" s="217"/>
      <c r="AC142" s="217"/>
      <c r="AD142" s="217"/>
      <c r="AE142" s="217"/>
      <c r="AF142" s="217"/>
      <c r="AG142" s="217"/>
      <c r="AH142" s="217"/>
      <c r="AI142" s="217"/>
      <c r="AJ142" s="217"/>
      <c r="AK142" s="217"/>
      <c r="AL142" s="217"/>
      <c r="AM142" s="217"/>
      <c r="AN142" s="217"/>
      <c r="AO142" s="217"/>
      <c r="AP142" s="217"/>
      <c r="AQ142" s="217"/>
      <c r="AR142" s="217"/>
      <c r="AS142" s="217"/>
      <c r="AT142" s="217"/>
      <c r="AU142" s="217"/>
      <c r="AV142" s="217"/>
      <c r="AW142" s="217"/>
      <c r="AX142" s="217"/>
      <c r="AY142" s="217"/>
      <c r="AZ142" s="217"/>
      <c r="BA142" s="217"/>
      <c r="BB142" s="217"/>
      <c r="BC142" s="217"/>
      <c r="BD142" s="217"/>
      <c r="BE142" s="217"/>
      <c r="BF142" s="217"/>
      <c r="BG142" s="217"/>
      <c r="BH142" s="217"/>
      <c r="BI142" s="217"/>
      <c r="BJ142" s="217"/>
      <c r="BK142" s="217"/>
      <c r="BL142" s="217"/>
      <c r="BM142" s="217"/>
      <c r="BN142" s="217"/>
      <c r="BO142" s="217"/>
      <c r="BP142" s="217"/>
      <c r="BQ142" s="217"/>
      <c r="BR142" s="217"/>
      <c r="BS142" s="217"/>
      <c r="BT142" s="217"/>
      <c r="BU142" s="217"/>
      <c r="BV142" s="217"/>
      <c r="BW142" s="217"/>
      <c r="BX142" s="217"/>
      <c r="BY142" s="217"/>
      <c r="BZ142" s="217"/>
      <c r="CA142" s="217"/>
      <c r="CB142" s="217"/>
      <c r="CC142" s="217"/>
      <c r="CD142" s="217"/>
      <c r="CE142" s="217"/>
      <c r="CF142" s="217"/>
      <c r="CG142" s="217"/>
      <c r="CH142" s="217"/>
      <c r="CI142" s="217"/>
      <c r="CJ142" s="217"/>
      <c r="CK142" s="217"/>
      <c r="CL142" s="217"/>
      <c r="CM142" s="217"/>
      <c r="CN142" s="217"/>
      <c r="CO142" s="217"/>
      <c r="CP142" s="217"/>
      <c r="CQ142" s="217"/>
      <c r="CR142" s="217"/>
    </row>
    <row r="143" spans="3:96" x14ac:dyDescent="0.2">
      <c r="C143" s="217"/>
      <c r="D143" s="217"/>
      <c r="E143" s="217"/>
      <c r="F143" s="217"/>
      <c r="G143" s="217"/>
      <c r="H143" s="217"/>
      <c r="I143" s="217"/>
      <c r="J143" s="217"/>
      <c r="K143" s="217"/>
      <c r="L143" s="217"/>
      <c r="M143" s="217"/>
      <c r="N143" s="217"/>
      <c r="O143" s="217"/>
      <c r="P143" s="217"/>
      <c r="Q143" s="217"/>
      <c r="R143" s="217"/>
      <c r="S143" s="217"/>
      <c r="T143" s="217"/>
      <c r="U143" s="217"/>
      <c r="V143" s="217"/>
      <c r="W143" s="217"/>
      <c r="X143" s="217"/>
      <c r="Y143" s="217"/>
      <c r="Z143" s="217"/>
      <c r="AA143" s="217"/>
      <c r="AB143" s="217"/>
      <c r="AC143" s="217"/>
      <c r="AD143" s="217"/>
      <c r="AE143" s="217"/>
      <c r="AF143" s="217"/>
      <c r="AG143" s="217"/>
      <c r="AH143" s="217"/>
      <c r="AI143" s="217"/>
      <c r="AJ143" s="217"/>
      <c r="AK143" s="217"/>
      <c r="AL143" s="217"/>
      <c r="AM143" s="217"/>
      <c r="AN143" s="217"/>
      <c r="AO143" s="217"/>
      <c r="AP143" s="217"/>
      <c r="AQ143" s="217"/>
      <c r="AR143" s="217"/>
      <c r="AS143" s="217"/>
      <c r="AT143" s="217"/>
      <c r="AU143" s="217"/>
      <c r="AV143" s="217"/>
      <c r="AW143" s="217"/>
      <c r="AX143" s="217"/>
      <c r="AY143" s="217"/>
      <c r="AZ143" s="217"/>
      <c r="BA143" s="217"/>
      <c r="BB143" s="217"/>
      <c r="BC143" s="217"/>
      <c r="BD143" s="217"/>
      <c r="BE143" s="217"/>
      <c r="BF143" s="217"/>
      <c r="BG143" s="217"/>
      <c r="BH143" s="217"/>
      <c r="BI143" s="217"/>
      <c r="BJ143" s="217"/>
      <c r="BK143" s="217"/>
      <c r="BL143" s="217"/>
      <c r="BM143" s="217"/>
      <c r="BN143" s="217"/>
      <c r="BO143" s="217"/>
      <c r="BP143" s="217"/>
      <c r="BQ143" s="217"/>
      <c r="BR143" s="217"/>
      <c r="BS143" s="217"/>
      <c r="BT143" s="217"/>
      <c r="BU143" s="217"/>
      <c r="BV143" s="217"/>
      <c r="BW143" s="217"/>
      <c r="BX143" s="217"/>
      <c r="BY143" s="217"/>
      <c r="BZ143" s="217"/>
      <c r="CA143" s="217"/>
      <c r="CB143" s="217"/>
      <c r="CC143" s="217"/>
      <c r="CD143" s="217"/>
      <c r="CE143" s="217"/>
      <c r="CF143" s="217"/>
      <c r="CG143" s="217"/>
      <c r="CH143" s="217"/>
      <c r="CI143" s="217"/>
      <c r="CJ143" s="217"/>
      <c r="CK143" s="217"/>
      <c r="CL143" s="217"/>
      <c r="CM143" s="217"/>
      <c r="CN143" s="217"/>
      <c r="CO143" s="217"/>
      <c r="CP143" s="217"/>
      <c r="CQ143" s="217"/>
      <c r="CR143" s="217"/>
    </row>
    <row r="144" spans="3:96" x14ac:dyDescent="0.2">
      <c r="C144" s="217"/>
      <c r="D144" s="217"/>
      <c r="E144" s="217"/>
      <c r="F144" s="217"/>
      <c r="G144" s="217"/>
      <c r="H144" s="217"/>
      <c r="I144" s="217"/>
      <c r="J144" s="217"/>
      <c r="K144" s="217"/>
      <c r="L144" s="217"/>
      <c r="M144" s="217"/>
      <c r="N144" s="217"/>
      <c r="O144" s="217"/>
      <c r="P144" s="217"/>
      <c r="Q144" s="217"/>
      <c r="R144" s="217"/>
      <c r="S144" s="217"/>
      <c r="T144" s="217"/>
      <c r="U144" s="217"/>
      <c r="V144" s="217"/>
      <c r="W144" s="217"/>
      <c r="X144" s="217"/>
      <c r="Y144" s="217"/>
      <c r="Z144" s="217"/>
      <c r="AA144" s="217"/>
      <c r="AB144" s="217"/>
      <c r="AC144" s="217"/>
      <c r="AD144" s="217"/>
      <c r="AE144" s="217"/>
      <c r="AF144" s="217"/>
      <c r="AG144" s="217"/>
      <c r="AH144" s="217"/>
      <c r="AI144" s="217"/>
      <c r="AJ144" s="217"/>
      <c r="AK144" s="217"/>
      <c r="AL144" s="217"/>
      <c r="AM144" s="217"/>
      <c r="AN144" s="217"/>
      <c r="AO144" s="217"/>
      <c r="AP144" s="217"/>
      <c r="AQ144" s="217"/>
      <c r="AR144" s="217"/>
      <c r="AS144" s="217"/>
      <c r="AT144" s="217"/>
      <c r="AU144" s="217"/>
      <c r="AV144" s="217"/>
      <c r="AW144" s="217"/>
      <c r="AX144" s="217"/>
      <c r="AY144" s="217"/>
      <c r="AZ144" s="217"/>
      <c r="BA144" s="217"/>
      <c r="BB144" s="217"/>
      <c r="BC144" s="217"/>
      <c r="BD144" s="217"/>
      <c r="BE144" s="217"/>
      <c r="BF144" s="217"/>
      <c r="BG144" s="217"/>
      <c r="BH144" s="217"/>
      <c r="BI144" s="217"/>
      <c r="BJ144" s="217"/>
      <c r="BK144" s="217"/>
      <c r="BL144" s="217"/>
      <c r="BM144" s="217"/>
      <c r="BN144" s="217"/>
      <c r="BO144" s="217"/>
      <c r="BP144" s="217"/>
      <c r="BQ144" s="217"/>
      <c r="BR144" s="217"/>
      <c r="BS144" s="217"/>
      <c r="BT144" s="217"/>
      <c r="BU144" s="217"/>
      <c r="BV144" s="217"/>
      <c r="BW144" s="217"/>
      <c r="BX144" s="217"/>
      <c r="BY144" s="217"/>
      <c r="BZ144" s="217"/>
      <c r="CA144" s="217"/>
      <c r="CB144" s="217"/>
      <c r="CC144" s="217"/>
      <c r="CD144" s="217"/>
      <c r="CE144" s="217"/>
      <c r="CF144" s="217"/>
      <c r="CG144" s="217"/>
      <c r="CH144" s="217"/>
      <c r="CI144" s="217"/>
      <c r="CJ144" s="217"/>
      <c r="CK144" s="217"/>
      <c r="CL144" s="217"/>
      <c r="CM144" s="217"/>
      <c r="CN144" s="217"/>
      <c r="CO144" s="217"/>
      <c r="CP144" s="217"/>
      <c r="CQ144" s="217"/>
      <c r="CR144" s="217"/>
    </row>
    <row r="145" spans="3:96" x14ac:dyDescent="0.2">
      <c r="C145" s="217"/>
      <c r="D145" s="217"/>
      <c r="E145" s="217"/>
      <c r="F145" s="217"/>
      <c r="G145" s="217"/>
      <c r="H145" s="217"/>
      <c r="I145" s="217"/>
      <c r="J145" s="217"/>
      <c r="K145" s="217"/>
      <c r="L145" s="217"/>
      <c r="M145" s="217"/>
      <c r="N145" s="217"/>
      <c r="O145" s="217"/>
      <c r="P145" s="217"/>
      <c r="Q145" s="217"/>
      <c r="R145" s="217"/>
      <c r="S145" s="217"/>
      <c r="T145" s="217"/>
      <c r="U145" s="217"/>
      <c r="V145" s="217"/>
      <c r="W145" s="217"/>
      <c r="X145" s="217"/>
      <c r="Y145" s="217"/>
      <c r="Z145" s="217"/>
      <c r="AA145" s="217"/>
      <c r="AB145" s="217"/>
      <c r="AC145" s="217"/>
      <c r="AD145" s="217"/>
      <c r="AE145" s="217"/>
      <c r="AF145" s="217"/>
      <c r="AG145" s="217"/>
      <c r="AH145" s="217"/>
      <c r="AI145" s="217"/>
      <c r="AJ145" s="217"/>
      <c r="AK145" s="217"/>
      <c r="AL145" s="217"/>
      <c r="AM145" s="217"/>
      <c r="AN145" s="217"/>
      <c r="AO145" s="217"/>
      <c r="AP145" s="217"/>
      <c r="AQ145" s="217"/>
      <c r="AR145" s="217"/>
      <c r="AS145" s="217"/>
      <c r="AT145" s="217"/>
      <c r="AU145" s="217"/>
      <c r="AV145" s="217"/>
      <c r="AW145" s="217"/>
      <c r="AX145" s="217"/>
      <c r="AY145" s="217"/>
      <c r="AZ145" s="217"/>
      <c r="BA145" s="217"/>
      <c r="BB145" s="217"/>
      <c r="BC145" s="217"/>
      <c r="BD145" s="217"/>
      <c r="BE145" s="217"/>
      <c r="BF145" s="217"/>
      <c r="BG145" s="217"/>
      <c r="BH145" s="217"/>
      <c r="BI145" s="217"/>
      <c r="BJ145" s="217"/>
      <c r="BK145" s="217"/>
      <c r="BL145" s="217"/>
      <c r="BM145" s="217"/>
      <c r="BN145" s="217"/>
      <c r="BO145" s="217"/>
      <c r="BP145" s="217"/>
      <c r="BQ145" s="217"/>
      <c r="BR145" s="217"/>
      <c r="BS145" s="217"/>
      <c r="BT145" s="217"/>
      <c r="BU145" s="217"/>
      <c r="BV145" s="217"/>
      <c r="BW145" s="217"/>
      <c r="BX145" s="217"/>
      <c r="BY145" s="217"/>
      <c r="BZ145" s="217"/>
      <c r="CA145" s="217"/>
      <c r="CB145" s="217"/>
      <c r="CC145" s="217"/>
      <c r="CD145" s="217"/>
      <c r="CE145" s="217"/>
      <c r="CF145" s="217"/>
      <c r="CG145" s="217"/>
      <c r="CH145" s="217"/>
      <c r="CI145" s="217"/>
      <c r="CJ145" s="217"/>
      <c r="CK145" s="217"/>
      <c r="CL145" s="217"/>
      <c r="CM145" s="217"/>
      <c r="CN145" s="217"/>
      <c r="CO145" s="217"/>
      <c r="CP145" s="217"/>
      <c r="CQ145" s="217"/>
      <c r="CR145" s="217"/>
    </row>
    <row r="146" spans="3:96" x14ac:dyDescent="0.2">
      <c r="C146" s="217"/>
      <c r="D146" s="217"/>
      <c r="E146" s="217"/>
      <c r="F146" s="217"/>
      <c r="G146" s="217"/>
      <c r="H146" s="217"/>
      <c r="I146" s="217"/>
      <c r="J146" s="217"/>
      <c r="K146" s="217"/>
      <c r="L146" s="217"/>
      <c r="M146" s="217"/>
      <c r="N146" s="217"/>
      <c r="O146" s="217"/>
      <c r="P146" s="217"/>
      <c r="Q146" s="217"/>
      <c r="R146" s="217"/>
      <c r="S146" s="217"/>
      <c r="T146" s="217"/>
      <c r="U146" s="217"/>
      <c r="V146" s="217"/>
      <c r="W146" s="217"/>
      <c r="X146" s="217"/>
      <c r="Y146" s="217"/>
      <c r="Z146" s="217"/>
      <c r="AA146" s="217"/>
      <c r="AB146" s="217"/>
      <c r="AC146" s="217"/>
      <c r="AD146" s="217"/>
      <c r="AE146" s="217"/>
      <c r="AF146" s="217"/>
      <c r="AG146" s="217"/>
      <c r="AH146" s="217"/>
      <c r="AI146" s="217"/>
      <c r="AJ146" s="217"/>
      <c r="AK146" s="217"/>
      <c r="AL146" s="217"/>
      <c r="AM146" s="217"/>
      <c r="AN146" s="217"/>
      <c r="AO146" s="217"/>
      <c r="AP146" s="217"/>
      <c r="AQ146" s="217"/>
      <c r="AR146" s="217"/>
      <c r="AS146" s="217"/>
      <c r="AT146" s="217"/>
      <c r="AU146" s="217"/>
      <c r="AV146" s="217"/>
      <c r="AW146" s="217"/>
      <c r="AX146" s="217"/>
      <c r="AY146" s="217"/>
      <c r="AZ146" s="217"/>
      <c r="BA146" s="217"/>
      <c r="BB146" s="217"/>
      <c r="BC146" s="217"/>
      <c r="BD146" s="217"/>
      <c r="BE146" s="217"/>
      <c r="BF146" s="217"/>
      <c r="BG146" s="217"/>
      <c r="BH146" s="217"/>
      <c r="BI146" s="217"/>
      <c r="BJ146" s="217"/>
      <c r="BK146" s="217"/>
      <c r="BL146" s="217"/>
      <c r="BM146" s="217"/>
      <c r="BN146" s="217"/>
      <c r="BO146" s="217"/>
      <c r="BP146" s="217"/>
      <c r="BQ146" s="217"/>
      <c r="BR146" s="217"/>
      <c r="BS146" s="217"/>
      <c r="BT146" s="217"/>
      <c r="BU146" s="217"/>
      <c r="BV146" s="217"/>
      <c r="BW146" s="217"/>
      <c r="BX146" s="217"/>
      <c r="BY146" s="217"/>
      <c r="BZ146" s="217"/>
      <c r="CA146" s="217"/>
      <c r="CB146" s="217"/>
      <c r="CC146" s="217"/>
      <c r="CD146" s="217"/>
      <c r="CE146" s="217"/>
      <c r="CF146" s="217"/>
      <c r="CG146" s="217"/>
      <c r="CH146" s="217"/>
      <c r="CI146" s="217"/>
      <c r="CJ146" s="217"/>
      <c r="CK146" s="217"/>
      <c r="CL146" s="217"/>
      <c r="CM146" s="217"/>
      <c r="CN146" s="217"/>
      <c r="CO146" s="217"/>
      <c r="CP146" s="217"/>
      <c r="CQ146" s="217"/>
      <c r="CR146" s="217"/>
    </row>
    <row r="147" spans="3:96" x14ac:dyDescent="0.2">
      <c r="C147" s="217"/>
      <c r="D147" s="217"/>
      <c r="E147" s="217"/>
      <c r="F147" s="217"/>
      <c r="G147" s="217"/>
      <c r="H147" s="217"/>
      <c r="I147" s="217"/>
      <c r="J147" s="217"/>
      <c r="K147" s="217"/>
      <c r="L147" s="217"/>
      <c r="M147" s="217"/>
      <c r="N147" s="217"/>
      <c r="O147" s="217"/>
      <c r="P147" s="217"/>
      <c r="Q147" s="217"/>
      <c r="R147" s="217"/>
      <c r="S147" s="217"/>
      <c r="T147" s="217"/>
      <c r="U147" s="217"/>
      <c r="V147" s="217"/>
      <c r="W147" s="217"/>
      <c r="X147" s="217"/>
      <c r="Y147" s="217"/>
      <c r="Z147" s="217"/>
      <c r="AA147" s="217"/>
      <c r="AB147" s="217"/>
      <c r="AC147" s="217"/>
      <c r="AD147" s="217"/>
      <c r="AE147" s="217"/>
      <c r="AF147" s="217"/>
      <c r="AG147" s="217"/>
      <c r="AH147" s="217"/>
      <c r="AI147" s="217"/>
      <c r="AJ147" s="217"/>
      <c r="AK147" s="217"/>
      <c r="AL147" s="217"/>
      <c r="AM147" s="217"/>
      <c r="AN147" s="217"/>
      <c r="AO147" s="217"/>
      <c r="AP147" s="217"/>
      <c r="AQ147" s="217"/>
      <c r="AR147" s="217"/>
      <c r="AS147" s="217"/>
      <c r="AT147" s="217"/>
      <c r="AU147" s="217"/>
      <c r="AV147" s="217"/>
      <c r="AW147" s="217"/>
      <c r="AX147" s="217"/>
      <c r="AY147" s="217"/>
      <c r="AZ147" s="217"/>
      <c r="BA147" s="217"/>
      <c r="BB147" s="217"/>
      <c r="BC147" s="217"/>
      <c r="BD147" s="217"/>
      <c r="BE147" s="217"/>
      <c r="BF147" s="217"/>
      <c r="BG147" s="217"/>
      <c r="BH147" s="217"/>
      <c r="BI147" s="217"/>
      <c r="BJ147" s="217"/>
      <c r="BK147" s="217"/>
      <c r="BL147" s="217"/>
      <c r="BM147" s="217"/>
      <c r="BN147" s="217"/>
      <c r="BO147" s="217"/>
      <c r="BP147" s="217"/>
      <c r="BQ147" s="217"/>
      <c r="BR147" s="217"/>
      <c r="BS147" s="217"/>
      <c r="BT147" s="217"/>
      <c r="BU147" s="217"/>
      <c r="BV147" s="217"/>
      <c r="BW147" s="217"/>
      <c r="BX147" s="217"/>
      <c r="BY147" s="217"/>
      <c r="BZ147" s="217"/>
      <c r="CA147" s="217"/>
      <c r="CB147" s="217"/>
      <c r="CC147" s="217"/>
      <c r="CD147" s="217"/>
      <c r="CE147" s="217"/>
      <c r="CF147" s="217"/>
      <c r="CG147" s="217"/>
      <c r="CH147" s="217"/>
      <c r="CI147" s="217"/>
      <c r="CJ147" s="217"/>
      <c r="CK147" s="217"/>
      <c r="CL147" s="217"/>
      <c r="CM147" s="217"/>
      <c r="CN147" s="217"/>
      <c r="CO147" s="217"/>
      <c r="CP147" s="217"/>
      <c r="CQ147" s="217"/>
      <c r="CR147" s="217"/>
    </row>
    <row r="148" spans="3:96" x14ac:dyDescent="0.2">
      <c r="C148" s="217"/>
      <c r="D148" s="217"/>
      <c r="E148" s="217"/>
      <c r="F148" s="217"/>
      <c r="G148" s="217"/>
      <c r="H148" s="217"/>
      <c r="I148" s="217"/>
      <c r="J148" s="217"/>
      <c r="K148" s="217"/>
      <c r="L148" s="217"/>
      <c r="M148" s="217"/>
      <c r="N148" s="217"/>
      <c r="O148" s="217"/>
      <c r="P148" s="217"/>
      <c r="Q148" s="217"/>
      <c r="R148" s="217"/>
      <c r="S148" s="217"/>
      <c r="T148" s="217"/>
      <c r="U148" s="217"/>
      <c r="V148" s="217"/>
      <c r="W148" s="217"/>
      <c r="X148" s="217"/>
      <c r="Y148" s="217"/>
      <c r="Z148" s="217"/>
      <c r="AA148" s="217"/>
      <c r="AB148" s="217"/>
      <c r="AC148" s="217"/>
      <c r="AD148" s="217"/>
      <c r="AE148" s="217"/>
      <c r="AF148" s="217"/>
      <c r="AG148" s="217"/>
      <c r="AH148" s="217"/>
      <c r="AI148" s="217"/>
      <c r="AJ148" s="217"/>
      <c r="AK148" s="217"/>
      <c r="AL148" s="217"/>
      <c r="AM148" s="217"/>
      <c r="AN148" s="217"/>
      <c r="AO148" s="217"/>
      <c r="AP148" s="217"/>
      <c r="AQ148" s="217"/>
      <c r="AR148" s="217"/>
      <c r="AS148" s="217"/>
      <c r="AT148" s="217"/>
      <c r="AU148" s="217"/>
      <c r="AV148" s="217"/>
      <c r="AW148" s="217"/>
      <c r="AX148" s="217"/>
      <c r="AY148" s="217"/>
      <c r="AZ148" s="217"/>
      <c r="BA148" s="217"/>
      <c r="BB148" s="217"/>
      <c r="BC148" s="217"/>
      <c r="BD148" s="217"/>
      <c r="BE148" s="217"/>
      <c r="BF148" s="217"/>
      <c r="BG148" s="217"/>
      <c r="BH148" s="217"/>
      <c r="BI148" s="217"/>
      <c r="BJ148" s="217"/>
      <c r="BK148" s="217"/>
      <c r="BL148" s="217"/>
      <c r="BM148" s="217"/>
      <c r="BN148" s="217"/>
      <c r="BO148" s="217"/>
      <c r="BP148" s="217"/>
      <c r="BQ148" s="217"/>
      <c r="BR148" s="217"/>
      <c r="BS148" s="217"/>
      <c r="BT148" s="217"/>
      <c r="BU148" s="217"/>
      <c r="BV148" s="217"/>
      <c r="BW148" s="217"/>
      <c r="BX148" s="217"/>
      <c r="BY148" s="217"/>
      <c r="BZ148" s="217"/>
      <c r="CA148" s="217"/>
      <c r="CB148" s="217"/>
      <c r="CC148" s="217"/>
      <c r="CD148" s="217"/>
      <c r="CE148" s="217"/>
      <c r="CF148" s="217"/>
      <c r="CG148" s="217"/>
      <c r="CH148" s="217"/>
      <c r="CI148" s="217"/>
      <c r="CJ148" s="217"/>
      <c r="CK148" s="217"/>
      <c r="CL148" s="217"/>
      <c r="CM148" s="217"/>
      <c r="CN148" s="217"/>
      <c r="CO148" s="217"/>
      <c r="CP148" s="217"/>
      <c r="CQ148" s="217"/>
      <c r="CR148" s="217"/>
    </row>
    <row r="149" spans="3:96" x14ac:dyDescent="0.2">
      <c r="C149" s="217"/>
      <c r="D149" s="217"/>
      <c r="E149" s="217"/>
      <c r="F149" s="217"/>
      <c r="G149" s="217"/>
      <c r="H149" s="217"/>
      <c r="I149" s="217"/>
      <c r="J149" s="217"/>
      <c r="K149" s="217"/>
      <c r="L149" s="217"/>
      <c r="M149" s="217"/>
      <c r="N149" s="217"/>
      <c r="O149" s="217"/>
      <c r="P149" s="217"/>
      <c r="Q149" s="217"/>
      <c r="R149" s="217"/>
      <c r="S149" s="217"/>
      <c r="T149" s="217"/>
      <c r="U149" s="217"/>
      <c r="V149" s="217"/>
      <c r="W149" s="217"/>
      <c r="X149" s="217"/>
      <c r="Y149" s="217"/>
      <c r="Z149" s="217"/>
      <c r="AA149" s="217"/>
      <c r="AB149" s="217"/>
      <c r="AC149" s="217"/>
      <c r="AD149" s="217"/>
      <c r="AE149" s="217"/>
      <c r="AF149" s="217"/>
      <c r="AG149" s="217"/>
      <c r="AH149" s="217"/>
      <c r="AI149" s="217"/>
      <c r="AJ149" s="217"/>
      <c r="AK149" s="217"/>
      <c r="AL149" s="217"/>
      <c r="AM149" s="217"/>
      <c r="AN149" s="217"/>
      <c r="AO149" s="217"/>
      <c r="AP149" s="217"/>
      <c r="AQ149" s="217"/>
      <c r="AR149" s="217"/>
      <c r="AS149" s="217"/>
      <c r="AT149" s="217"/>
      <c r="AU149" s="217"/>
      <c r="AV149" s="217"/>
      <c r="AW149" s="217"/>
      <c r="AX149" s="217"/>
      <c r="AY149" s="217"/>
      <c r="AZ149" s="217"/>
      <c r="BA149" s="217"/>
      <c r="BB149" s="217"/>
      <c r="BC149" s="217"/>
      <c r="BD149" s="217"/>
      <c r="BE149" s="217"/>
      <c r="BF149" s="217"/>
      <c r="BG149" s="217"/>
      <c r="BH149" s="217"/>
      <c r="BI149" s="217"/>
      <c r="BJ149" s="217"/>
      <c r="BK149" s="217"/>
      <c r="BL149" s="217"/>
      <c r="BM149" s="217"/>
      <c r="BN149" s="217"/>
      <c r="BO149" s="217"/>
      <c r="BP149" s="217"/>
      <c r="BQ149" s="217"/>
      <c r="BR149" s="217"/>
      <c r="BS149" s="217"/>
      <c r="BT149" s="217"/>
      <c r="BU149" s="217"/>
      <c r="BV149" s="217"/>
      <c r="BW149" s="217"/>
      <c r="BX149" s="217"/>
      <c r="BY149" s="217"/>
      <c r="BZ149" s="217"/>
      <c r="CA149" s="217"/>
      <c r="CB149" s="217"/>
      <c r="CC149" s="217"/>
      <c r="CD149" s="217"/>
      <c r="CE149" s="217"/>
      <c r="CF149" s="217"/>
      <c r="CG149" s="217"/>
      <c r="CH149" s="217"/>
      <c r="CI149" s="217"/>
      <c r="CJ149" s="217"/>
      <c r="CK149" s="217"/>
      <c r="CL149" s="217"/>
      <c r="CM149" s="217"/>
      <c r="CN149" s="217"/>
      <c r="CO149" s="217"/>
      <c r="CP149" s="217"/>
      <c r="CQ149" s="217"/>
      <c r="CR149" s="217"/>
    </row>
    <row r="150" spans="3:96" x14ac:dyDescent="0.2">
      <c r="C150" s="217"/>
      <c r="D150" s="217"/>
      <c r="E150" s="217"/>
      <c r="F150" s="217"/>
      <c r="G150" s="217"/>
      <c r="H150" s="217"/>
      <c r="I150" s="217"/>
      <c r="J150" s="217"/>
      <c r="K150" s="217"/>
      <c r="L150" s="217"/>
      <c r="M150" s="217"/>
      <c r="N150" s="217"/>
      <c r="O150" s="217"/>
      <c r="P150" s="217"/>
      <c r="Q150" s="217"/>
      <c r="R150" s="217"/>
      <c r="S150" s="217"/>
      <c r="T150" s="217"/>
      <c r="U150" s="217"/>
      <c r="V150" s="217"/>
      <c r="W150" s="217"/>
      <c r="X150" s="217"/>
      <c r="Y150" s="217"/>
      <c r="Z150" s="217"/>
      <c r="AA150" s="217"/>
      <c r="AB150" s="217"/>
      <c r="AC150" s="217"/>
      <c r="AD150" s="217"/>
      <c r="AE150" s="217"/>
      <c r="AF150" s="217"/>
      <c r="AG150" s="217"/>
      <c r="AH150" s="217"/>
      <c r="AI150" s="217"/>
      <c r="AJ150" s="217"/>
      <c r="AK150" s="217"/>
      <c r="AL150" s="217"/>
      <c r="AM150" s="217"/>
      <c r="AN150" s="217"/>
      <c r="AO150" s="217"/>
      <c r="AP150" s="217"/>
      <c r="AQ150" s="217"/>
      <c r="AR150" s="217"/>
      <c r="AS150" s="217"/>
      <c r="AT150" s="217"/>
      <c r="AU150" s="217"/>
      <c r="AV150" s="217"/>
      <c r="AW150" s="217"/>
      <c r="AX150" s="217"/>
      <c r="AY150" s="217"/>
      <c r="AZ150" s="217"/>
      <c r="BA150" s="217"/>
      <c r="BB150" s="217"/>
      <c r="BC150" s="217"/>
      <c r="BD150" s="217"/>
      <c r="BE150" s="217"/>
      <c r="BF150" s="217"/>
      <c r="BG150" s="217"/>
      <c r="BH150" s="217"/>
      <c r="BI150" s="217"/>
      <c r="BJ150" s="217"/>
      <c r="BK150" s="217"/>
      <c r="BL150" s="217"/>
      <c r="BM150" s="217"/>
      <c r="BN150" s="217"/>
      <c r="BO150" s="217"/>
      <c r="BP150" s="217"/>
      <c r="BQ150" s="217"/>
      <c r="BR150" s="217"/>
      <c r="BS150" s="217"/>
      <c r="BT150" s="217"/>
      <c r="BU150" s="217"/>
      <c r="BV150" s="217"/>
      <c r="BW150" s="217"/>
      <c r="BX150" s="217"/>
      <c r="BY150" s="217"/>
      <c r="BZ150" s="217"/>
      <c r="CA150" s="217"/>
      <c r="CB150" s="217"/>
      <c r="CC150" s="217"/>
      <c r="CD150" s="217"/>
      <c r="CE150" s="217"/>
      <c r="CF150" s="217"/>
      <c r="CG150" s="217"/>
      <c r="CH150" s="217"/>
      <c r="CI150" s="217"/>
      <c r="CJ150" s="217"/>
      <c r="CK150" s="217"/>
      <c r="CL150" s="217"/>
      <c r="CM150" s="217"/>
      <c r="CN150" s="217"/>
      <c r="CO150" s="217"/>
      <c r="CP150" s="217"/>
      <c r="CQ150" s="217"/>
      <c r="CR150" s="217"/>
    </row>
    <row r="151" spans="3:96" x14ac:dyDescent="0.2">
      <c r="C151" s="217"/>
      <c r="D151" s="217"/>
      <c r="E151" s="217"/>
      <c r="F151" s="217"/>
      <c r="G151" s="217"/>
      <c r="H151" s="217"/>
      <c r="I151" s="217"/>
      <c r="J151" s="217"/>
      <c r="K151" s="217"/>
      <c r="L151" s="217"/>
      <c r="M151" s="217"/>
      <c r="N151" s="217"/>
      <c r="O151" s="217"/>
      <c r="P151" s="217"/>
      <c r="Q151" s="217"/>
      <c r="R151" s="217"/>
      <c r="S151" s="217"/>
      <c r="T151" s="217"/>
      <c r="U151" s="217"/>
      <c r="V151" s="217"/>
      <c r="W151" s="217"/>
      <c r="X151" s="217"/>
      <c r="Y151" s="217"/>
      <c r="Z151" s="217"/>
      <c r="AA151" s="217"/>
      <c r="AB151" s="217"/>
      <c r="AC151" s="217"/>
      <c r="AD151" s="217"/>
      <c r="AE151" s="217"/>
      <c r="AF151" s="217"/>
      <c r="AG151" s="217"/>
      <c r="AH151" s="217"/>
      <c r="AI151" s="217"/>
      <c r="AJ151" s="217"/>
      <c r="AK151" s="217"/>
      <c r="AL151" s="217"/>
      <c r="AM151" s="217"/>
      <c r="AN151" s="217"/>
      <c r="AO151" s="217"/>
      <c r="AP151" s="217"/>
      <c r="AQ151" s="217"/>
      <c r="AR151" s="217"/>
      <c r="AS151" s="217"/>
      <c r="AT151" s="217"/>
      <c r="AU151" s="217"/>
      <c r="AV151" s="217"/>
      <c r="AW151" s="217"/>
      <c r="AX151" s="217"/>
      <c r="AY151" s="217"/>
      <c r="AZ151" s="217"/>
      <c r="BA151" s="217"/>
      <c r="BB151" s="217"/>
      <c r="BC151" s="217"/>
      <c r="BD151" s="217"/>
      <c r="BE151" s="217"/>
      <c r="BF151" s="217"/>
      <c r="BG151" s="217"/>
      <c r="BH151" s="217"/>
      <c r="BI151" s="217"/>
      <c r="BJ151" s="217"/>
      <c r="BK151" s="217"/>
      <c r="BL151" s="217"/>
      <c r="BM151" s="217"/>
      <c r="BN151" s="217"/>
      <c r="BO151" s="217"/>
      <c r="BP151" s="217"/>
      <c r="BQ151" s="217"/>
      <c r="BR151" s="217"/>
      <c r="BS151" s="217"/>
      <c r="BT151" s="217"/>
      <c r="BU151" s="217"/>
      <c r="BV151" s="217"/>
      <c r="BW151" s="217"/>
      <c r="BX151" s="217"/>
      <c r="BY151" s="217"/>
      <c r="BZ151" s="217"/>
      <c r="CA151" s="217"/>
      <c r="CB151" s="217"/>
      <c r="CC151" s="217"/>
      <c r="CD151" s="217"/>
      <c r="CE151" s="217"/>
      <c r="CF151" s="217"/>
      <c r="CG151" s="217"/>
      <c r="CH151" s="217"/>
      <c r="CI151" s="217"/>
      <c r="CJ151" s="217"/>
      <c r="CK151" s="217"/>
      <c r="CL151" s="217"/>
      <c r="CM151" s="217"/>
      <c r="CN151" s="217"/>
      <c r="CO151" s="217"/>
      <c r="CP151" s="217"/>
      <c r="CQ151" s="217"/>
      <c r="CR151" s="217"/>
    </row>
    <row r="152" spans="3:96" x14ac:dyDescent="0.2">
      <c r="C152" s="217"/>
      <c r="D152" s="217"/>
      <c r="E152" s="217"/>
      <c r="F152" s="217"/>
      <c r="G152" s="217"/>
      <c r="H152" s="217"/>
      <c r="I152" s="217"/>
      <c r="J152" s="217"/>
      <c r="K152" s="217"/>
      <c r="L152" s="217"/>
      <c r="M152" s="217"/>
      <c r="N152" s="217"/>
      <c r="O152" s="217"/>
      <c r="P152" s="217"/>
      <c r="Q152" s="217"/>
      <c r="R152" s="217"/>
      <c r="S152" s="217"/>
      <c r="T152" s="217"/>
      <c r="U152" s="217"/>
      <c r="V152" s="217"/>
      <c r="W152" s="217"/>
      <c r="X152" s="217"/>
      <c r="Y152" s="217"/>
      <c r="Z152" s="217"/>
      <c r="AA152" s="217"/>
      <c r="AB152" s="217"/>
      <c r="AC152" s="217"/>
      <c r="AD152" s="217"/>
      <c r="AE152" s="217"/>
      <c r="AF152" s="217"/>
      <c r="AG152" s="217"/>
      <c r="AH152" s="217"/>
      <c r="AI152" s="217"/>
      <c r="AJ152" s="217"/>
      <c r="AK152" s="217"/>
      <c r="AL152" s="217"/>
      <c r="AM152" s="217"/>
      <c r="AN152" s="217"/>
      <c r="AO152" s="217"/>
      <c r="AP152" s="217"/>
      <c r="AQ152" s="217"/>
      <c r="AR152" s="217"/>
      <c r="AS152" s="217"/>
      <c r="AT152" s="217"/>
      <c r="AU152" s="217"/>
      <c r="AV152" s="217"/>
      <c r="AW152" s="217"/>
      <c r="AX152" s="217"/>
      <c r="AY152" s="217"/>
      <c r="AZ152" s="217"/>
      <c r="BA152" s="217"/>
      <c r="BB152" s="217"/>
      <c r="BC152" s="217"/>
      <c r="BD152" s="217"/>
      <c r="BE152" s="217"/>
      <c r="BF152" s="217"/>
      <c r="BG152" s="217"/>
      <c r="BH152" s="217"/>
      <c r="BI152" s="217"/>
      <c r="BJ152" s="217"/>
      <c r="BK152" s="217"/>
      <c r="BL152" s="217"/>
      <c r="BM152" s="217"/>
      <c r="BN152" s="217"/>
      <c r="BO152" s="217"/>
      <c r="BP152" s="217"/>
      <c r="BQ152" s="217"/>
      <c r="BR152" s="217"/>
      <c r="BS152" s="217"/>
      <c r="BT152" s="217"/>
      <c r="BU152" s="217"/>
      <c r="BV152" s="217"/>
      <c r="BW152" s="217"/>
      <c r="BX152" s="217"/>
      <c r="BY152" s="217"/>
      <c r="BZ152" s="217"/>
      <c r="CA152" s="217"/>
      <c r="CB152" s="217"/>
      <c r="CC152" s="217"/>
      <c r="CD152" s="217"/>
      <c r="CE152" s="217"/>
      <c r="CF152" s="217"/>
      <c r="CG152" s="217"/>
      <c r="CH152" s="217"/>
      <c r="CI152" s="217"/>
      <c r="CJ152" s="217"/>
      <c r="CK152" s="217"/>
      <c r="CL152" s="217"/>
      <c r="CM152" s="217"/>
      <c r="CN152" s="217"/>
      <c r="CO152" s="217"/>
      <c r="CP152" s="217"/>
      <c r="CQ152" s="217"/>
      <c r="CR152" s="217"/>
    </row>
  </sheetData>
  <sheetProtection formatCells="0" formatColumns="0" formatRows="0"/>
  <mergeCells count="14">
    <mergeCell ref="A14:A18"/>
    <mergeCell ref="A19:A23"/>
    <mergeCell ref="A1:B1"/>
    <mergeCell ref="A2:B2"/>
    <mergeCell ref="A4:A8"/>
    <mergeCell ref="A9:A13"/>
    <mergeCell ref="A60:A64"/>
    <mergeCell ref="A24:A28"/>
    <mergeCell ref="A29:A33"/>
    <mergeCell ref="A35:A39"/>
    <mergeCell ref="A40:A44"/>
    <mergeCell ref="A45:A49"/>
    <mergeCell ref="A50:A54"/>
    <mergeCell ref="A55:A59"/>
  </mergeCells>
  <phoneticPr fontId="1" type="noConversion"/>
  <conditionalFormatting sqref="AR4:DX64">
    <cfRule type="expression" dxfId="1" priority="1" stopIfTrue="1">
      <formula>"sai"</formula>
    </cfRule>
  </conditionalFormatting>
  <conditionalFormatting sqref="AD11">
    <cfRule type="cellIs" dxfId="0" priority="2" stopIfTrue="1" operator="equal">
      <formula>sai</formula>
    </cfRule>
  </conditionalFormatting>
  <printOptions verticalCentered="1"/>
  <pageMargins left="0" right="0" top="0.69" bottom="0.25" header="0.25" footer="0"/>
  <pageSetup paperSize="9" scale="96" pageOrder="overThenDown" orientation="portrait" r:id="rId1"/>
  <headerFooter alignWithMargins="0">
    <oddHeader>&amp;L&amp;"VNI-Times,Bold Italic"&amp;24&amp;F</oddHeader>
    <oddFooter>&amp;R&amp;P</oddFooter>
  </headerFooter>
  <colBreaks count="12" manualBreakCount="12">
    <brk id="16" max="1048575" man="1"/>
    <brk id="21" max="1048575" man="1"/>
    <brk id="25" max="1048575" man="1"/>
    <brk id="40" max="1048575" man="1"/>
    <brk id="44" max="1048575" man="1"/>
    <brk id="60" max="1048575" man="1"/>
    <brk id="79" max="1048575" man="1"/>
    <brk id="88" max="1048575" man="1"/>
    <brk id="99" max="1048575" man="1"/>
    <brk id="110" max="1048575" man="1"/>
    <brk id="117" max="1048575" man="1"/>
    <brk id="12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CC409"/>
  <sheetViews>
    <sheetView showZeros="0" topLeftCell="A91" zoomScale="115" zoomScaleNormal="100" zoomScaleSheetLayoutView="100" workbookViewId="0">
      <selection activeCell="A85" sqref="A85:I101"/>
    </sheetView>
  </sheetViews>
  <sheetFormatPr defaultColWidth="9" defaultRowHeight="12.95" customHeight="1" x14ac:dyDescent="0.25"/>
  <cols>
    <col min="1" max="1" width="2.125" style="274" customWidth="1"/>
    <col min="2" max="3" width="5.625" style="61" customWidth="1"/>
    <col min="4" max="6" width="6.375" style="61" customWidth="1"/>
    <col min="7" max="8" width="6.375" style="56" customWidth="1"/>
    <col min="9" max="9" width="5.125" style="56" customWidth="1"/>
    <col min="10" max="10" width="4" style="278" customWidth="1"/>
    <col min="11" max="11" width="6.5" style="56" customWidth="1"/>
    <col min="12" max="12" width="7.5" style="56" customWidth="1"/>
    <col min="13" max="17" width="6.5" style="56" customWidth="1"/>
    <col min="18" max="18" width="6.25" style="56" customWidth="1"/>
    <col min="19" max="21" width="9" style="16" hidden="1" customWidth="1"/>
    <col min="22" max="22" width="4.5" style="16" hidden="1" customWidth="1"/>
    <col min="23" max="23" width="3.75" style="16" hidden="1" customWidth="1"/>
    <col min="24" max="29" width="4.5" style="16" hidden="1" customWidth="1"/>
    <col min="30" max="30" width="4.5" style="270" hidden="1" customWidth="1"/>
    <col min="31" max="31" width="4.5" style="16" hidden="1" customWidth="1"/>
    <col min="32" max="32" width="5.125" style="16" hidden="1" customWidth="1"/>
    <col min="33" max="41" width="4.5" style="16" hidden="1" customWidth="1"/>
    <col min="42" max="44" width="9" style="16"/>
    <col min="45" max="45" width="9.375" style="16" customWidth="1"/>
    <col min="46" max="16384" width="9" style="16"/>
  </cols>
  <sheetData>
    <row r="1" spans="1:41" ht="14.25" customHeight="1" x14ac:dyDescent="0.25">
      <c r="A1" s="271"/>
      <c r="B1" s="55" t="s">
        <v>94</v>
      </c>
      <c r="C1" s="56"/>
      <c r="D1" s="57"/>
      <c r="E1" s="57"/>
      <c r="F1" s="57"/>
      <c r="G1" s="57"/>
      <c r="H1" s="58" t="str">
        <f>MaGv!$N$1</f>
        <v>02/1/2018</v>
      </c>
      <c r="I1" s="57"/>
      <c r="J1" s="275"/>
      <c r="K1" s="55" t="s">
        <v>94</v>
      </c>
      <c r="M1" s="57"/>
      <c r="N1" s="57"/>
      <c r="O1" s="57"/>
      <c r="P1" s="57"/>
      <c r="Q1" s="58" t="str">
        <f>MaGv!$N$1</f>
        <v>02/1/2018</v>
      </c>
      <c r="R1" s="57"/>
      <c r="V1" s="15"/>
      <c r="X1" s="17"/>
      <c r="Y1" s="17"/>
      <c r="Z1" s="17"/>
      <c r="AA1" s="17"/>
      <c r="AB1" s="18" t="str">
        <f>MaGv!$N$1</f>
        <v>02/1/2018</v>
      </c>
      <c r="AC1" s="17"/>
      <c r="AD1" s="268"/>
      <c r="AE1" s="15"/>
      <c r="AF1" s="17"/>
      <c r="AG1" s="17"/>
      <c r="AH1" s="17"/>
      <c r="AI1" s="17"/>
      <c r="AJ1" s="17"/>
      <c r="AK1" s="18" t="str">
        <f>MaGv!$N$1</f>
        <v>02/1/2018</v>
      </c>
      <c r="AL1" s="17"/>
    </row>
    <row r="2" spans="1:41" ht="14.25" customHeight="1" x14ac:dyDescent="0.25">
      <c r="A2" s="271"/>
      <c r="B2" s="59" t="str">
        <f>V2</f>
        <v>LỚP:</v>
      </c>
      <c r="C2" s="196" t="str">
        <f>VLOOKUP(A4,DS!$R$3:$T$52,2,0)</f>
        <v>A1</v>
      </c>
      <c r="D2" s="59" t="str">
        <f>Y2</f>
        <v>GVCN:</v>
      </c>
      <c r="E2" s="60" t="str">
        <f>Z2</f>
        <v>Nguyễn Thị Cẩm  Thanh-Toán</v>
      </c>
      <c r="G2" s="62"/>
      <c r="H2" s="62"/>
      <c r="I2" s="62"/>
      <c r="J2" s="275"/>
      <c r="K2" s="63" t="str">
        <f>AE2</f>
        <v>LỚP:</v>
      </c>
      <c r="L2" s="196" t="str">
        <f>VLOOKUP(J4,DS!$R$3:$T$52,2,0)</f>
        <v>A2</v>
      </c>
      <c r="M2" s="59" t="str">
        <f>AH2</f>
        <v>GVCN:</v>
      </c>
      <c r="N2" s="64" t="str">
        <f>AI2</f>
        <v>Lê Thị Thanh Vân-Văn</v>
      </c>
      <c r="P2" s="62"/>
      <c r="Q2" s="62"/>
      <c r="R2" s="62"/>
      <c r="V2" s="19" t="s">
        <v>37</v>
      </c>
      <c r="W2" s="4" t="str">
        <f>C2</f>
        <v>A1</v>
      </c>
      <c r="Y2" s="10" t="s">
        <v>17</v>
      </c>
      <c r="Z2" s="5" t="str">
        <f>VLOOKUP(W2,dscn,4,0)&amp; "-"&amp;VLOOKUP(W2,dscn,6,0)</f>
        <v>Nguyễn Thị Cẩm  Thanh-Toán</v>
      </c>
      <c r="AA2" s="4"/>
      <c r="AB2" s="4"/>
      <c r="AC2" s="4"/>
      <c r="AD2" s="268"/>
      <c r="AE2" s="19" t="s">
        <v>37</v>
      </c>
      <c r="AF2" s="4" t="str">
        <f>L2</f>
        <v>A2</v>
      </c>
      <c r="AH2" s="10" t="s">
        <v>17</v>
      </c>
      <c r="AI2" s="5" t="str">
        <f>VLOOKUP(AF2,dscn,4,0)&amp; "-"&amp;VLOOKUP(AF2,dscn,6,0)</f>
        <v>Lê Thị Thanh Vân-Văn</v>
      </c>
      <c r="AJ2" s="4"/>
      <c r="AK2" s="4"/>
      <c r="AL2" s="4"/>
    </row>
    <row r="3" spans="1:41" ht="14.25" customHeight="1" x14ac:dyDescent="0.25">
      <c r="A3" s="272"/>
      <c r="J3" s="276"/>
      <c r="V3" s="2"/>
      <c r="W3" s="2"/>
      <c r="X3" s="1"/>
      <c r="Y3" s="2"/>
      <c r="Z3" s="2"/>
      <c r="AA3" s="2"/>
      <c r="AB3" s="2"/>
      <c r="AC3" s="2"/>
      <c r="AD3" s="268"/>
      <c r="AE3" s="2"/>
      <c r="AF3" s="2"/>
      <c r="AG3" s="1"/>
      <c r="AH3" s="2"/>
      <c r="AI3" s="2"/>
      <c r="AJ3" s="2"/>
      <c r="AK3" s="2"/>
      <c r="AL3" s="2"/>
    </row>
    <row r="4" spans="1:41" s="22" customFormat="1" ht="14.25" customHeight="1" x14ac:dyDescent="0.25">
      <c r="A4" s="273">
        <v>1</v>
      </c>
      <c r="B4" s="65"/>
      <c r="C4" s="66" t="s">
        <v>44</v>
      </c>
      <c r="D4" s="66" t="s">
        <v>15</v>
      </c>
      <c r="E4" s="66" t="s">
        <v>16</v>
      </c>
      <c r="F4" s="66" t="s">
        <v>38</v>
      </c>
      <c r="G4" s="66" t="s">
        <v>39</v>
      </c>
      <c r="H4" s="66" t="s">
        <v>40</v>
      </c>
      <c r="I4" s="66" t="s">
        <v>41</v>
      </c>
      <c r="J4" s="277">
        <v>2</v>
      </c>
      <c r="K4" s="65"/>
      <c r="L4" s="66" t="s">
        <v>44</v>
      </c>
      <c r="M4" s="66" t="s">
        <v>15</v>
      </c>
      <c r="N4" s="66" t="s">
        <v>16</v>
      </c>
      <c r="O4" s="66" t="s">
        <v>38</v>
      </c>
      <c r="P4" s="66" t="s">
        <v>39</v>
      </c>
      <c r="Q4" s="66" t="s">
        <v>40</v>
      </c>
      <c r="R4" s="66" t="s">
        <v>41</v>
      </c>
      <c r="V4" s="20"/>
      <c r="W4" s="21" t="s">
        <v>44</v>
      </c>
      <c r="X4" s="21" t="s">
        <v>15</v>
      </c>
      <c r="Y4" s="21" t="s">
        <v>16</v>
      </c>
      <c r="Z4" s="21" t="s">
        <v>38</v>
      </c>
      <c r="AA4" s="21" t="s">
        <v>39</v>
      </c>
      <c r="AB4" s="21" t="s">
        <v>40</v>
      </c>
      <c r="AC4" s="21" t="s">
        <v>41</v>
      </c>
      <c r="AD4" s="269"/>
      <c r="AE4" s="20"/>
      <c r="AF4" s="21" t="s">
        <v>44</v>
      </c>
      <c r="AG4" s="21" t="s">
        <v>15</v>
      </c>
      <c r="AH4" s="21" t="s">
        <v>16</v>
      </c>
      <c r="AI4" s="21" t="s">
        <v>38</v>
      </c>
      <c r="AJ4" s="21" t="s">
        <v>39</v>
      </c>
      <c r="AK4" s="21" t="s">
        <v>40</v>
      </c>
      <c r="AL4" s="21" t="s">
        <v>41</v>
      </c>
      <c r="AN4" s="23" t="s">
        <v>153</v>
      </c>
      <c r="AO4" s="24" t="s">
        <v>132</v>
      </c>
    </row>
    <row r="5" spans="1:41" ht="14.25" customHeight="1" x14ac:dyDescent="0.25">
      <c r="A5" s="283"/>
      <c r="B5" s="484" t="s">
        <v>25</v>
      </c>
      <c r="C5" s="67">
        <v>1</v>
      </c>
      <c r="D5" s="68" t="s">
        <v>516</v>
      </c>
      <c r="E5" s="68" t="str">
        <f t="shared" ref="D5:I9" si="0">IF(Y5="","",IF(Y5="cn","cn",VLOOKUP(MID(Y5,2,1),$AN$4:$AO$18,2,0)))</f>
        <v>văn</v>
      </c>
      <c r="F5" s="68" t="str">
        <f t="shared" si="0"/>
        <v>sử</v>
      </c>
      <c r="G5" s="68" t="str">
        <f t="shared" si="0"/>
        <v>anh</v>
      </c>
      <c r="H5" s="68" t="str">
        <f t="shared" si="0"/>
        <v>địa</v>
      </c>
      <c r="I5" s="68" t="str">
        <f t="shared" si="0"/>
        <v/>
      </c>
      <c r="J5" s="281"/>
      <c r="K5" s="484" t="s">
        <v>25</v>
      </c>
      <c r="L5" s="67">
        <v>1</v>
      </c>
      <c r="M5" s="68" t="s">
        <v>516</v>
      </c>
      <c r="N5" s="68" t="str">
        <f t="shared" ref="N5:N14" si="1">IF(AH5="","",IF(AH5="cn","cn",VLOOKUP(MID(AH5,2,1),$AN$4:$AO$18,2,0)))</f>
        <v>lý</v>
      </c>
      <c r="O5" s="68" t="str">
        <f t="shared" ref="O5:O14" si="2">IF(AI5="","",IF(AI5="cn","cn",VLOOKUP(MID(AI5,2,1),$AN$4:$AO$18,2,0)))</f>
        <v>địa</v>
      </c>
      <c r="P5" s="68" t="str">
        <f t="shared" ref="P5:P14" si="3">IF(AJ5="","",IF(AJ5="cn","cn",VLOOKUP(MID(AJ5,2,1),$AN$4:$AO$18,2,0)))</f>
        <v>hóa</v>
      </c>
      <c r="Q5" s="68" t="str">
        <f t="shared" ref="Q5:Q14" si="4">IF(AK5="","",IF(AK5="cn","cn",VLOOKUP(MID(AK5,2,1),$AN$4:$AO$18,2,0)))</f>
        <v>toán</v>
      </c>
      <c r="R5" s="68" t="str">
        <f t="shared" ref="R5:R14" si="5">IF(AL5="","",IF(AL5="cn","cn",VLOOKUP(MID(AL5,2,1),$AN$4:$AO$18,2,0)))</f>
        <v/>
      </c>
      <c r="V5" s="483" t="s">
        <v>25</v>
      </c>
      <c r="W5" s="25">
        <v>1</v>
      </c>
      <c r="X5" s="26" t="s">
        <v>516</v>
      </c>
      <c r="Y5" s="26" t="str">
        <f>IF(HLOOKUP(W2,MaGv!$C$3:$AZ$68,7,0)=0," ",HLOOKUP(W2,MaGv!$C$3:$AZ$68,7,0))</f>
        <v>BV06</v>
      </c>
      <c r="Z5" s="26" t="str">
        <f>IF(HLOOKUP(W2,MaGv!$C$3:$AZ$68,12,0)=0," ",HLOOKUP(W2,MaGv!$C$3:$AZ$68,12,0))</f>
        <v>BU01</v>
      </c>
      <c r="AA5" s="26" t="str">
        <f>IF(HLOOKUP(W2,MaGv!$C$3:$AZ$68,17,0)=0," ",HLOOKUP(W2,MaGv!$C$3:$AZ$68,17,0))</f>
        <v>BA06</v>
      </c>
      <c r="AB5" s="26" t="str">
        <f>IF(HLOOKUP(W2,MaGv!$C$3:$AZ$68,22,0)=0," ",HLOOKUP(W2,MaGv!$C$3:$AZ$68,22,0))</f>
        <v>BD03</v>
      </c>
      <c r="AC5" s="26" t="str">
        <f>IF(HLOOKUP(W2,MaGv!$C$3:$AZ$68,27,0)=0," ",HLOOKUP(W2,MaGv!$C$3:$AZ$68,27,0))</f>
        <v/>
      </c>
      <c r="AD5" s="268"/>
      <c r="AE5" s="482" t="s">
        <v>25</v>
      </c>
      <c r="AF5" s="27">
        <v>1</v>
      </c>
      <c r="AG5" s="26" t="s">
        <v>516</v>
      </c>
      <c r="AH5" s="26" t="str">
        <f>IF(HLOOKUP(AF2,MaGv!$C$3:$AZ$68,7,0)=0," ",HLOOKUP(AF2,MaGv!$C$3:$AZ$68,7,0))</f>
        <v>BL02</v>
      </c>
      <c r="AI5" s="26" t="str">
        <f>IF(HLOOKUP(AF2,MaGv!$C$3:$AZ$68,12,0)=0," ",HLOOKUP(AF2,MaGv!$C$3:$AZ$68,12,0))</f>
        <v>BD03</v>
      </c>
      <c r="AJ5" s="26" t="str">
        <f>IF(HLOOKUP(AF2,MaGv!$C$3:$AZ$68,17,0)=0," ",HLOOKUP(AF2,MaGv!$C$3:$AZ$68,17,0))</f>
        <v>BH04</v>
      </c>
      <c r="AK5" s="26" t="str">
        <f>IF(HLOOKUP(AF2,MaGv!$C$3:$AZ$68,22,0)=0," ",HLOOKUP(AF2,MaGv!$C$3:$AZ$68,22,0))</f>
        <v>BT11</v>
      </c>
      <c r="AL5" s="26" t="str">
        <f>IF(HLOOKUP(AF2,MaGv!$C$3:$AZ$68,27,0)=0," ",HLOOKUP(AF2,MaGv!$C$3:$AZ$68,27,0))</f>
        <v/>
      </c>
      <c r="AN5" s="23" t="s">
        <v>168</v>
      </c>
      <c r="AO5" s="23" t="s">
        <v>155</v>
      </c>
    </row>
    <row r="6" spans="1:41" ht="14.25" customHeight="1" x14ac:dyDescent="0.25">
      <c r="A6" s="283"/>
      <c r="B6" s="484"/>
      <c r="C6" s="67">
        <v>2</v>
      </c>
      <c r="D6" s="68" t="str">
        <f t="shared" si="0"/>
        <v>cn</v>
      </c>
      <c r="E6" s="68" t="str">
        <f t="shared" si="0"/>
        <v>văn</v>
      </c>
      <c r="F6" s="68" t="str">
        <f t="shared" si="0"/>
        <v>anh</v>
      </c>
      <c r="G6" s="68" t="str">
        <f t="shared" si="0"/>
        <v>anh</v>
      </c>
      <c r="H6" s="68" t="str">
        <f t="shared" si="0"/>
        <v>văn</v>
      </c>
      <c r="I6" s="68" t="str">
        <f t="shared" si="0"/>
        <v/>
      </c>
      <c r="J6" s="281"/>
      <c r="K6" s="484"/>
      <c r="L6" s="67">
        <v>2</v>
      </c>
      <c r="M6" s="68" t="str">
        <f>IF(AG6="","",IF(AG6="cn","cn",VLOOKUP(MID(AG6,2,1),$AN$4:$AO$18,2,0)))</f>
        <v>cn</v>
      </c>
      <c r="N6" s="68" t="str">
        <f t="shared" si="1"/>
        <v>lý</v>
      </c>
      <c r="O6" s="68" t="str">
        <f t="shared" si="2"/>
        <v>cd</v>
      </c>
      <c r="P6" s="68" t="str">
        <f t="shared" si="3"/>
        <v>hóa</v>
      </c>
      <c r="Q6" s="68" t="str">
        <f t="shared" si="4"/>
        <v>toán</v>
      </c>
      <c r="R6" s="68" t="str">
        <f t="shared" si="5"/>
        <v/>
      </c>
      <c r="V6" s="483"/>
      <c r="W6" s="25">
        <v>2</v>
      </c>
      <c r="X6" s="26" t="s">
        <v>158</v>
      </c>
      <c r="Y6" s="26" t="str">
        <f>IF(HLOOKUP(W2,MaGv!$C$3:$AZ$68,8,0)=0," ",HLOOKUP(W2,MaGv!$C$3:$AZ$68,8,0))</f>
        <v>BV06</v>
      </c>
      <c r="Z6" s="26" t="str">
        <f>IF(HLOOKUP(W2,MaGv!$C$3:$AZ$68,13,0)=0," ",HLOOKUP(W2,MaGv!$C$3:$AZ$68,13,0))</f>
        <v>BA06</v>
      </c>
      <c r="AA6" s="26" t="str">
        <f>IF(HLOOKUP(W2,MaGv!$C$3:$AZ$68,18,0)=0," ",HLOOKUP(W2,MaGv!$C$3:$AZ$68,18,0))</f>
        <v>BA06</v>
      </c>
      <c r="AB6" s="26" t="str">
        <f>IF(HLOOKUP(W2,MaGv!$C$3:$AZ$68,23,0)=0," ",HLOOKUP(W2,MaGv!$C$3:$AZ$68,23,0))</f>
        <v>BV06</v>
      </c>
      <c r="AC6" s="26" t="str">
        <f>IF(HLOOKUP(W2,MaGv!$C$3:$AZ$68,28,0)=0," ",HLOOKUP(W2,MaGv!$C$3:$AZ$68,28,0))</f>
        <v/>
      </c>
      <c r="AD6" s="268"/>
      <c r="AE6" s="482"/>
      <c r="AF6" s="27">
        <v>2</v>
      </c>
      <c r="AG6" s="26" t="s">
        <v>158</v>
      </c>
      <c r="AH6" s="26" t="str">
        <f>IF(HLOOKUP(AF2,MaGv!$C$3:$AZ$68,8,0)=0," ",HLOOKUP(AF2,MaGv!$C$3:$AZ$68,8,0))</f>
        <v>BL02</v>
      </c>
      <c r="AI6" s="26" t="str">
        <f>IF(HLOOKUP(AF2,MaGv!$C$3:$AZ$68,13,0)=0," ",HLOOKUP(AF2,MaGv!$C$3:$AZ$68,13,0))</f>
        <v>BG03</v>
      </c>
      <c r="AJ6" s="26" t="str">
        <f>IF(HLOOKUP(AF2,MaGv!$C$3:$AZ$68,18,0)=0," ",HLOOKUP(AF2,MaGv!$C$3:$AZ$68,18,0))</f>
        <v>BH04</v>
      </c>
      <c r="AK6" s="26" t="str">
        <f>IF(HLOOKUP(AF2,MaGv!$C$3:$AZ$68,23,0)=0," ",HLOOKUP(AF2,MaGv!$C$3:$AZ$68,23,0))</f>
        <v>BT11</v>
      </c>
      <c r="AL6" s="26" t="str">
        <f>IF(HLOOKUP(AF2,MaGv!$C$3:$AZ$68,28,0)=0," ",HLOOKUP(AF2,MaGv!$C$3:$AZ$68,28,0))</f>
        <v/>
      </c>
      <c r="AN6" s="23" t="s">
        <v>151</v>
      </c>
      <c r="AO6" s="23" t="s">
        <v>131</v>
      </c>
    </row>
    <row r="7" spans="1:41" ht="14.25" customHeight="1" x14ac:dyDescent="0.25">
      <c r="A7" s="283"/>
      <c r="B7" s="484"/>
      <c r="C7" s="67">
        <v>3</v>
      </c>
      <c r="D7" s="68" t="str">
        <f t="shared" si="0"/>
        <v>toán</v>
      </c>
      <c r="E7" s="68" t="str">
        <f t="shared" si="0"/>
        <v>lý</v>
      </c>
      <c r="F7" s="68" t="str">
        <f t="shared" si="0"/>
        <v>anh</v>
      </c>
      <c r="G7" s="68" t="str">
        <f t="shared" si="0"/>
        <v>hóa</v>
      </c>
      <c r="H7" s="68" t="str">
        <f t="shared" si="0"/>
        <v>văn</v>
      </c>
      <c r="I7" s="68" t="str">
        <f t="shared" si="0"/>
        <v/>
      </c>
      <c r="J7" s="281"/>
      <c r="K7" s="484"/>
      <c r="L7" s="67">
        <v>3</v>
      </c>
      <c r="M7" s="68" t="str">
        <f t="shared" ref="M7:M14" si="6">IF(AG7="","",IF(AG7="cn","cn",VLOOKUP(MID(AG7,2,1),$AN$4:$AO$18,2,0)))</f>
        <v>văn</v>
      </c>
      <c r="N7" s="68" t="str">
        <f t="shared" si="1"/>
        <v>sinh</v>
      </c>
      <c r="O7" s="68" t="str">
        <f t="shared" si="2"/>
        <v>toán</v>
      </c>
      <c r="P7" s="68" t="str">
        <f t="shared" si="3"/>
        <v>văn</v>
      </c>
      <c r="Q7" s="68" t="str">
        <f t="shared" si="4"/>
        <v>văn</v>
      </c>
      <c r="R7" s="68" t="str">
        <f t="shared" si="5"/>
        <v/>
      </c>
      <c r="V7" s="483"/>
      <c r="W7" s="25">
        <v>3</v>
      </c>
      <c r="X7" s="26" t="str">
        <f>IF(HLOOKUP(W2,MaGv!$C$3:$AZ$68,4,0)=0," ",HLOOKUP(W2,MaGv!$C$3:$AZ$68,4,0))</f>
        <v>BT10</v>
      </c>
      <c r="Y7" s="26" t="str">
        <f>IF(HLOOKUP(W2,MaGv!$C$3:$AZ$68,9,0)=0," ",HLOOKUP(W2,MaGv!$C$3:$AZ$68,9,0))</f>
        <v>BL09</v>
      </c>
      <c r="Z7" s="26" t="str">
        <f>IF(HLOOKUP(W2,MaGv!$C$3:$AZ$68,14,0)=0," ",HLOOKUP(W2,MaGv!$C$3:$AZ$68,14,0))</f>
        <v>BA06</v>
      </c>
      <c r="AA7" s="26" t="str">
        <f>IF(HLOOKUP(W2,MaGv!$C$3:$AZ$68,19,0)=0," ",HLOOKUP(W2,MaGv!$C$3:$AZ$68,19,0))</f>
        <v>BH04</v>
      </c>
      <c r="AB7" s="26" t="str">
        <f>IF(HLOOKUP(W2,MaGv!$C$3:$AZ$68,24,0)=0," ",HLOOKUP(W2,MaGv!$C$3:$AZ$68,24,0))</f>
        <v>BV06</v>
      </c>
      <c r="AC7" s="26" t="str">
        <f>IF(HLOOKUP(W2,MaGv!$C$3:$AZ$68,29,0)=0," ",HLOOKUP(W2,MaGv!$C$3:$AZ$68,29,0))</f>
        <v/>
      </c>
      <c r="AD7" s="268"/>
      <c r="AE7" s="482"/>
      <c r="AF7" s="27">
        <v>3</v>
      </c>
      <c r="AG7" s="26" t="str">
        <f>IF(HLOOKUP(AF2,MaGv!$C$3:$AZ$68,4,0)=0," ",HLOOKUP(AF2,MaGv!$C$3:$AZ$68,4,0))</f>
        <v>BV02</v>
      </c>
      <c r="AH7" s="26" t="str">
        <f>IF(HLOOKUP(AF2,MaGv!$C$3:$AZ$68,9,0)=0," ",HLOOKUP(AF2,MaGv!$C$3:$AZ$68,9,0))</f>
        <v>BS01</v>
      </c>
      <c r="AI7" s="26" t="str">
        <f>IF(HLOOKUP(AF2,MaGv!$C$3:$AZ$68,14,0)=0," ",HLOOKUP(AF2,MaGv!$C$3:$AZ$68,14,0))</f>
        <v>BT11</v>
      </c>
      <c r="AJ7" s="26" t="str">
        <f>IF(HLOOKUP(AF2,MaGv!$C$3:$AZ$68,19,0)=0," ",HLOOKUP(AF2,MaGv!$C$3:$AZ$68,19,0))</f>
        <v>BV02</v>
      </c>
      <c r="AK7" s="26" t="str">
        <f>IF(HLOOKUP(AF2,MaGv!$C$3:$AZ$68,24,0)=0," ",HLOOKUP(AF2,MaGv!$C$3:$AZ$68,24,0))</f>
        <v>BV02</v>
      </c>
      <c r="AL7" s="26" t="str">
        <f>IF(HLOOKUP(AF2,MaGv!$C$3:$AZ$68,29,0)=0," ",HLOOKUP(AF2,MaGv!$C$3:$AZ$68,29,0))</f>
        <v/>
      </c>
      <c r="AN7" s="24" t="s">
        <v>152</v>
      </c>
      <c r="AO7" s="23" t="s">
        <v>134</v>
      </c>
    </row>
    <row r="8" spans="1:41" ht="14.25" customHeight="1" x14ac:dyDescent="0.25">
      <c r="A8" s="283"/>
      <c r="B8" s="484"/>
      <c r="C8" s="67">
        <v>4</v>
      </c>
      <c r="D8" s="68" t="str">
        <f t="shared" si="0"/>
        <v>lý</v>
      </c>
      <c r="E8" s="68" t="str">
        <f t="shared" si="0"/>
        <v>cd</v>
      </c>
      <c r="F8" s="68" t="str">
        <f t="shared" si="0"/>
        <v>toán</v>
      </c>
      <c r="G8" s="68" t="str">
        <f t="shared" si="0"/>
        <v>toán</v>
      </c>
      <c r="H8" s="68" t="str">
        <f t="shared" si="0"/>
        <v>toán</v>
      </c>
      <c r="I8" s="68" t="str">
        <f t="shared" si="0"/>
        <v/>
      </c>
      <c r="J8" s="281"/>
      <c r="K8" s="484"/>
      <c r="L8" s="67">
        <v>4</v>
      </c>
      <c r="M8" s="68" t="str">
        <f t="shared" si="6"/>
        <v>anh</v>
      </c>
      <c r="N8" s="68" t="str">
        <f t="shared" si="1"/>
        <v>qp</v>
      </c>
      <c r="O8" s="68" t="str">
        <f t="shared" si="2"/>
        <v>toán</v>
      </c>
      <c r="P8" s="68" t="str">
        <f t="shared" si="3"/>
        <v>văn</v>
      </c>
      <c r="Q8" s="68" t="str">
        <f t="shared" si="4"/>
        <v>văn</v>
      </c>
      <c r="R8" s="68" t="str">
        <f t="shared" si="5"/>
        <v/>
      </c>
      <c r="V8" s="483"/>
      <c r="W8" s="25">
        <v>4</v>
      </c>
      <c r="X8" s="26" t="str">
        <f>IF(HLOOKUP(W2,MaGv!$C$3:$AZ$68,5,0)=0," ",HLOOKUP(W2,MaGv!$C$3:$AZ$68,5,0))</f>
        <v>BL09</v>
      </c>
      <c r="Y8" s="26" t="str">
        <f>IF(HLOOKUP(W2,MaGv!$C$3:$AZ$68,10,0)=0," ",HLOOKUP(W2,MaGv!$C$3:$AZ$68,10,0))</f>
        <v>BG03</v>
      </c>
      <c r="Z8" s="26" t="str">
        <f>IF(HLOOKUP(W2,MaGv!$C$3:$AZ$68,15,0)=0," ",HLOOKUP(W2,MaGv!$C$3:$AZ$68,15,0))</f>
        <v>BT10</v>
      </c>
      <c r="AA8" s="26" t="str">
        <f>IF(HLOOKUP(W2,MaGv!$C$3:$AZ$68,20,0)=0," ",HLOOKUP(W2,MaGv!$C$3:$AZ$68,20,0))</f>
        <v>BT10</v>
      </c>
      <c r="AB8" s="26" t="str">
        <f>IF(HLOOKUP(W2,MaGv!$C$3:$AZ$68,25,0)=0," ",HLOOKUP(W2,MaGv!$C$3:$AZ$68,25,0))</f>
        <v>BT10</v>
      </c>
      <c r="AC8" s="26" t="str">
        <f>IF(HLOOKUP(W2,MaGv!$C$3:$AZ$68,30,0)=0," ",HLOOKUP(W2,MaGv!$C$3:$AZ$68,30,0))</f>
        <v/>
      </c>
      <c r="AD8" s="268"/>
      <c r="AE8" s="482"/>
      <c r="AF8" s="27">
        <v>4</v>
      </c>
      <c r="AG8" s="26" t="str">
        <f>IF(HLOOKUP(AF2,MaGv!$C$3:$AZ$68,5,0)=0," ",HLOOKUP(AF2,MaGv!$C$3:$AZ$68,5,0))</f>
        <v>BA02</v>
      </c>
      <c r="AH8" s="26" t="str">
        <f>IF(HLOOKUP(AF2,MaGv!$C$3:$AZ$68,10,0)=0," ",HLOOKUP(AF2,MaGv!$C$3:$AZ$68,10,0))</f>
        <v>BQ01</v>
      </c>
      <c r="AI8" s="26" t="str">
        <f>IF(HLOOKUP(AF2,MaGv!$C$3:$AZ$68,15,0)=0," ",HLOOKUP(AF2,MaGv!$C$3:$AZ$68,15,0))</f>
        <v>BT11</v>
      </c>
      <c r="AJ8" s="26" t="str">
        <f>IF(HLOOKUP(AF2,MaGv!$C$3:$AZ$68,20,0)=0," ",HLOOKUP(AF2,MaGv!$C$3:$AZ$68,20,0))</f>
        <v>BV02</v>
      </c>
      <c r="AK8" s="26" t="str">
        <f>IF(HLOOKUP(AF2,MaGv!$C$3:$AZ$68,25,0)=0," ",HLOOKUP(AF2,MaGv!$C$3:$AZ$68,25,0))</f>
        <v>BV02</v>
      </c>
      <c r="AL8" s="26" t="str">
        <f>IF(HLOOKUP(AF2,MaGv!$C$3:$AZ$68,30,0)=0," ",HLOOKUP(AF2,MaGv!$C$3:$AZ$68,30,0))</f>
        <v/>
      </c>
      <c r="AN8" s="23" t="s">
        <v>149</v>
      </c>
      <c r="AO8" s="23" t="s">
        <v>130</v>
      </c>
    </row>
    <row r="9" spans="1:41" ht="14.25" customHeight="1" x14ac:dyDescent="0.25">
      <c r="A9" s="283"/>
      <c r="B9" s="484"/>
      <c r="C9" s="67">
        <v>5</v>
      </c>
      <c r="D9" s="68" t="str">
        <f t="shared" si="0"/>
        <v>lý</v>
      </c>
      <c r="E9" s="68" t="str">
        <f t="shared" si="0"/>
        <v>sinh</v>
      </c>
      <c r="F9" s="68" t="str">
        <f t="shared" si="0"/>
        <v>tin</v>
      </c>
      <c r="G9" s="68" t="str">
        <f t="shared" si="0"/>
        <v>sinh</v>
      </c>
      <c r="H9" s="68" t="str">
        <f t="shared" si="0"/>
        <v>qp</v>
      </c>
      <c r="I9" s="68" t="str">
        <f t="shared" si="0"/>
        <v/>
      </c>
      <c r="J9" s="281"/>
      <c r="K9" s="484"/>
      <c r="L9" s="67">
        <v>5</v>
      </c>
      <c r="M9" s="68" t="str">
        <f t="shared" si="6"/>
        <v>anh</v>
      </c>
      <c r="N9" s="68" t="str">
        <f t="shared" si="1"/>
        <v>hóa</v>
      </c>
      <c r="O9" s="68" t="str">
        <f t="shared" si="2"/>
        <v>sinh</v>
      </c>
      <c r="P9" s="68" t="str">
        <f t="shared" si="3"/>
        <v>anh</v>
      </c>
      <c r="Q9" s="68" t="str">
        <f t="shared" si="4"/>
        <v>lý</v>
      </c>
      <c r="R9" s="68" t="str">
        <f t="shared" si="5"/>
        <v/>
      </c>
      <c r="V9" s="483"/>
      <c r="W9" s="25">
        <v>5</v>
      </c>
      <c r="X9" s="26" t="str">
        <f>IF(HLOOKUP(W2,MaGv!$C$3:$AZ$68,6,0)=0," ",HLOOKUP(W2,MaGv!$C$3:$AZ$68,6,0))</f>
        <v>BL09</v>
      </c>
      <c r="Y9" s="26" t="str">
        <f>IF(HLOOKUP(W2,MaGv!$C$3:$AZ$68,11,0)=0," ",HLOOKUP(W2,MaGv!$C$3:$AZ$68,11,0))</f>
        <v>BS08</v>
      </c>
      <c r="Z9" s="26" t="str">
        <f>IF(HLOOKUP(W2,MaGv!$C$3:$AZ$68,16,0)=0," ",HLOOKUP(W2,MaGv!$C$3:$AZ$68,16,0))</f>
        <v>BI02</v>
      </c>
      <c r="AA9" s="26" t="str">
        <f>IF(HLOOKUP(W2,MaGv!$C$3:$AZ$68,21,0)=0," ",HLOOKUP(W2,MaGv!$C$3:$AZ$68,21,0))</f>
        <v>BS08</v>
      </c>
      <c r="AB9" s="26" t="str">
        <f>IF(HLOOKUP(W2,MaGv!$C$3:$AZ$68,26,0)=0," ",HLOOKUP(W2,MaGv!$C$3:$AZ$68,26,0))</f>
        <v>BQ01</v>
      </c>
      <c r="AC9" s="26" t="str">
        <f>IF(HLOOKUP(W2,MaGv!$C$3:$AZ$68,31,0)=0," ",HLOOKUP(W2,MaGv!$C$3:$AZ$68,31,0))</f>
        <v/>
      </c>
      <c r="AD9" s="268"/>
      <c r="AE9" s="482"/>
      <c r="AF9" s="27">
        <v>5</v>
      </c>
      <c r="AG9" s="26" t="str">
        <f>IF(HLOOKUP(AF2,MaGv!$C$3:$AZ$68,6,0)=0," ",HLOOKUP(AF2,MaGv!$C$3:$AZ$68,6,0))</f>
        <v>BA02</v>
      </c>
      <c r="AH9" s="26" t="str">
        <f>IF(HLOOKUP(AF2,MaGv!$C$3:$AZ$68,11,0)=0," ",HLOOKUP(AF2,MaGv!$C$3:$AZ$68,11,0))</f>
        <v>BH04</v>
      </c>
      <c r="AI9" s="26" t="str">
        <f>IF(HLOOKUP(AF2,MaGv!$C$3:$AZ$68,16,0)=0," ",HLOOKUP(AF2,MaGv!$C$3:$AZ$68,16,0))</f>
        <v>BS01</v>
      </c>
      <c r="AJ9" s="26" t="str">
        <f>IF(HLOOKUP(AF2,MaGv!$C$3:$AZ$68,21,0)=0," ",HLOOKUP(AF2,MaGv!$C$3:$AZ$68,21,0))</f>
        <v>BA02</v>
      </c>
      <c r="AK9" s="26" t="str">
        <f>IF(HLOOKUP(AF2,MaGv!$C$3:$AZ$68,26,0)=0," ",HLOOKUP(AF2,MaGv!$C$3:$AZ$68,26,0))</f>
        <v>BL02</v>
      </c>
      <c r="AL9" s="26" t="str">
        <f>IF(HLOOKUP(AF2,MaGv!$C$3:$AZ$68,31,0)=0," ",HLOOKUP(AF2,MaGv!$C$3:$AZ$68,31,0))</f>
        <v/>
      </c>
      <c r="AN9" s="23" t="s">
        <v>148</v>
      </c>
      <c r="AO9" s="23" t="s">
        <v>129</v>
      </c>
    </row>
    <row r="10" spans="1:41" ht="14.25" customHeight="1" x14ac:dyDescent="0.25">
      <c r="A10" s="283"/>
      <c r="B10" s="484" t="s">
        <v>24</v>
      </c>
      <c r="C10" s="67">
        <v>1</v>
      </c>
      <c r="D10" s="68" t="str">
        <f t="shared" ref="D10:I14" si="7">IF(X10="","",IF(X10="cn","cn",VLOOKUP(MID(X10,2,1),$AN$4:$AO$18,2,0)))</f>
        <v/>
      </c>
      <c r="E10" s="68" t="str">
        <f t="shared" si="7"/>
        <v/>
      </c>
      <c r="F10" s="68" t="str">
        <f t="shared" si="7"/>
        <v/>
      </c>
      <c r="G10" s="68" t="str">
        <f t="shared" si="7"/>
        <v/>
      </c>
      <c r="H10" s="68" t="str">
        <f t="shared" si="7"/>
        <v/>
      </c>
      <c r="I10" s="68" t="str">
        <f t="shared" si="7"/>
        <v/>
      </c>
      <c r="J10" s="281"/>
      <c r="K10" s="484" t="s">
        <v>24</v>
      </c>
      <c r="L10" s="67">
        <v>1</v>
      </c>
      <c r="M10" s="68" t="str">
        <f t="shared" si="6"/>
        <v/>
      </c>
      <c r="N10" s="68" t="str">
        <f t="shared" si="1"/>
        <v/>
      </c>
      <c r="O10" s="68" t="str">
        <f t="shared" si="2"/>
        <v/>
      </c>
      <c r="P10" s="68" t="str">
        <f t="shared" si="3"/>
        <v/>
      </c>
      <c r="Q10" s="68" t="str">
        <f t="shared" si="4"/>
        <v/>
      </c>
      <c r="R10" s="68" t="str">
        <f t="shared" si="5"/>
        <v/>
      </c>
      <c r="V10" s="483" t="s">
        <v>24</v>
      </c>
      <c r="W10" s="25">
        <v>1</v>
      </c>
      <c r="X10" s="26" t="str">
        <f>IF(HLOOKUP(W2,MaGv!$C$38:$AZ$68,2,0)=0," ",HLOOKUP(W2,MaGv!$C$38:$AZ$68,2,0))</f>
        <v/>
      </c>
      <c r="Y10" s="26" t="str">
        <f>IF(HLOOKUP(W2,MaGv!$C$38:$AZ$68,7,0)=0," ",HLOOKUP(W2,MaGv!$C$38:$AZ$68,7,0))</f>
        <v/>
      </c>
      <c r="Z10" s="26" t="str">
        <f>IF(HLOOKUP(W2,MaGv!$C$38:$AZ$68,12,0)=0," ",HLOOKUP(W2,MaGv!$C$38:$AZ$68,12,0))</f>
        <v/>
      </c>
      <c r="AA10" s="26" t="str">
        <f>IF(HLOOKUP(W2,MaGv!$C$38:$AZ$68,17,0)=0," ",HLOOKUP(W2,MaGv!$C$38:$AZ$68,17,0))</f>
        <v/>
      </c>
      <c r="AB10" s="26" t="str">
        <f>IF(HLOOKUP(W2,MaGv!$C$38:$AZ$68,22,0)=0," ",HLOOKUP(W2,MaGv!$C$38:$AZ$68,22,0))</f>
        <v/>
      </c>
      <c r="AC10" s="26" t="str">
        <f>IF(HLOOKUP(W2,MaGv!$C$38:$AZ$68,27,0)=0," ",HLOOKUP(W2,MaGv!$C$38:$AZ$68,27,0))</f>
        <v/>
      </c>
      <c r="AD10" s="268"/>
      <c r="AE10" s="482" t="s">
        <v>24</v>
      </c>
      <c r="AF10" s="27">
        <v>1</v>
      </c>
      <c r="AG10" s="26" t="str">
        <f>IF(HLOOKUP(AF2,MaGv!$C$38:$AZ$68,2,0)=0," ",HLOOKUP(AF2,MaGv!$C$38:$AZ$68,2,0))</f>
        <v/>
      </c>
      <c r="AH10" s="26" t="str">
        <f>IF(HLOOKUP(AF2,MaGv!$C$38:$AZ$68,7,0)=0," ",HLOOKUP(AF2,MaGv!$C$38:$AZ$68,7,0))</f>
        <v/>
      </c>
      <c r="AI10" s="26" t="str">
        <f>IF(HLOOKUP(AF2,MaGv!$C$38:$AZ$68,12,0)=0," ",HLOOKUP(AF2,MaGv!$C$38:$AZ$68,12,0))</f>
        <v/>
      </c>
      <c r="AJ10" s="26" t="str">
        <f>IF(HLOOKUP(AF2,MaGv!$C$38:$AZ$68,17,0)=0," ",HLOOKUP(AF2,MaGv!$C$38:$AZ$68,17,0))</f>
        <v/>
      </c>
      <c r="AK10" s="26" t="str">
        <f>IF(HLOOKUP(AF2,MaGv!$C$38:$AZ$68,22,0)=0," ",HLOOKUP(AF2,MaGv!$C$38:$AZ$68,22,0))</f>
        <v/>
      </c>
      <c r="AL10" s="26" t="str">
        <f>IF(HLOOKUP(AF2,MaGv!$C$38:$AZ$68,27,0)=0," ",HLOOKUP(AF2,MaGv!$C$38:$AZ$68,27,0))</f>
        <v/>
      </c>
      <c r="AN10" s="23" t="s">
        <v>515</v>
      </c>
      <c r="AO10" s="23" t="s">
        <v>516</v>
      </c>
    </row>
    <row r="11" spans="1:41" ht="14.25" customHeight="1" x14ac:dyDescent="0.25">
      <c r="A11" s="283"/>
      <c r="B11" s="484"/>
      <c r="C11" s="67">
        <v>2</v>
      </c>
      <c r="D11" s="68" t="str">
        <f t="shared" si="7"/>
        <v/>
      </c>
      <c r="E11" s="68" t="str">
        <f>IF(Y11="","",IF(Y11="cn","cn",VLOOKUP(MID(Y11,2,1),$AN$4:$AO$18,2,0)))</f>
        <v/>
      </c>
      <c r="F11" s="68" t="str">
        <f t="shared" si="7"/>
        <v>toán</v>
      </c>
      <c r="G11" s="68" t="str">
        <f t="shared" si="7"/>
        <v>hóa</v>
      </c>
      <c r="H11" s="68" t="str">
        <f t="shared" si="7"/>
        <v>td</v>
      </c>
      <c r="I11" s="68" t="str">
        <f t="shared" si="7"/>
        <v/>
      </c>
      <c r="J11" s="281"/>
      <c r="K11" s="484"/>
      <c r="L11" s="67">
        <v>2</v>
      </c>
      <c r="M11" s="68" t="str">
        <f t="shared" si="6"/>
        <v/>
      </c>
      <c r="N11" s="68" t="str">
        <f t="shared" si="1"/>
        <v>toán</v>
      </c>
      <c r="O11" s="68" t="str">
        <f t="shared" si="2"/>
        <v>hóa</v>
      </c>
      <c r="P11" s="68" t="str">
        <f t="shared" si="3"/>
        <v/>
      </c>
      <c r="Q11" s="68" t="str">
        <f t="shared" si="4"/>
        <v>địa</v>
      </c>
      <c r="R11" s="68" t="str">
        <f t="shared" si="5"/>
        <v/>
      </c>
      <c r="V11" s="483"/>
      <c r="W11" s="25">
        <v>2</v>
      </c>
      <c r="X11" s="26" t="str">
        <f>IF(HLOOKUP(W2,MaGv!$C$38:$AZ$68,3,0)=0," ",HLOOKUP(W2,MaGv!$C$38:$AZ$68,3,0))</f>
        <v/>
      </c>
      <c r="Y11" s="26" t="str">
        <f>IF(HLOOKUP(W2,MaGv!$C$38:$AZ$68,8,0)=0," ",HLOOKUP(W2,MaGv!$C$38:$AZ$68,8,0))</f>
        <v/>
      </c>
      <c r="Z11" s="26" t="str">
        <f>IF(HLOOKUP(W2,MaGv!$C$38:$AZ$68,13,0)=0," ",HLOOKUP(W2,MaGv!$C$38:$AZ$68,13,0))</f>
        <v>BT10</v>
      </c>
      <c r="AA11" s="26" t="str">
        <f>IF(HLOOKUP(W2,MaGv!$C$38:$AZ$68,18,0)=0," ",HLOOKUP(W2,MaGv!$C$38:$AZ$68,18,0))</f>
        <v>BH04</v>
      </c>
      <c r="AB11" s="26" t="str">
        <f>IF(HLOOKUP(W2,MaGv!$C$38:$AZ$68,23,0)=0," ",HLOOKUP(W2,MaGv!$C$38:$AZ$68,23,0))</f>
        <v>BE03</v>
      </c>
      <c r="AC11" s="26" t="str">
        <f>IF(HLOOKUP(W2,MaGv!$C$38:$AZ$68,28,0)=0," ",HLOOKUP(W2,MaGv!$C$38:$AZ$68,28,0))</f>
        <v/>
      </c>
      <c r="AD11" s="268"/>
      <c r="AE11" s="482"/>
      <c r="AF11" s="27">
        <v>2</v>
      </c>
      <c r="AG11" s="26" t="str">
        <f>IF(HLOOKUP(AF2,MaGv!$C$38:$AZ$68,3,0)=0," ",HLOOKUP(AF2,MaGv!$C$38:$AZ$68,3,0))</f>
        <v/>
      </c>
      <c r="AH11" s="26" t="str">
        <f>IF(HLOOKUP(AF2,MaGv!$C$38:$AZ$68,8,0)=0," ",HLOOKUP(AF2,MaGv!$C$38:$AZ$68,8,0))</f>
        <v>BT11</v>
      </c>
      <c r="AI11" s="26" t="str">
        <f>IF(HLOOKUP(AF2,MaGv!$C$38:$AZ$68,13,0)=0," ",HLOOKUP(AF2,MaGv!$C$38:$AZ$68,13,0))</f>
        <v>BH04</v>
      </c>
      <c r="AJ11" s="26" t="str">
        <f>IF(HLOOKUP(AF2,MaGv!$C$38:$AZ$68,18,0)=0," ",HLOOKUP(AF2,MaGv!$C$38:$AZ$68,18,0))</f>
        <v/>
      </c>
      <c r="AK11" s="26" t="str">
        <f>IF(HLOOKUP(AF2,MaGv!$C$38:$AZ$68,23,0)=0," ",HLOOKUP(AF2,MaGv!$C$38:$AZ$68,23,0))</f>
        <v>BD03</v>
      </c>
      <c r="AL11" s="26" t="str">
        <f>IF(HLOOKUP(AF2,MaGv!$C$38:$AZ$68,28,0)=0," ",HLOOKUP(AF2,MaGv!$C$38:$AZ$68,28,0))</f>
        <v/>
      </c>
      <c r="AN11" s="23" t="s">
        <v>170</v>
      </c>
      <c r="AO11" s="23" t="s">
        <v>133</v>
      </c>
    </row>
    <row r="12" spans="1:41" ht="14.25" customHeight="1" x14ac:dyDescent="0.25">
      <c r="A12" s="283"/>
      <c r="B12" s="484"/>
      <c r="C12" s="67">
        <v>3</v>
      </c>
      <c r="D12" s="68" t="str">
        <f t="shared" si="7"/>
        <v/>
      </c>
      <c r="E12" s="68" t="str">
        <f t="shared" si="7"/>
        <v/>
      </c>
      <c r="F12" s="68" t="str">
        <f t="shared" si="7"/>
        <v>toán</v>
      </c>
      <c r="G12" s="68" t="str">
        <f t="shared" si="7"/>
        <v>địa</v>
      </c>
      <c r="H12" s="68" t="str">
        <f t="shared" si="7"/>
        <v>td</v>
      </c>
      <c r="I12" s="68" t="str">
        <f t="shared" si="7"/>
        <v/>
      </c>
      <c r="J12" s="281"/>
      <c r="K12" s="484"/>
      <c r="L12" s="67">
        <v>3</v>
      </c>
      <c r="M12" s="68" t="str">
        <f t="shared" si="6"/>
        <v/>
      </c>
      <c r="N12" s="68" t="str">
        <f t="shared" si="1"/>
        <v>toán</v>
      </c>
      <c r="O12" s="68" t="str">
        <f t="shared" si="2"/>
        <v>sử</v>
      </c>
      <c r="P12" s="68" t="str">
        <f t="shared" si="3"/>
        <v/>
      </c>
      <c r="Q12" s="68" t="str">
        <f t="shared" si="4"/>
        <v>tin</v>
      </c>
      <c r="R12" s="68" t="str">
        <f t="shared" si="5"/>
        <v/>
      </c>
      <c r="V12" s="483"/>
      <c r="W12" s="25">
        <v>3</v>
      </c>
      <c r="X12" s="26" t="str">
        <f>IF(HLOOKUP(W2,MaGv!$C$38:$AZ$68,4,0)=0," ",HLOOKUP(W2,MaGv!$C$38:$AZ$68,4,0))</f>
        <v/>
      </c>
      <c r="Y12" s="26" t="str">
        <f>IF(HLOOKUP(W2,MaGv!$C$38:$AZ$68,9,0)=0," ",HLOOKUP(W2,MaGv!$C$38:$AZ$68,9,0))</f>
        <v/>
      </c>
      <c r="Z12" s="26" t="str">
        <f>IF(HLOOKUP(W2,MaGv!$C$38:$AZ$68,14,0)=0," ",HLOOKUP(W2,MaGv!$C$38:$AZ$68,14,0))</f>
        <v>BT10</v>
      </c>
      <c r="AA12" s="26" t="str">
        <f>IF(HLOOKUP(W2,MaGv!$C$38:$AZ$68,19,0)=0," ",HLOOKUP(W2,MaGv!$C$38:$AZ$68,19,0))</f>
        <v>BD03</v>
      </c>
      <c r="AB12" s="26" t="str">
        <f>IF(HLOOKUP(W2,MaGv!$C$38:$AZ$68,24,0)=0," ",HLOOKUP(W2,MaGv!$C$38:$AZ$68,24,0))</f>
        <v>BE03</v>
      </c>
      <c r="AC12" s="26" t="str">
        <f>IF(HLOOKUP(W2,MaGv!$C$38:$AZ$68,29,0)=0," ",HLOOKUP(W2,MaGv!$C$38:$AZ$68,29,0))</f>
        <v/>
      </c>
      <c r="AD12" s="268"/>
      <c r="AE12" s="482"/>
      <c r="AF12" s="27">
        <v>3</v>
      </c>
      <c r="AG12" s="26" t="str">
        <f>IF(HLOOKUP(AF2,MaGv!$C$38:$AZ$68,4,0)=0," ",HLOOKUP(AF2,MaGv!$C$38:$AZ$68,4,0))</f>
        <v/>
      </c>
      <c r="AH12" s="26" t="str">
        <f>IF(HLOOKUP(AF2,MaGv!$C$38:$AZ$68,9,0)=0," ",HLOOKUP(AF2,MaGv!$C$38:$AZ$68,9,0))</f>
        <v>BT11</v>
      </c>
      <c r="AI12" s="26" t="str">
        <f>IF(HLOOKUP(AF2,MaGv!$C$38:$AZ$68,14,0)=0," ",HLOOKUP(AF2,MaGv!$C$38:$AZ$68,14,0))</f>
        <v>BU02</v>
      </c>
      <c r="AJ12" s="26" t="str">
        <f>IF(HLOOKUP(AF2,MaGv!$C$38:$AZ$68,19,0)=0," ",HLOOKUP(AF2,MaGv!$C$38:$AZ$68,19,0))</f>
        <v/>
      </c>
      <c r="AK12" s="26" t="str">
        <f>IF(HLOOKUP(AF2,MaGv!$C$38:$AZ$68,24,0)=0," ",HLOOKUP(AF2,MaGv!$C$38:$AZ$68,24,0))</f>
        <v>BI02</v>
      </c>
      <c r="AL12" s="26" t="str">
        <f>IF(HLOOKUP(AF2,MaGv!$C$38:$AZ$68,29,0)=0," ",HLOOKUP(AF2,MaGv!$C$38:$AZ$68,29,0))</f>
        <v/>
      </c>
      <c r="AN12" s="23" t="s">
        <v>154</v>
      </c>
      <c r="AO12" s="23" t="s">
        <v>166</v>
      </c>
    </row>
    <row r="13" spans="1:41" ht="14.25" customHeight="1" x14ac:dyDescent="0.25">
      <c r="A13" s="283"/>
      <c r="B13" s="484"/>
      <c r="C13" s="67">
        <v>4</v>
      </c>
      <c r="D13" s="68" t="str">
        <f t="shared" si="7"/>
        <v/>
      </c>
      <c r="E13" s="68" t="str">
        <f t="shared" si="7"/>
        <v/>
      </c>
      <c r="F13" s="68" t="str">
        <f t="shared" si="7"/>
        <v>hóa</v>
      </c>
      <c r="G13" s="68" t="str">
        <f t="shared" si="7"/>
        <v>lý</v>
      </c>
      <c r="H13" s="68" t="str">
        <f t="shared" si="7"/>
        <v>văn</v>
      </c>
      <c r="I13" s="68" t="str">
        <f t="shared" si="7"/>
        <v/>
      </c>
      <c r="J13" s="281"/>
      <c r="K13" s="484"/>
      <c r="L13" s="67">
        <v>4</v>
      </c>
      <c r="M13" s="68" t="str">
        <f t="shared" si="6"/>
        <v/>
      </c>
      <c r="N13" s="68" t="str">
        <f t="shared" si="1"/>
        <v>lý</v>
      </c>
      <c r="O13" s="68" t="str">
        <f t="shared" si="2"/>
        <v>anh</v>
      </c>
      <c r="P13" s="68" t="str">
        <f t="shared" si="3"/>
        <v/>
      </c>
      <c r="Q13" s="68" t="str">
        <f t="shared" si="4"/>
        <v>td</v>
      </c>
      <c r="R13" s="68" t="str">
        <f t="shared" si="5"/>
        <v/>
      </c>
      <c r="V13" s="483"/>
      <c r="W13" s="25">
        <v>4</v>
      </c>
      <c r="X13" s="26" t="str">
        <f>IF(HLOOKUP(W2,MaGv!$C$38:$AZ$68,5,0)=0," ",HLOOKUP(W2,MaGv!$C$38:$AZ$68,5,0))</f>
        <v/>
      </c>
      <c r="Y13" s="26" t="str">
        <f>IF(HLOOKUP(W2,MaGv!$C$38:$AZ$68,10,0)=0," ",HLOOKUP(W2,MaGv!$C$38:$AZ$68,10,0))</f>
        <v/>
      </c>
      <c r="Z13" s="26" t="str">
        <f>IF(HLOOKUP(W2,MaGv!$C$38:$AZ$68,15,0)=0," ",HLOOKUP(W2,MaGv!$C$38:$AZ$68,15,0))</f>
        <v>BH04</v>
      </c>
      <c r="AA13" s="26" t="str">
        <f>IF(HLOOKUP(W2,MaGv!$C$38:$AZ$68,20,0)=0," ",HLOOKUP(W2,MaGv!$C$38:$AZ$68,20,0))</f>
        <v>BL09</v>
      </c>
      <c r="AB13" s="26" t="str">
        <f>IF(HLOOKUP(W2,MaGv!$C$38:$AZ$68,25,0)=0," ",HLOOKUP(W2,MaGv!$C$38:$AZ$68,25,0))</f>
        <v>BV06</v>
      </c>
      <c r="AC13" s="26" t="str">
        <f>IF(HLOOKUP(W2,MaGv!$C$38:$AZ$68,30,0)=0," ",HLOOKUP(W2,MaGv!$C$38:$AZ$68,30,0))</f>
        <v/>
      </c>
      <c r="AD13" s="268"/>
      <c r="AE13" s="482"/>
      <c r="AF13" s="27">
        <v>4</v>
      </c>
      <c r="AG13" s="26" t="str">
        <f>IF(HLOOKUP(AF2,MaGv!$C$38:$AZ$68,5,0)=0," ",HLOOKUP(AF2,MaGv!$C$38:$AZ$68,5,0))</f>
        <v/>
      </c>
      <c r="AH13" s="26" t="str">
        <f>IF(HLOOKUP(AF2,MaGv!$C$38:$AZ$68,10,0)=0," ",HLOOKUP(AF2,MaGv!$C$38:$AZ$68,10,0))</f>
        <v>BL02</v>
      </c>
      <c r="AI13" s="26" t="str">
        <f>IF(HLOOKUP(AF2,MaGv!$C$38:$AZ$68,15,0)=0," ",HLOOKUP(AF2,MaGv!$C$38:$AZ$68,15,0))</f>
        <v>BA02</v>
      </c>
      <c r="AJ13" s="26" t="str">
        <f>IF(HLOOKUP(AF2,MaGv!$C$38:$AZ$68,20,0)=0," ",HLOOKUP(AF2,MaGv!$C$38:$AZ$68,20,0))</f>
        <v/>
      </c>
      <c r="AK13" s="26" t="str">
        <f>IF(HLOOKUP(AF2,MaGv!$C$38:$AZ$68,25,0)=0," ",HLOOKUP(AF2,MaGv!$C$38:$AZ$68,25,0))</f>
        <v>BE03</v>
      </c>
      <c r="AL13" s="26" t="str">
        <f>IF(HLOOKUP(AF2,MaGv!$C$38:$AZ$68,30,0)=0," ",HLOOKUP(AF2,MaGv!$C$38:$AZ$68,30,0))</f>
        <v/>
      </c>
      <c r="AN13" s="23" t="s">
        <v>156</v>
      </c>
      <c r="AO13" s="23" t="s">
        <v>128</v>
      </c>
    </row>
    <row r="14" spans="1:41" ht="14.25" customHeight="1" x14ac:dyDescent="0.25">
      <c r="A14" s="283"/>
      <c r="B14" s="484"/>
      <c r="C14" s="67">
        <v>5</v>
      </c>
      <c r="D14" s="68" t="str">
        <f t="shared" si="7"/>
        <v/>
      </c>
      <c r="E14" s="68" t="str">
        <f t="shared" si="7"/>
        <v/>
      </c>
      <c r="F14" s="68" t="str">
        <f t="shared" si="7"/>
        <v>hóa</v>
      </c>
      <c r="G14" s="68" t="str">
        <f t="shared" si="7"/>
        <v>côngN</v>
      </c>
      <c r="H14" s="68" t="str">
        <f t="shared" si="7"/>
        <v>anh</v>
      </c>
      <c r="I14" s="68" t="str">
        <f t="shared" si="7"/>
        <v/>
      </c>
      <c r="J14" s="281"/>
      <c r="K14" s="484"/>
      <c r="L14" s="67">
        <v>5</v>
      </c>
      <c r="M14" s="68" t="str">
        <f t="shared" si="6"/>
        <v/>
      </c>
      <c r="N14" s="68" t="str">
        <f t="shared" si="1"/>
        <v>côngN</v>
      </c>
      <c r="O14" s="68" t="str">
        <f t="shared" si="2"/>
        <v>anh</v>
      </c>
      <c r="P14" s="68" t="str">
        <f t="shared" si="3"/>
        <v/>
      </c>
      <c r="Q14" s="68" t="str">
        <f t="shared" si="4"/>
        <v>td</v>
      </c>
      <c r="R14" s="68" t="str">
        <f t="shared" si="5"/>
        <v/>
      </c>
      <c r="V14" s="483"/>
      <c r="W14" s="25">
        <v>5</v>
      </c>
      <c r="X14" s="26" t="str">
        <f>IF(HLOOKUP(W2,MaGv!$C$38:$AZ$68,6,0)=0," ",HLOOKUP(W2,MaGv!$C$38:$AZ$68,6,0))</f>
        <v/>
      </c>
      <c r="Y14" s="26" t="str">
        <f>IF(HLOOKUP(W2,MaGv!$C$38:$AZ$68,11,0)=0," ",HLOOKUP(W2,MaGv!$C$38:$AZ$68,11,0))</f>
        <v/>
      </c>
      <c r="Z14" s="26" t="str">
        <f>IF(HLOOKUP(W2,MaGv!$C$38:$AZ$68,16,0)=0," ",HLOOKUP(W2,MaGv!$C$38:$AZ$68,16,0))</f>
        <v>BH04</v>
      </c>
      <c r="AA14" s="26" t="str">
        <f>IF(HLOOKUP(W2,MaGv!$C$38:$AZ$68,21,0)=0," ",HLOOKUP(W2,MaGv!$C$38:$AZ$68,21,0))</f>
        <v>BC06</v>
      </c>
      <c r="AB14" s="26" t="str">
        <f>IF(HLOOKUP(W2,MaGv!$C$38:$AZ$68,26,0)=0," ",HLOOKUP(W2,MaGv!$C$38:$AZ$68,26,0))</f>
        <v>BA06</v>
      </c>
      <c r="AC14" s="26" t="str">
        <f>IF(HLOOKUP(W2,MaGv!$C$38:$AZ$68,31,0)=0," ",HLOOKUP(W2,MaGv!$C$38:$AZ$68,31,0))</f>
        <v/>
      </c>
      <c r="AD14" s="268"/>
      <c r="AE14" s="482"/>
      <c r="AF14" s="27">
        <v>5</v>
      </c>
      <c r="AG14" s="26" t="str">
        <f>IF(HLOOKUP(AF2,MaGv!$C$38:$AZ$68,6,0)=0," ",HLOOKUP(AF2,MaGv!$C$38:$AZ$68,6,0))</f>
        <v/>
      </c>
      <c r="AH14" s="26" t="str">
        <f>IF(HLOOKUP(AF2,MaGv!$C$38:$AZ$68,11,0)=0," ",HLOOKUP(AF2,MaGv!$C$38:$AZ$68,11,0))</f>
        <v>BC02</v>
      </c>
      <c r="AI14" s="26" t="str">
        <f>IF(HLOOKUP(AF2,MaGv!$C$38:$AZ$68,16,0)=0," ",HLOOKUP(AF2,MaGv!$C$38:$AZ$68,16,0))</f>
        <v>BA02</v>
      </c>
      <c r="AJ14" s="26" t="str">
        <f>IF(HLOOKUP(AF2,MaGv!$C$38:$AZ$68,21,0)=0," ",HLOOKUP(AF2,MaGv!$C$38:$AZ$68,21,0))</f>
        <v/>
      </c>
      <c r="AK14" s="26" t="str">
        <f>IF(HLOOKUP(AF2,MaGv!$C$38:$AZ$68,26,0)=0," ",HLOOKUP(AF2,MaGv!$C$38:$AZ$68,26,0))</f>
        <v>BE03</v>
      </c>
      <c r="AL14" s="26" t="str">
        <f>IF(HLOOKUP(AF2,MaGv!$C$38:$AZ$68,31,0)=0," ",HLOOKUP(AF2,MaGv!$C$38:$AZ$68,31,0))</f>
        <v/>
      </c>
      <c r="AN14" s="23" t="s">
        <v>347</v>
      </c>
      <c r="AO14" s="23" t="s">
        <v>127</v>
      </c>
    </row>
    <row r="15" spans="1:41" s="28" customFormat="1" ht="14.25" customHeight="1" x14ac:dyDescent="0.25">
      <c r="A15" s="283"/>
      <c r="B15" s="69"/>
      <c r="C15" s="69"/>
      <c r="D15" s="70"/>
      <c r="E15" s="69"/>
      <c r="F15" s="69"/>
      <c r="G15" s="71"/>
      <c r="H15" s="71"/>
      <c r="I15" s="71"/>
      <c r="J15" s="281"/>
      <c r="K15" s="71"/>
      <c r="L15" s="71"/>
      <c r="M15" s="71"/>
      <c r="N15" s="71"/>
      <c r="O15" s="71"/>
      <c r="P15" s="71"/>
      <c r="Q15" s="71"/>
      <c r="R15" s="71"/>
      <c r="V15" s="11"/>
      <c r="W15" s="8"/>
      <c r="X15" s="6"/>
      <c r="Y15" s="6"/>
      <c r="Z15" s="6"/>
      <c r="AA15" s="6"/>
      <c r="AB15" s="6"/>
      <c r="AC15" s="6"/>
      <c r="AD15" s="268"/>
      <c r="AE15" s="7"/>
      <c r="AF15" s="8"/>
      <c r="AG15" s="6"/>
      <c r="AH15" s="6"/>
      <c r="AI15" s="6"/>
      <c r="AJ15" s="6"/>
      <c r="AK15" s="6"/>
      <c r="AL15" s="6"/>
      <c r="AN15" s="23" t="s">
        <v>147</v>
      </c>
      <c r="AO15" s="29" t="s">
        <v>125</v>
      </c>
    </row>
    <row r="16" spans="1:41" s="28" customFormat="1" ht="14.25" customHeight="1" x14ac:dyDescent="0.25">
      <c r="A16" s="284"/>
      <c r="B16" s="72"/>
      <c r="C16" s="72"/>
      <c r="D16" s="72"/>
      <c r="E16" s="72"/>
      <c r="F16" s="72"/>
      <c r="G16" s="73"/>
      <c r="H16" s="73"/>
      <c r="I16" s="73"/>
      <c r="J16" s="282"/>
      <c r="K16" s="73"/>
      <c r="L16" s="73"/>
      <c r="M16" s="73"/>
      <c r="N16" s="73"/>
      <c r="O16" s="73"/>
      <c r="P16" s="73"/>
      <c r="Q16" s="73"/>
      <c r="R16" s="73"/>
      <c r="V16" s="12"/>
      <c r="W16" s="8"/>
      <c r="X16" s="6"/>
      <c r="Y16" s="6"/>
      <c r="Z16" s="6"/>
      <c r="AA16" s="6"/>
      <c r="AB16" s="6"/>
      <c r="AC16" s="6"/>
      <c r="AD16" s="268"/>
      <c r="AE16" s="7"/>
      <c r="AF16" s="8"/>
      <c r="AG16" s="6"/>
      <c r="AH16" s="6"/>
      <c r="AI16" s="6"/>
      <c r="AJ16" s="6"/>
      <c r="AK16" s="6"/>
      <c r="AL16" s="6"/>
      <c r="AN16" s="23" t="s">
        <v>346</v>
      </c>
      <c r="AO16" s="23" t="s">
        <v>165</v>
      </c>
    </row>
    <row r="17" spans="1:41" ht="14.25" customHeight="1" x14ac:dyDescent="0.25">
      <c r="A17" s="285"/>
      <c r="J17" s="281"/>
      <c r="V17" s="2"/>
      <c r="W17" s="30"/>
      <c r="X17" s="2"/>
      <c r="Y17" s="2"/>
      <c r="Z17" s="2"/>
      <c r="AA17" s="2"/>
      <c r="AB17" s="2"/>
      <c r="AC17" s="2"/>
      <c r="AD17" s="268"/>
      <c r="AE17" s="2"/>
      <c r="AF17" s="30"/>
      <c r="AG17" s="2"/>
      <c r="AH17" s="2"/>
      <c r="AI17" s="2"/>
      <c r="AJ17" s="2"/>
      <c r="AK17" s="2"/>
      <c r="AL17" s="2"/>
      <c r="AN17" s="23" t="s">
        <v>157</v>
      </c>
      <c r="AO17" s="23" t="s">
        <v>126</v>
      </c>
    </row>
    <row r="18" spans="1:41" ht="14.25" customHeight="1" x14ac:dyDescent="0.25">
      <c r="A18" s="271"/>
      <c r="B18" s="55" t="s">
        <v>94</v>
      </c>
      <c r="C18" s="56"/>
      <c r="D18" s="57"/>
      <c r="E18" s="57"/>
      <c r="F18" s="57"/>
      <c r="G18" s="57"/>
      <c r="H18" s="58" t="str">
        <f>MaGv!$N$1</f>
        <v>02/1/2018</v>
      </c>
      <c r="I18" s="57"/>
      <c r="J18" s="275"/>
      <c r="K18" s="55" t="s">
        <v>94</v>
      </c>
      <c r="M18" s="57"/>
      <c r="N18" s="57"/>
      <c r="O18" s="57"/>
      <c r="P18" s="57"/>
      <c r="Q18" s="58" t="str">
        <f>MaGv!$N$1</f>
        <v>02/1/2018</v>
      </c>
      <c r="R18" s="57"/>
      <c r="V18" s="15"/>
      <c r="W18" s="17"/>
      <c r="X18" s="17"/>
      <c r="Y18" s="17"/>
      <c r="Z18" s="17"/>
      <c r="AA18" s="17"/>
      <c r="AB18" s="18" t="str">
        <f>MaGv!$N$1</f>
        <v>02/1/2018</v>
      </c>
      <c r="AC18" s="17"/>
      <c r="AD18" s="268"/>
      <c r="AE18" s="15"/>
      <c r="AF18" s="17"/>
      <c r="AG18" s="17"/>
      <c r="AH18" s="17"/>
      <c r="AI18" s="17"/>
      <c r="AJ18" s="17"/>
      <c r="AK18" s="18" t="str">
        <f>MaGv!$N$1</f>
        <v>02/1/2018</v>
      </c>
      <c r="AL18" s="17"/>
      <c r="AN18" s="23" t="s">
        <v>150</v>
      </c>
      <c r="AO18" s="23" t="s">
        <v>124</v>
      </c>
    </row>
    <row r="19" spans="1:41" ht="14.25" customHeight="1" x14ac:dyDescent="0.25">
      <c r="A19" s="271"/>
      <c r="B19" s="59" t="str">
        <f>V19</f>
        <v>LỚP:</v>
      </c>
      <c r="C19" s="196" t="str">
        <f>VLOOKUP(A21,DS!$R$3:$T$52,2,0)</f>
        <v>A3</v>
      </c>
      <c r="D19" s="59" t="str">
        <f>Y19</f>
        <v>GVCN:</v>
      </c>
      <c r="E19" s="60" t="str">
        <f>Z19</f>
        <v xml:space="preserve">Lê Thị Hồng Mai-Văn </v>
      </c>
      <c r="G19" s="62"/>
      <c r="H19" s="62"/>
      <c r="I19" s="62"/>
      <c r="J19" s="275"/>
      <c r="K19" s="63" t="str">
        <f>AE19</f>
        <v>LỚP:</v>
      </c>
      <c r="L19" s="196" t="str">
        <f>VLOOKUP(J21,DS!$R$3:$T$52,2,0)</f>
        <v>A4</v>
      </c>
      <c r="M19" s="59" t="str">
        <f>AH19</f>
        <v>GVCN:</v>
      </c>
      <c r="N19" s="64" t="str">
        <f>AI19</f>
        <v>Cao Thị Hoa-Toán</v>
      </c>
      <c r="P19" s="62"/>
      <c r="Q19" s="62"/>
      <c r="R19" s="62"/>
      <c r="V19" s="19" t="s">
        <v>37</v>
      </c>
      <c r="W19" s="4" t="str">
        <f>C19</f>
        <v>A3</v>
      </c>
      <c r="Y19" s="10" t="s">
        <v>17</v>
      </c>
      <c r="Z19" s="5" t="str">
        <f>VLOOKUP(W19,dscn,4,0)&amp; "-"&amp;VLOOKUP(W19,dscn,6,0)</f>
        <v xml:space="preserve">Lê Thị Hồng Mai-Văn </v>
      </c>
      <c r="AA19" s="4"/>
      <c r="AB19" s="4"/>
      <c r="AC19" s="4"/>
      <c r="AD19" s="268"/>
      <c r="AE19" s="19" t="s">
        <v>37</v>
      </c>
      <c r="AF19" s="4" t="str">
        <f>L19</f>
        <v>A4</v>
      </c>
      <c r="AH19" s="10" t="s">
        <v>17</v>
      </c>
      <c r="AI19" s="5" t="str">
        <f>VLOOKUP(AF19,dscn,4,0)&amp; "-"&amp;VLOOKUP(AF19,dscn,6,0)</f>
        <v>Cao Thị Hoa-Toán</v>
      </c>
      <c r="AJ19" s="4"/>
      <c r="AK19" s="4"/>
      <c r="AL19" s="4"/>
    </row>
    <row r="20" spans="1:41" ht="14.25" customHeight="1" x14ac:dyDescent="0.25">
      <c r="A20" s="272"/>
      <c r="J20" s="276"/>
      <c r="V20" s="2"/>
      <c r="W20" s="2"/>
      <c r="X20" s="1"/>
      <c r="Y20" s="2"/>
      <c r="Z20" s="2"/>
      <c r="AA20" s="2"/>
      <c r="AB20" s="2"/>
      <c r="AC20" s="2"/>
      <c r="AD20" s="268"/>
      <c r="AE20" s="2"/>
      <c r="AF20" s="2"/>
      <c r="AG20" s="1"/>
      <c r="AH20" s="2"/>
      <c r="AI20" s="2"/>
      <c r="AJ20" s="2"/>
      <c r="AK20" s="2"/>
      <c r="AL20" s="2"/>
      <c r="AN20" s="22"/>
      <c r="AO20" s="22"/>
    </row>
    <row r="21" spans="1:41" s="22" customFormat="1" ht="14.25" customHeight="1" x14ac:dyDescent="0.25">
      <c r="A21" s="273">
        <v>3</v>
      </c>
      <c r="B21" s="65"/>
      <c r="C21" s="66" t="s">
        <v>44</v>
      </c>
      <c r="D21" s="66" t="s">
        <v>15</v>
      </c>
      <c r="E21" s="66" t="s">
        <v>16</v>
      </c>
      <c r="F21" s="66" t="s">
        <v>38</v>
      </c>
      <c r="G21" s="66" t="s">
        <v>39</v>
      </c>
      <c r="H21" s="66" t="s">
        <v>40</v>
      </c>
      <c r="I21" s="66" t="s">
        <v>41</v>
      </c>
      <c r="J21" s="277">
        <v>4</v>
      </c>
      <c r="K21" s="65"/>
      <c r="L21" s="66" t="s">
        <v>44</v>
      </c>
      <c r="M21" s="66" t="s">
        <v>15</v>
      </c>
      <c r="N21" s="66" t="s">
        <v>16</v>
      </c>
      <c r="O21" s="66" t="s">
        <v>38</v>
      </c>
      <c r="P21" s="66" t="s">
        <v>39</v>
      </c>
      <c r="Q21" s="66" t="s">
        <v>40</v>
      </c>
      <c r="R21" s="66" t="s">
        <v>41</v>
      </c>
      <c r="V21" s="20"/>
      <c r="W21" s="21" t="s">
        <v>44</v>
      </c>
      <c r="X21" s="21" t="s">
        <v>15</v>
      </c>
      <c r="Y21" s="21" t="s">
        <v>16</v>
      </c>
      <c r="Z21" s="21" t="s">
        <v>38</v>
      </c>
      <c r="AA21" s="21" t="s">
        <v>39</v>
      </c>
      <c r="AB21" s="21" t="s">
        <v>40</v>
      </c>
      <c r="AC21" s="21" t="s">
        <v>41</v>
      </c>
      <c r="AD21" s="269"/>
      <c r="AE21" s="20"/>
      <c r="AF21" s="21" t="s">
        <v>44</v>
      </c>
      <c r="AG21" s="21" t="s">
        <v>15</v>
      </c>
      <c r="AH21" s="21" t="s">
        <v>16</v>
      </c>
      <c r="AI21" s="21" t="s">
        <v>38</v>
      </c>
      <c r="AJ21" s="21" t="s">
        <v>39</v>
      </c>
      <c r="AK21" s="21" t="s">
        <v>40</v>
      </c>
      <c r="AL21" s="21" t="s">
        <v>41</v>
      </c>
      <c r="AN21" s="16"/>
      <c r="AO21" s="16"/>
    </row>
    <row r="22" spans="1:41" ht="14.25" customHeight="1" x14ac:dyDescent="0.25">
      <c r="A22" s="283"/>
      <c r="B22" s="484" t="s">
        <v>25</v>
      </c>
      <c r="C22" s="67">
        <v>1</v>
      </c>
      <c r="D22" s="68" t="s">
        <v>516</v>
      </c>
      <c r="E22" s="68" t="str">
        <f t="shared" ref="E22:E31" si="8">IF(Y22="","",IF(Y22="cn","cn",VLOOKUP(MID(Y22,2,1),$AN$4:$AO$18,2,0)))</f>
        <v>cd</v>
      </c>
      <c r="F22" s="68" t="str">
        <f t="shared" ref="F22:F31" si="9">IF(Z22="","",IF(Z22="cn","cn",VLOOKUP(MID(Z22,2,1),$AN$4:$AO$18,2,0)))</f>
        <v>sinh</v>
      </c>
      <c r="G22" s="68" t="str">
        <f t="shared" ref="G22:G31" si="10">IF(AA22="","",IF(AA22="cn","cn",VLOOKUP(MID(AA22,2,1),$AN$4:$AO$18,2,0)))</f>
        <v>toán</v>
      </c>
      <c r="H22" s="68" t="str">
        <f t="shared" ref="H22:H31" si="11">IF(AB22="","",IF(AB22="cn","cn",VLOOKUP(MID(AB22,2,1),$AN$4:$AO$18,2,0)))</f>
        <v>văn</v>
      </c>
      <c r="I22" s="68" t="str">
        <f t="shared" ref="I22:I31" si="12">IF(AC22="","",IF(AC22="cn","cn",VLOOKUP(MID(AC22,2,1),$AN$4:$AO$18,2,0)))</f>
        <v/>
      </c>
      <c r="J22" s="281"/>
      <c r="K22" s="484" t="s">
        <v>25</v>
      </c>
      <c r="L22" s="67">
        <v>1</v>
      </c>
      <c r="M22" s="68" t="s">
        <v>516</v>
      </c>
      <c r="N22" s="68" t="str">
        <f t="shared" ref="N22:N31" si="13">IF(AH22="","",IF(AH22="cn","cn",VLOOKUP(MID(AH22,2,1),$AN$4:$AO$18,2,0)))</f>
        <v>lý</v>
      </c>
      <c r="O22" s="68" t="str">
        <f t="shared" ref="O22:O31" si="14">IF(AI22="","",IF(AI22="cn","cn",VLOOKUP(MID(AI22,2,1),$AN$4:$AO$18,2,0)))</f>
        <v>anh</v>
      </c>
      <c r="P22" s="68" t="str">
        <f t="shared" ref="P22:P31" si="15">IF(AJ22="","",IF(AJ22="cn","cn",VLOOKUP(MID(AJ22,2,1),$AN$4:$AO$18,2,0)))</f>
        <v>sinh</v>
      </c>
      <c r="Q22" s="68" t="str">
        <f t="shared" ref="Q22:Q31" si="16">IF(AK22="","",IF(AK22="cn","cn",VLOOKUP(MID(AK22,2,1),$AN$4:$AO$18,2,0)))</f>
        <v>côngN</v>
      </c>
      <c r="R22" s="68" t="str">
        <f t="shared" ref="R22:R31" si="17">IF(AL22="","",IF(AL22="cn","cn",VLOOKUP(MID(AL22,2,1),$AN$4:$AO$18,2,0)))</f>
        <v/>
      </c>
      <c r="V22" s="483" t="s">
        <v>25</v>
      </c>
      <c r="W22" s="25">
        <v>1</v>
      </c>
      <c r="X22" s="26" t="s">
        <v>516</v>
      </c>
      <c r="Y22" s="26" t="str">
        <f>IF(HLOOKUP(W19,MaGv!$C$3:$AZ$68,7,0)=0," ",HLOOKUP(W19,MaGv!$C$3:$AZ$68,7,0))</f>
        <v>BG02</v>
      </c>
      <c r="Z22" s="26" t="str">
        <f>IF(HLOOKUP(W19,MaGv!$C$3:$AZ$68,12,0)=0," ",HLOOKUP(W19,MaGv!$C$3:$AZ$68,12,0))</f>
        <v>BS08</v>
      </c>
      <c r="AA22" s="26" t="str">
        <f>IF(HLOOKUP(W19,MaGv!$C$3:$AZ$68,17,0)=0," ",HLOOKUP(W19,MaGv!$C$3:$AZ$68,17,0))</f>
        <v>BT12</v>
      </c>
      <c r="AB22" s="26" t="str">
        <f>IF(HLOOKUP(W19,MaGv!$C$3:$AZ$68,22,0)=0," ",HLOOKUP(W19,MaGv!$C$3:$AZ$68,22,0))</f>
        <v>BV04</v>
      </c>
      <c r="AC22" s="26" t="str">
        <f>IF(HLOOKUP(W19,MaGv!$C$3:$AZ$68,27,0)=0," ",HLOOKUP(W19,MaGv!$C$3:$AZ$68,27,0))</f>
        <v/>
      </c>
      <c r="AD22" s="268"/>
      <c r="AE22" s="482" t="s">
        <v>25</v>
      </c>
      <c r="AF22" s="27">
        <v>1</v>
      </c>
      <c r="AG22" s="26" t="s">
        <v>516</v>
      </c>
      <c r="AH22" s="26" t="str">
        <f>IF(HLOOKUP(AF19,MaGv!$C$3:$AZ$68,7,0)=0," ",HLOOKUP(AF19,MaGv!$C$3:$AZ$68,7,0))</f>
        <v>BL10</v>
      </c>
      <c r="AI22" s="26" t="str">
        <f>IF(HLOOKUP(AF19,MaGv!$C$3:$AZ$68,12,0)=0," ",HLOOKUP(AF19,MaGv!$C$3:$AZ$68,12,0))</f>
        <v>BA01</v>
      </c>
      <c r="AJ22" s="26" t="str">
        <f>IF(HLOOKUP(AF19,MaGv!$C$3:$AZ$68,17,0)=0," ",HLOOKUP(AF19,MaGv!$C$3:$AZ$68,17,0))</f>
        <v>BS08</v>
      </c>
      <c r="AK22" s="26" t="str">
        <f>IF(HLOOKUP(AF19,MaGv!$C$3:$AZ$68,22,0)=0," ",HLOOKUP(AF19,MaGv!$C$3:$AZ$68,22,0))</f>
        <v>BC01</v>
      </c>
      <c r="AL22" s="26" t="str">
        <f>IF(HLOOKUP(AF19,MaGv!$C$3:$AZ$68,27,0)=0," ",HLOOKUP(AF19,MaGv!$C$3:$AZ$68,27,0))</f>
        <v/>
      </c>
    </row>
    <row r="23" spans="1:41" ht="14.25" customHeight="1" x14ac:dyDescent="0.25">
      <c r="A23" s="283"/>
      <c r="B23" s="484"/>
      <c r="C23" s="67">
        <v>2</v>
      </c>
      <c r="D23" s="68" t="str">
        <f>IF(X23="","",IF(X23="cn","cn",VLOOKUP(MID(X23,2,1),$AN$4:$AO$18,2,0)))</f>
        <v>cn</v>
      </c>
      <c r="E23" s="68" t="str">
        <f t="shared" si="8"/>
        <v>lý</v>
      </c>
      <c r="F23" s="68" t="str">
        <f t="shared" si="9"/>
        <v>qp</v>
      </c>
      <c r="G23" s="68" t="str">
        <f t="shared" si="10"/>
        <v>toán</v>
      </c>
      <c r="H23" s="68" t="str">
        <f t="shared" si="11"/>
        <v>văn</v>
      </c>
      <c r="I23" s="68" t="str">
        <f t="shared" si="12"/>
        <v/>
      </c>
      <c r="J23" s="281"/>
      <c r="K23" s="484"/>
      <c r="L23" s="67">
        <v>2</v>
      </c>
      <c r="M23" s="68" t="str">
        <f>IF(AG23="","",IF(AG23="cn","cn",VLOOKUP(MID(AG23,2,1),$AN$4:$AO$18,2,0)))</f>
        <v>cn</v>
      </c>
      <c r="N23" s="68" t="str">
        <f t="shared" si="13"/>
        <v>lý</v>
      </c>
      <c r="O23" s="68" t="str">
        <f t="shared" si="14"/>
        <v>anh</v>
      </c>
      <c r="P23" s="68" t="str">
        <f t="shared" si="15"/>
        <v>địa</v>
      </c>
      <c r="Q23" s="68" t="str">
        <f t="shared" si="16"/>
        <v>địa</v>
      </c>
      <c r="R23" s="68" t="str">
        <f t="shared" si="17"/>
        <v/>
      </c>
      <c r="V23" s="483"/>
      <c r="W23" s="25">
        <v>2</v>
      </c>
      <c r="X23" s="26" t="s">
        <v>158</v>
      </c>
      <c r="Y23" s="26" t="str">
        <f>IF(HLOOKUP(W19,MaGv!$C$3:$AZ$68,8,0)=0," ",HLOOKUP(W19,MaGv!$C$3:$AZ$68,8,0))</f>
        <v>BL04</v>
      </c>
      <c r="Z23" s="26" t="str">
        <f>IF(HLOOKUP(W19,MaGv!$C$3:$AZ$68,13,0)=0," ",HLOOKUP(W19,MaGv!$C$3:$AZ$68,13,0))</f>
        <v>BQ03</v>
      </c>
      <c r="AA23" s="26" t="str">
        <f>IF(HLOOKUP(W19,MaGv!$C$3:$AZ$68,18,0)=0," ",HLOOKUP(W19,MaGv!$C$3:$AZ$68,18,0))</f>
        <v>BT12</v>
      </c>
      <c r="AB23" s="26" t="str">
        <f>IF(HLOOKUP(W19,MaGv!$C$3:$AZ$68,23,0)=0," ",HLOOKUP(W19,MaGv!$C$3:$AZ$68,23,0))</f>
        <v>BV04</v>
      </c>
      <c r="AC23" s="26" t="str">
        <f>IF(HLOOKUP(W19,MaGv!$C$3:$AZ$68,28,0)=0," ",HLOOKUP(W19,MaGv!$C$3:$AZ$68,28,0))</f>
        <v/>
      </c>
      <c r="AD23" s="268"/>
      <c r="AE23" s="482"/>
      <c r="AF23" s="27">
        <v>2</v>
      </c>
      <c r="AG23" s="26" t="s">
        <v>158</v>
      </c>
      <c r="AH23" s="26" t="str">
        <f>IF(HLOOKUP(AF19,MaGv!$C$3:$AZ$68,8,0)=0," ",HLOOKUP(AF19,MaGv!$C$3:$AZ$68,8,0))</f>
        <v>BL10</v>
      </c>
      <c r="AI23" s="26" t="str">
        <f>IF(HLOOKUP(AF19,MaGv!$C$3:$AZ$68,13,0)=0," ",HLOOKUP(AF19,MaGv!$C$3:$AZ$68,13,0))</f>
        <v>BA01</v>
      </c>
      <c r="AJ23" s="26" t="str">
        <f>IF(HLOOKUP(AF19,MaGv!$C$3:$AZ$68,18,0)=0," ",HLOOKUP(AF19,MaGv!$C$3:$AZ$68,18,0))</f>
        <v>BD04</v>
      </c>
      <c r="AK23" s="26" t="str">
        <f>IF(HLOOKUP(AF19,MaGv!$C$3:$AZ$68,23,0)=0," ",HLOOKUP(AF19,MaGv!$C$3:$AZ$68,23,0))</f>
        <v>BD04</v>
      </c>
      <c r="AL23" s="26" t="str">
        <f>IF(HLOOKUP(AF19,MaGv!$C$3:$AZ$68,28,0)=0," ",HLOOKUP(AF19,MaGv!$C$3:$AZ$68,28,0))</f>
        <v/>
      </c>
    </row>
    <row r="24" spans="1:41" ht="14.25" customHeight="1" x14ac:dyDescent="0.25">
      <c r="A24" s="283"/>
      <c r="B24" s="484"/>
      <c r="C24" s="67">
        <v>3</v>
      </c>
      <c r="D24" s="68" t="str">
        <f t="shared" ref="D24:D31" si="18">IF(X24="","",IF(X24="cn","cn",VLOOKUP(MID(X24,2,1),$AN$4:$AO$18,2,0)))</f>
        <v>văn</v>
      </c>
      <c r="E24" s="68" t="str">
        <f t="shared" si="8"/>
        <v>lý</v>
      </c>
      <c r="F24" s="68" t="str">
        <f t="shared" si="9"/>
        <v>địa</v>
      </c>
      <c r="G24" s="68" t="str">
        <f t="shared" si="10"/>
        <v>văn</v>
      </c>
      <c r="H24" s="68" t="str">
        <f t="shared" si="11"/>
        <v>lý</v>
      </c>
      <c r="I24" s="68" t="str">
        <f t="shared" si="12"/>
        <v/>
      </c>
      <c r="J24" s="281"/>
      <c r="K24" s="484"/>
      <c r="L24" s="67">
        <v>3</v>
      </c>
      <c r="M24" s="68" t="str">
        <f t="shared" ref="M24:M31" si="19">IF(AG24="","",IF(AG24="cn","cn",VLOOKUP(MID(AG24,2,1),$AN$4:$AO$18,2,0)))</f>
        <v>toán</v>
      </c>
      <c r="N24" s="68" t="str">
        <f t="shared" si="13"/>
        <v>cd</v>
      </c>
      <c r="O24" s="68" t="str">
        <f t="shared" si="14"/>
        <v>toán</v>
      </c>
      <c r="P24" s="68" t="str">
        <f t="shared" si="15"/>
        <v>lý</v>
      </c>
      <c r="Q24" s="68" t="str">
        <f t="shared" si="16"/>
        <v>qp</v>
      </c>
      <c r="R24" s="68" t="str">
        <f t="shared" si="17"/>
        <v/>
      </c>
      <c r="V24" s="483"/>
      <c r="W24" s="25">
        <v>3</v>
      </c>
      <c r="X24" s="26" t="str">
        <f>IF(HLOOKUP(W19,MaGv!$C$3:$AZ$68,4,0)=0," ",HLOOKUP(W19,MaGv!$C$3:$AZ$68,4,0))</f>
        <v>BV04</v>
      </c>
      <c r="Y24" s="26" t="str">
        <f>IF(HLOOKUP(W19,MaGv!$C$3:$AZ$68,9,0)=0," ",HLOOKUP(W19,MaGv!$C$3:$AZ$68,9,0))</f>
        <v>BL04</v>
      </c>
      <c r="Z24" s="26" t="str">
        <f>IF(HLOOKUP(W19,MaGv!$C$3:$AZ$68,14,0)=0," ",HLOOKUP(W19,MaGv!$C$3:$AZ$68,14,0))</f>
        <v>BD04</v>
      </c>
      <c r="AA24" s="26" t="str">
        <f>IF(HLOOKUP(W19,MaGv!$C$3:$AZ$68,19,0)=0," ",HLOOKUP(W19,MaGv!$C$3:$AZ$68,19,0))</f>
        <v>BV04</v>
      </c>
      <c r="AB24" s="26" t="str">
        <f>IF(HLOOKUP(W19,MaGv!$C$3:$AZ$68,24,0)=0," ",HLOOKUP(W19,MaGv!$C$3:$AZ$68,24,0))</f>
        <v>BL04</v>
      </c>
      <c r="AC24" s="26" t="str">
        <f>IF(HLOOKUP(W19,MaGv!$C$3:$AZ$68,29,0)=0," ",HLOOKUP(W19,MaGv!$C$3:$AZ$68,29,0))</f>
        <v/>
      </c>
      <c r="AD24" s="268"/>
      <c r="AE24" s="482"/>
      <c r="AF24" s="27">
        <v>3</v>
      </c>
      <c r="AG24" s="26" t="str">
        <f>IF(HLOOKUP(AF19,MaGv!$C$3:$AZ$68,4,0)=0," ",HLOOKUP(AF19,MaGv!$C$3:$AZ$68,4,0))</f>
        <v>BT09</v>
      </c>
      <c r="AH24" s="26" t="str">
        <f>IF(HLOOKUP(AF19,MaGv!$C$3:$AZ$68,9,0)=0," ",HLOOKUP(AF19,MaGv!$C$3:$AZ$68,9,0))</f>
        <v>BG04</v>
      </c>
      <c r="AI24" s="26" t="str">
        <f>IF(HLOOKUP(AF19,MaGv!$C$3:$AZ$68,14,0)=0," ",HLOOKUP(AF19,MaGv!$C$3:$AZ$68,14,0))</f>
        <v>BT09</v>
      </c>
      <c r="AJ24" s="26" t="str">
        <f>IF(HLOOKUP(AF19,MaGv!$C$3:$AZ$68,19,0)=0," ",HLOOKUP(AF19,MaGv!$C$3:$AZ$68,19,0))</f>
        <v>BL10</v>
      </c>
      <c r="AK24" s="26" t="str">
        <f>IF(HLOOKUP(AF19,MaGv!$C$3:$AZ$68,24,0)=0," ",HLOOKUP(AF19,MaGv!$C$3:$AZ$68,24,0))</f>
        <v>BQ03</v>
      </c>
      <c r="AL24" s="26" t="str">
        <f>IF(HLOOKUP(AF19,MaGv!$C$3:$AZ$68,29,0)=0," ",HLOOKUP(AF19,MaGv!$C$3:$AZ$68,29,0))</f>
        <v/>
      </c>
    </row>
    <row r="25" spans="1:41" ht="14.25" customHeight="1" x14ac:dyDescent="0.25">
      <c r="A25" s="283"/>
      <c r="B25" s="484"/>
      <c r="C25" s="67">
        <v>4</v>
      </c>
      <c r="D25" s="68" t="str">
        <f t="shared" si="18"/>
        <v>tin</v>
      </c>
      <c r="E25" s="68" t="str">
        <f t="shared" si="8"/>
        <v>hóa</v>
      </c>
      <c r="F25" s="68" t="str">
        <f t="shared" si="9"/>
        <v>anh</v>
      </c>
      <c r="G25" s="68" t="str">
        <f t="shared" si="10"/>
        <v>anh</v>
      </c>
      <c r="H25" s="68" t="str">
        <f t="shared" si="11"/>
        <v>toán</v>
      </c>
      <c r="I25" s="68" t="str">
        <f t="shared" si="12"/>
        <v/>
      </c>
      <c r="J25" s="281"/>
      <c r="K25" s="484"/>
      <c r="L25" s="67">
        <v>4</v>
      </c>
      <c r="M25" s="68" t="str">
        <f t="shared" si="19"/>
        <v>toán</v>
      </c>
      <c r="N25" s="68" t="str">
        <f t="shared" si="13"/>
        <v>sinh</v>
      </c>
      <c r="O25" s="68" t="str">
        <f t="shared" si="14"/>
        <v>tin</v>
      </c>
      <c r="P25" s="68" t="str">
        <f t="shared" si="15"/>
        <v>lý</v>
      </c>
      <c r="Q25" s="68" t="str">
        <f t="shared" si="16"/>
        <v>toán</v>
      </c>
      <c r="R25" s="68" t="str">
        <f t="shared" si="17"/>
        <v/>
      </c>
      <c r="V25" s="483"/>
      <c r="W25" s="25">
        <v>4</v>
      </c>
      <c r="X25" s="26" t="str">
        <f>IF(HLOOKUP(W19,MaGv!$C$3:$AZ$68,5,0)=0," ",HLOOKUP(W19,MaGv!$C$3:$AZ$68,5,0))</f>
        <v>BI05</v>
      </c>
      <c r="Y25" s="26" t="str">
        <f>IF(HLOOKUP(W19,MaGv!$C$3:$AZ$68,10,0)=0," ",HLOOKUP(W19,MaGv!$C$3:$AZ$68,10,0))</f>
        <v>BH05</v>
      </c>
      <c r="Z25" s="26" t="str">
        <f>IF(HLOOKUP(W19,MaGv!$C$3:$AZ$68,15,0)=0," ",HLOOKUP(W19,MaGv!$C$3:$AZ$68,15,0))</f>
        <v>BA07</v>
      </c>
      <c r="AA25" s="26" t="str">
        <f>IF(HLOOKUP(W19,MaGv!$C$3:$AZ$68,20,0)=0," ",HLOOKUP(W19,MaGv!$C$3:$AZ$68,20,0))</f>
        <v>BA07</v>
      </c>
      <c r="AB25" s="26" t="str">
        <f>IF(HLOOKUP(W19,MaGv!$C$3:$AZ$68,25,0)=0," ",HLOOKUP(W19,MaGv!$C$3:$AZ$68,25,0))</f>
        <v>BT12</v>
      </c>
      <c r="AC25" s="26" t="str">
        <f>IF(HLOOKUP(W19,MaGv!$C$3:$AZ$68,30,0)=0," ",HLOOKUP(W19,MaGv!$C$3:$AZ$68,30,0))</f>
        <v/>
      </c>
      <c r="AD25" s="268"/>
      <c r="AE25" s="482"/>
      <c r="AF25" s="27">
        <v>4</v>
      </c>
      <c r="AG25" s="26" t="str">
        <f>IF(HLOOKUP(AF19,MaGv!$C$3:$AZ$68,5,0)=0," ",HLOOKUP(AF19,MaGv!$C$3:$AZ$68,5,0))</f>
        <v>BT09</v>
      </c>
      <c r="AH25" s="26" t="str">
        <f>IF(HLOOKUP(AF19,MaGv!$C$3:$AZ$68,10,0)=0," ",HLOOKUP(AF19,MaGv!$C$3:$AZ$68,10,0))</f>
        <v>BS08</v>
      </c>
      <c r="AI25" s="26" t="str">
        <f>IF(HLOOKUP(AF19,MaGv!$C$3:$AZ$68,15,0)=0," ",HLOOKUP(AF19,MaGv!$C$3:$AZ$68,15,0))</f>
        <v>BI05</v>
      </c>
      <c r="AJ25" s="26" t="str">
        <f>IF(HLOOKUP(AF19,MaGv!$C$3:$AZ$68,20,0)=0," ",HLOOKUP(AF19,MaGv!$C$3:$AZ$68,20,0))</f>
        <v>BL10</v>
      </c>
      <c r="AK25" s="26" t="str">
        <f>IF(HLOOKUP(AF19,MaGv!$C$3:$AZ$68,25,0)=0," ",HLOOKUP(AF19,MaGv!$C$3:$AZ$68,25,0))</f>
        <v>BT09</v>
      </c>
      <c r="AL25" s="26" t="str">
        <f>IF(HLOOKUP(AF19,MaGv!$C$3:$AZ$68,30,0)=0," ",HLOOKUP(AF19,MaGv!$C$3:$AZ$68,30,0))</f>
        <v/>
      </c>
    </row>
    <row r="26" spans="1:41" ht="14.25" customHeight="1" x14ac:dyDescent="0.25">
      <c r="A26" s="283"/>
      <c r="B26" s="484"/>
      <c r="C26" s="67">
        <v>5</v>
      </c>
      <c r="D26" s="68" t="str">
        <f t="shared" si="18"/>
        <v>lý</v>
      </c>
      <c r="E26" s="68" t="str">
        <f t="shared" si="8"/>
        <v>hóa</v>
      </c>
      <c r="F26" s="68" t="str">
        <f t="shared" si="9"/>
        <v>anh</v>
      </c>
      <c r="G26" s="68" t="str">
        <f t="shared" si="10"/>
        <v>anh</v>
      </c>
      <c r="H26" s="68" t="str">
        <f t="shared" si="11"/>
        <v>toán</v>
      </c>
      <c r="I26" s="68" t="str">
        <f t="shared" si="12"/>
        <v/>
      </c>
      <c r="J26" s="281"/>
      <c r="K26" s="484"/>
      <c r="L26" s="67">
        <v>5</v>
      </c>
      <c r="M26" s="68" t="str">
        <f t="shared" si="19"/>
        <v>văn</v>
      </c>
      <c r="N26" s="68" t="str">
        <f t="shared" si="13"/>
        <v>văn</v>
      </c>
      <c r="O26" s="68" t="str">
        <f t="shared" si="14"/>
        <v>sử</v>
      </c>
      <c r="P26" s="68" t="str">
        <f t="shared" si="15"/>
        <v>anh</v>
      </c>
      <c r="Q26" s="68" t="str">
        <f t="shared" si="16"/>
        <v>toán</v>
      </c>
      <c r="R26" s="68" t="str">
        <f t="shared" si="17"/>
        <v/>
      </c>
      <c r="V26" s="483"/>
      <c r="W26" s="25">
        <v>5</v>
      </c>
      <c r="X26" s="26" t="str">
        <f>IF(HLOOKUP(W19,MaGv!$C$3:$AZ$68,6,0)=0," ",HLOOKUP(W19,MaGv!$C$3:$AZ$68,6,0))</f>
        <v>BL04</v>
      </c>
      <c r="Y26" s="26" t="str">
        <f>IF(HLOOKUP(W19,MaGv!$C$3:$AZ$68,11,0)=0," ",HLOOKUP(W19,MaGv!$C$3:$AZ$68,11,0))</f>
        <v>BH05</v>
      </c>
      <c r="Z26" s="26" t="str">
        <f>IF(HLOOKUP(W19,MaGv!$C$3:$AZ$68,16,0)=0," ",HLOOKUP(W19,MaGv!$C$3:$AZ$68,16,0))</f>
        <v>BA07</v>
      </c>
      <c r="AA26" s="26" t="str">
        <f>IF(HLOOKUP(W19,MaGv!$C$3:$AZ$68,21,0)=0," ",HLOOKUP(W19,MaGv!$C$3:$AZ$68,21,0))</f>
        <v>BA07</v>
      </c>
      <c r="AB26" s="26" t="str">
        <f>IF(HLOOKUP(W19,MaGv!$C$3:$AZ$68,26,0)=0," ",HLOOKUP(W19,MaGv!$C$3:$AZ$68,26,0))</f>
        <v>BT12</v>
      </c>
      <c r="AC26" s="26" t="str">
        <f>IF(HLOOKUP(W19,MaGv!$C$3:$AZ$68,31,0)=0," ",HLOOKUP(W19,MaGv!$C$3:$AZ$68,31,0))</f>
        <v/>
      </c>
      <c r="AD26" s="268"/>
      <c r="AE26" s="482"/>
      <c r="AF26" s="27">
        <v>5</v>
      </c>
      <c r="AG26" s="26" t="str">
        <f>IF(HLOOKUP(AF19,MaGv!$C$3:$AZ$68,6,0)=0," ",HLOOKUP(AF19,MaGv!$C$3:$AZ$68,6,0))</f>
        <v>BV05</v>
      </c>
      <c r="AH26" s="26" t="str">
        <f>IF(HLOOKUP(AF19,MaGv!$C$3:$AZ$68,11,0)=0," ",HLOOKUP(AF19,MaGv!$C$3:$AZ$68,11,0))</f>
        <v>BV05</v>
      </c>
      <c r="AI26" s="26" t="str">
        <f>IF(HLOOKUP(AF19,MaGv!$C$3:$AZ$68,16,0)=0," ",HLOOKUP(AF19,MaGv!$C$3:$AZ$68,16,0))</f>
        <v>BU01</v>
      </c>
      <c r="AJ26" s="26" t="str">
        <f>IF(HLOOKUP(AF19,MaGv!$C$3:$AZ$68,21,0)=0," ",HLOOKUP(AF19,MaGv!$C$3:$AZ$68,21,0))</f>
        <v>BA01</v>
      </c>
      <c r="AK26" s="26" t="str">
        <f>IF(HLOOKUP(AF19,MaGv!$C$3:$AZ$68,26,0)=0," ",HLOOKUP(AF19,MaGv!$C$3:$AZ$68,26,0))</f>
        <v>BT09</v>
      </c>
      <c r="AL26" s="26" t="str">
        <f>IF(HLOOKUP(AF19,MaGv!$C$3:$AZ$68,31,0)=0," ",HLOOKUP(AF19,MaGv!$C$3:$AZ$68,31,0))</f>
        <v/>
      </c>
    </row>
    <row r="27" spans="1:41" ht="14.25" customHeight="1" x14ac:dyDescent="0.25">
      <c r="A27" s="283"/>
      <c r="B27" s="484" t="s">
        <v>24</v>
      </c>
      <c r="C27" s="67">
        <v>1</v>
      </c>
      <c r="D27" s="68" t="str">
        <f t="shared" si="18"/>
        <v/>
      </c>
      <c r="E27" s="68" t="str">
        <f t="shared" si="8"/>
        <v/>
      </c>
      <c r="F27" s="68" t="str">
        <f t="shared" si="9"/>
        <v/>
      </c>
      <c r="G27" s="68" t="str">
        <f t="shared" si="10"/>
        <v/>
      </c>
      <c r="H27" s="68" t="str">
        <f t="shared" si="11"/>
        <v/>
      </c>
      <c r="I27" s="68" t="str">
        <f t="shared" si="12"/>
        <v/>
      </c>
      <c r="J27" s="281"/>
      <c r="K27" s="484" t="s">
        <v>24</v>
      </c>
      <c r="L27" s="67">
        <v>1</v>
      </c>
      <c r="M27" s="68" t="str">
        <f t="shared" si="19"/>
        <v/>
      </c>
      <c r="N27" s="68" t="str">
        <f t="shared" si="13"/>
        <v/>
      </c>
      <c r="O27" s="68" t="str">
        <f t="shared" si="14"/>
        <v/>
      </c>
      <c r="P27" s="68" t="str">
        <f t="shared" si="15"/>
        <v/>
      </c>
      <c r="Q27" s="68" t="str">
        <f t="shared" si="16"/>
        <v/>
      </c>
      <c r="R27" s="68" t="str">
        <f t="shared" si="17"/>
        <v/>
      </c>
      <c r="V27" s="483" t="s">
        <v>24</v>
      </c>
      <c r="W27" s="25">
        <v>1</v>
      </c>
      <c r="X27" s="26" t="str">
        <f>IF(HLOOKUP(W19,MaGv!$C$38:$AZ$68,2,0)=0," ",HLOOKUP(W19,MaGv!$C$38:$AZ$68,2,0))</f>
        <v/>
      </c>
      <c r="Y27" s="26" t="str">
        <f>IF(HLOOKUP(W19,MaGv!$C$38:$AZ$68,7,0)=0," ",HLOOKUP(W19,MaGv!$C$38:$AZ$68,7,0))</f>
        <v/>
      </c>
      <c r="Z27" s="26" t="str">
        <f>IF(HLOOKUP(W19,MaGv!$C$38:$AZ$68,12,0)=0," ",HLOOKUP(W19,MaGv!$C$38:$AZ$68,12,0))</f>
        <v/>
      </c>
      <c r="AA27" s="26" t="str">
        <f>IF(HLOOKUP(W19,MaGv!$C$38:$AZ$68,17,0)=0," ",HLOOKUP(W19,MaGv!$C$38:$AZ$68,17,0))</f>
        <v/>
      </c>
      <c r="AB27" s="26" t="str">
        <f>IF(HLOOKUP(W19,MaGv!$C$38:$AZ$68,22,0)=0," ",HLOOKUP(W19,MaGv!$C$38:$AZ$68,22,0))</f>
        <v/>
      </c>
      <c r="AC27" s="26" t="str">
        <f>IF(HLOOKUP(W19,MaGv!$C$38:$AZ$68,27,0)=0," ",HLOOKUP(W19,MaGv!$C$38:$AZ$68,27,0))</f>
        <v/>
      </c>
      <c r="AD27" s="268"/>
      <c r="AE27" s="482" t="s">
        <v>24</v>
      </c>
      <c r="AF27" s="27">
        <v>1</v>
      </c>
      <c r="AG27" s="26" t="str">
        <f>IF(HLOOKUP(AF19,MaGv!$C$38:$AZ$68,2,0)=0," ",HLOOKUP(AF19,MaGv!$C$38:$AZ$68,2,0))</f>
        <v/>
      </c>
      <c r="AH27" s="26" t="str">
        <f>IF(HLOOKUP(AF19,MaGv!$C$38:$AZ$68,7,0)=0," ",HLOOKUP(AF19,MaGv!$C$38:$AZ$68,7,0))</f>
        <v/>
      </c>
      <c r="AI27" s="26" t="str">
        <f>IF(HLOOKUP(AF19,MaGv!$C$38:$AZ$68,12,0)=0," ",HLOOKUP(AF19,MaGv!$C$38:$AZ$68,12,0))</f>
        <v/>
      </c>
      <c r="AJ27" s="26" t="str">
        <f>IF(HLOOKUP(AF19,MaGv!$C$38:$AZ$68,17,0)=0," ",HLOOKUP(AF19,MaGv!$C$38:$AZ$68,17,0))</f>
        <v/>
      </c>
      <c r="AK27" s="26" t="str">
        <f>IF(HLOOKUP(AF19,MaGv!$C$38:$AZ$68,22,0)=0," ",HLOOKUP(AF19,MaGv!$C$38:$AZ$68,22,0))</f>
        <v/>
      </c>
      <c r="AL27" s="26" t="str">
        <f>IF(HLOOKUP(AF19,MaGv!$C$38:$AZ$68,27,0)=0," ",HLOOKUP(AF19,MaGv!$C$38:$AZ$68,27,0))</f>
        <v/>
      </c>
    </row>
    <row r="28" spans="1:41" ht="14.25" customHeight="1" x14ac:dyDescent="0.25">
      <c r="A28" s="283"/>
      <c r="B28" s="484"/>
      <c r="C28" s="67">
        <v>2</v>
      </c>
      <c r="D28" s="68" t="str">
        <f t="shared" si="18"/>
        <v/>
      </c>
      <c r="E28" s="68" t="str">
        <f t="shared" si="8"/>
        <v>côngN</v>
      </c>
      <c r="F28" s="68" t="str">
        <f t="shared" si="9"/>
        <v>sinh</v>
      </c>
      <c r="G28" s="68" t="str">
        <f t="shared" si="10"/>
        <v/>
      </c>
      <c r="H28" s="68" t="str">
        <f t="shared" si="11"/>
        <v>văn</v>
      </c>
      <c r="I28" s="68" t="str">
        <f t="shared" si="12"/>
        <v/>
      </c>
      <c r="J28" s="281"/>
      <c r="K28" s="484"/>
      <c r="L28" s="67">
        <v>2</v>
      </c>
      <c r="M28" s="68" t="str">
        <f t="shared" si="19"/>
        <v/>
      </c>
      <c r="N28" s="68" t="str">
        <f t="shared" si="13"/>
        <v>hóa</v>
      </c>
      <c r="O28" s="68" t="str">
        <f t="shared" si="14"/>
        <v>toán</v>
      </c>
      <c r="P28" s="68" t="str">
        <f t="shared" si="15"/>
        <v/>
      </c>
      <c r="Q28" s="68" t="str">
        <f t="shared" si="16"/>
        <v>văn</v>
      </c>
      <c r="R28" s="68" t="str">
        <f t="shared" si="17"/>
        <v/>
      </c>
      <c r="V28" s="483"/>
      <c r="W28" s="25">
        <v>2</v>
      </c>
      <c r="X28" s="26" t="str">
        <f>IF(HLOOKUP(W19,MaGv!$C$38:$AZ$68,3,0)=0," ",HLOOKUP(W19,MaGv!$C$38:$AZ$68,3,0))</f>
        <v/>
      </c>
      <c r="Y28" s="26" t="str">
        <f>IF(HLOOKUP(W19,MaGv!$C$38:$AZ$68,8,0)=0," ",HLOOKUP(W19,MaGv!$C$38:$AZ$68,8,0))</f>
        <v>BC04</v>
      </c>
      <c r="Z28" s="26" t="str">
        <f>IF(HLOOKUP(W19,MaGv!$C$38:$AZ$68,13,0)=0," ",HLOOKUP(W19,MaGv!$C$38:$AZ$68,13,0))</f>
        <v>BS08</v>
      </c>
      <c r="AA28" s="26" t="str">
        <f>IF(HLOOKUP(W19,MaGv!$C$38:$AZ$68,18,0)=0," ",HLOOKUP(W19,MaGv!$C$38:$AZ$68,18,0))</f>
        <v/>
      </c>
      <c r="AB28" s="26" t="str">
        <f>IF(HLOOKUP(W19,MaGv!$C$38:$AZ$68,23,0)=0," ",HLOOKUP(W19,MaGv!$C$38:$AZ$68,23,0))</f>
        <v>BV04</v>
      </c>
      <c r="AC28" s="26" t="str">
        <f>IF(HLOOKUP(W19,MaGv!$C$38:$AZ$68,28,0)=0," ",HLOOKUP(W19,MaGv!$C$38:$AZ$68,28,0))</f>
        <v/>
      </c>
      <c r="AD28" s="268"/>
      <c r="AE28" s="482"/>
      <c r="AF28" s="27">
        <v>2</v>
      </c>
      <c r="AG28" s="26" t="str">
        <f>IF(HLOOKUP(AF19,MaGv!$C$38:$AZ$68,3,0)=0," ",HLOOKUP(AF19,MaGv!$C$38:$AZ$68,3,0))</f>
        <v/>
      </c>
      <c r="AH28" s="26" t="str">
        <f>IF(HLOOKUP(AF19,MaGv!$C$38:$AZ$68,8,0)=0," ",HLOOKUP(AF19,MaGv!$C$38:$AZ$68,8,0))</f>
        <v>BH02</v>
      </c>
      <c r="AI28" s="26" t="str">
        <f>IF(HLOOKUP(AF19,MaGv!$C$38:$AZ$68,13,0)=0," ",HLOOKUP(AF19,MaGv!$C$38:$AZ$68,13,0))</f>
        <v>BT09</v>
      </c>
      <c r="AJ28" s="26" t="str">
        <f>IF(HLOOKUP(AF19,MaGv!$C$38:$AZ$68,18,0)=0," ",HLOOKUP(AF19,MaGv!$C$38:$AZ$68,18,0))</f>
        <v/>
      </c>
      <c r="AK28" s="26" t="str">
        <f>IF(HLOOKUP(AF19,MaGv!$C$38:$AZ$68,23,0)=0," ",HLOOKUP(AF19,MaGv!$C$38:$AZ$68,23,0))</f>
        <v>BV05</v>
      </c>
      <c r="AL28" s="26" t="str">
        <f>IF(HLOOKUP(AF19,MaGv!$C$38:$AZ$68,28,0)=0," ",HLOOKUP(AF19,MaGv!$C$38:$AZ$68,28,0))</f>
        <v/>
      </c>
    </row>
    <row r="29" spans="1:41" ht="14.25" customHeight="1" x14ac:dyDescent="0.25">
      <c r="A29" s="283"/>
      <c r="B29" s="484"/>
      <c r="C29" s="67">
        <v>3</v>
      </c>
      <c r="D29" s="68" t="str">
        <f t="shared" si="18"/>
        <v/>
      </c>
      <c r="E29" s="68" t="str">
        <f t="shared" si="8"/>
        <v>anh</v>
      </c>
      <c r="F29" s="68" t="str">
        <f t="shared" si="9"/>
        <v>sử</v>
      </c>
      <c r="G29" s="68" t="str">
        <f t="shared" si="10"/>
        <v/>
      </c>
      <c r="H29" s="68" t="str">
        <f t="shared" si="11"/>
        <v>địa</v>
      </c>
      <c r="I29" s="68" t="str">
        <f t="shared" si="12"/>
        <v/>
      </c>
      <c r="J29" s="281"/>
      <c r="K29" s="484"/>
      <c r="L29" s="67">
        <v>3</v>
      </c>
      <c r="M29" s="68" t="str">
        <f t="shared" si="19"/>
        <v/>
      </c>
      <c r="N29" s="68" t="str">
        <f t="shared" si="13"/>
        <v>hóa</v>
      </c>
      <c r="O29" s="68" t="str">
        <f t="shared" si="14"/>
        <v>hóa</v>
      </c>
      <c r="P29" s="68" t="str">
        <f t="shared" si="15"/>
        <v/>
      </c>
      <c r="Q29" s="68" t="str">
        <f t="shared" si="16"/>
        <v>văn</v>
      </c>
      <c r="R29" s="68" t="str">
        <f t="shared" si="17"/>
        <v/>
      </c>
      <c r="V29" s="483"/>
      <c r="W29" s="25">
        <v>3</v>
      </c>
      <c r="X29" s="26" t="str">
        <f>IF(HLOOKUP(W19,MaGv!$C$38:$AZ$68,4,0)=0," ",HLOOKUP(W19,MaGv!$C$38:$AZ$68,4,0))</f>
        <v/>
      </c>
      <c r="Y29" s="26" t="str">
        <f>IF(HLOOKUP(W19,MaGv!$C$38:$AZ$68,9,0)=0," ",HLOOKUP(W19,MaGv!$C$38:$AZ$68,9,0))</f>
        <v>BA07</v>
      </c>
      <c r="Z29" s="26" t="str">
        <f>IF(HLOOKUP(W19,MaGv!$C$38:$AZ$68,14,0)=0," ",HLOOKUP(W19,MaGv!$C$38:$AZ$68,14,0))</f>
        <v>BU03</v>
      </c>
      <c r="AA29" s="26" t="str">
        <f>IF(HLOOKUP(W19,MaGv!$C$38:$AZ$68,19,0)=0," ",HLOOKUP(W19,MaGv!$C$38:$AZ$68,19,0))</f>
        <v/>
      </c>
      <c r="AB29" s="26" t="str">
        <f>IF(HLOOKUP(W19,MaGv!$C$38:$AZ$68,24,0)=0," ",HLOOKUP(W19,MaGv!$C$38:$AZ$68,24,0))</f>
        <v>BD04</v>
      </c>
      <c r="AC29" s="26" t="str">
        <f>IF(HLOOKUP(W19,MaGv!$C$38:$AZ$68,29,0)=0," ",HLOOKUP(W19,MaGv!$C$38:$AZ$68,29,0))</f>
        <v/>
      </c>
      <c r="AD29" s="268"/>
      <c r="AE29" s="482"/>
      <c r="AF29" s="27">
        <v>3</v>
      </c>
      <c r="AG29" s="26" t="str">
        <f>IF(HLOOKUP(AF19,MaGv!$C$38:$AZ$68,4,0)=0," ",HLOOKUP(AF19,MaGv!$C$38:$AZ$68,4,0))</f>
        <v/>
      </c>
      <c r="AH29" s="26" t="str">
        <f>IF(HLOOKUP(AF19,MaGv!$C$38:$AZ$68,9,0)=0," ",HLOOKUP(AF19,MaGv!$C$38:$AZ$68,9,0))</f>
        <v>BH02</v>
      </c>
      <c r="AI29" s="26" t="str">
        <f>IF(HLOOKUP(AF19,MaGv!$C$38:$AZ$68,14,0)=0," ",HLOOKUP(AF19,MaGv!$C$38:$AZ$68,14,0))</f>
        <v>BH02</v>
      </c>
      <c r="AJ29" s="26" t="str">
        <f>IF(HLOOKUP(AF19,MaGv!$C$38:$AZ$68,19,0)=0," ",HLOOKUP(AF19,MaGv!$C$38:$AZ$68,19,0))</f>
        <v/>
      </c>
      <c r="AK29" s="26" t="str">
        <f>IF(HLOOKUP(AF19,MaGv!$C$38:$AZ$68,24,0)=0," ",HLOOKUP(AF19,MaGv!$C$38:$AZ$68,24,0))</f>
        <v>BV05</v>
      </c>
      <c r="AL29" s="26" t="str">
        <f>IF(HLOOKUP(AF19,MaGv!$C$38:$AZ$68,29,0)=0," ",HLOOKUP(AF19,MaGv!$C$38:$AZ$68,29,0))</f>
        <v/>
      </c>
    </row>
    <row r="30" spans="1:41" ht="14.25" customHeight="1" x14ac:dyDescent="0.25">
      <c r="A30" s="283"/>
      <c r="B30" s="484"/>
      <c r="C30" s="67">
        <v>4</v>
      </c>
      <c r="D30" s="68" t="str">
        <f t="shared" si="18"/>
        <v/>
      </c>
      <c r="E30" s="68" t="str">
        <f t="shared" si="8"/>
        <v>td</v>
      </c>
      <c r="F30" s="68" t="str">
        <f t="shared" si="9"/>
        <v>hóa</v>
      </c>
      <c r="G30" s="68" t="str">
        <f t="shared" si="10"/>
        <v/>
      </c>
      <c r="H30" s="68" t="str">
        <f t="shared" si="11"/>
        <v>toán</v>
      </c>
      <c r="I30" s="68" t="str">
        <f t="shared" si="12"/>
        <v/>
      </c>
      <c r="J30" s="281"/>
      <c r="K30" s="484"/>
      <c r="L30" s="67">
        <v>4</v>
      </c>
      <c r="M30" s="68" t="str">
        <f t="shared" si="19"/>
        <v/>
      </c>
      <c r="N30" s="68" t="str">
        <f t="shared" si="13"/>
        <v>anh</v>
      </c>
      <c r="O30" s="68" t="str">
        <f t="shared" si="14"/>
        <v>hóa</v>
      </c>
      <c r="P30" s="68" t="str">
        <f t="shared" si="15"/>
        <v/>
      </c>
      <c r="Q30" s="68" t="str">
        <f t="shared" si="16"/>
        <v>td</v>
      </c>
      <c r="R30" s="68" t="str">
        <f t="shared" si="17"/>
        <v/>
      </c>
      <c r="V30" s="483"/>
      <c r="W30" s="25">
        <v>4</v>
      </c>
      <c r="X30" s="26" t="str">
        <f>IF(HLOOKUP(W19,MaGv!$C$38:$AZ$68,5,0)=0," ",HLOOKUP(W19,MaGv!$C$38:$AZ$68,5,0))</f>
        <v/>
      </c>
      <c r="Y30" s="26" t="str">
        <f>IF(HLOOKUP(W19,MaGv!$C$38:$AZ$68,10,0)=0," ",HLOOKUP(W19,MaGv!$C$38:$AZ$68,10,0))</f>
        <v>BE01</v>
      </c>
      <c r="Z30" s="26" t="str">
        <f>IF(HLOOKUP(W19,MaGv!$C$38:$AZ$68,15,0)=0," ",HLOOKUP(W19,MaGv!$C$38:$AZ$68,15,0))</f>
        <v>BH05</v>
      </c>
      <c r="AA30" s="26" t="str">
        <f>IF(HLOOKUP(W19,MaGv!$C$38:$AZ$68,20,0)=0," ",HLOOKUP(W19,MaGv!$C$38:$AZ$68,20,0))</f>
        <v/>
      </c>
      <c r="AB30" s="26" t="str">
        <f>IF(HLOOKUP(W19,MaGv!$C$38:$AZ$68,25,0)=0," ",HLOOKUP(W19,MaGv!$C$38:$AZ$68,25,0))</f>
        <v>BT12</v>
      </c>
      <c r="AC30" s="26" t="str">
        <f>IF(HLOOKUP(W19,MaGv!$C$38:$AZ$68,30,0)=0," ",HLOOKUP(W19,MaGv!$C$38:$AZ$68,30,0))</f>
        <v/>
      </c>
      <c r="AD30" s="268"/>
      <c r="AE30" s="482"/>
      <c r="AF30" s="27">
        <v>4</v>
      </c>
      <c r="AG30" s="26" t="str">
        <f>IF(HLOOKUP(AF19,MaGv!$C$38:$AZ$68,5,0)=0," ",HLOOKUP(AF19,MaGv!$C$38:$AZ$68,5,0))</f>
        <v/>
      </c>
      <c r="AH30" s="26" t="str">
        <f>IF(HLOOKUP(AF19,MaGv!$C$38:$AZ$68,10,0)=0," ",HLOOKUP(AF19,MaGv!$C$38:$AZ$68,10,0))</f>
        <v>BA01</v>
      </c>
      <c r="AI30" s="26" t="str">
        <f>IF(HLOOKUP(AF19,MaGv!$C$38:$AZ$68,15,0)=0," ",HLOOKUP(AF19,MaGv!$C$38:$AZ$68,15,0))</f>
        <v>BH02</v>
      </c>
      <c r="AJ30" s="26" t="str">
        <f>IF(HLOOKUP(AF19,MaGv!$C$38:$AZ$68,20,0)=0," ",HLOOKUP(AF19,MaGv!$C$38:$AZ$68,20,0))</f>
        <v/>
      </c>
      <c r="AK30" s="26" t="str">
        <f>IF(HLOOKUP(AF19,MaGv!$C$38:$AZ$68,25,0)=0," ",HLOOKUP(AF19,MaGv!$C$38:$AZ$68,25,0))</f>
        <v>BE04</v>
      </c>
      <c r="AL30" s="26" t="str">
        <f>IF(HLOOKUP(AF19,MaGv!$C$38:$AZ$68,30,0)=0," ",HLOOKUP(AF19,MaGv!$C$38:$AZ$68,30,0))</f>
        <v/>
      </c>
    </row>
    <row r="31" spans="1:41" ht="14.25" customHeight="1" x14ac:dyDescent="0.25">
      <c r="A31" s="283"/>
      <c r="B31" s="484"/>
      <c r="C31" s="67">
        <v>5</v>
      </c>
      <c r="D31" s="68" t="str">
        <f t="shared" si="18"/>
        <v/>
      </c>
      <c r="E31" s="68" t="str">
        <f t="shared" si="8"/>
        <v>td</v>
      </c>
      <c r="F31" s="68" t="str">
        <f t="shared" si="9"/>
        <v>hóa</v>
      </c>
      <c r="G31" s="68" t="str">
        <f t="shared" si="10"/>
        <v/>
      </c>
      <c r="H31" s="68" t="str">
        <f t="shared" si="11"/>
        <v>toán</v>
      </c>
      <c r="I31" s="68" t="str">
        <f t="shared" si="12"/>
        <v/>
      </c>
      <c r="J31" s="281"/>
      <c r="K31" s="484"/>
      <c r="L31" s="67">
        <v>5</v>
      </c>
      <c r="M31" s="68" t="str">
        <f t="shared" si="19"/>
        <v/>
      </c>
      <c r="N31" s="68" t="str">
        <f t="shared" si="13"/>
        <v>anh</v>
      </c>
      <c r="O31" s="68" t="str">
        <f t="shared" si="14"/>
        <v>văn</v>
      </c>
      <c r="P31" s="68" t="str">
        <f t="shared" si="15"/>
        <v/>
      </c>
      <c r="Q31" s="68" t="str">
        <f t="shared" si="16"/>
        <v>td</v>
      </c>
      <c r="R31" s="68" t="str">
        <f t="shared" si="17"/>
        <v/>
      </c>
      <c r="V31" s="483"/>
      <c r="W31" s="25">
        <v>5</v>
      </c>
      <c r="X31" s="26" t="str">
        <f>IF(HLOOKUP(W19,MaGv!$C$38:$AZ$68,6,0)=0," ",HLOOKUP(W19,MaGv!$C$38:$AZ$68,6,0))</f>
        <v/>
      </c>
      <c r="Y31" s="26" t="str">
        <f>IF(HLOOKUP(W19,MaGv!$C$38:$AZ$68,11,0)=0," ",HLOOKUP(W19,MaGv!$C$38:$AZ$68,11,0))</f>
        <v>BE01</v>
      </c>
      <c r="Z31" s="26" t="str">
        <f>IF(HLOOKUP(W19,MaGv!$C$38:$AZ$68,16,0)=0," ",HLOOKUP(W19,MaGv!$C$38:$AZ$68,16,0))</f>
        <v>BH05</v>
      </c>
      <c r="AA31" s="26" t="str">
        <f>IF(HLOOKUP(W19,MaGv!$C$38:$AZ$68,21,0)=0," ",HLOOKUP(W19,MaGv!$C$38:$AZ$68,21,0))</f>
        <v/>
      </c>
      <c r="AB31" s="26" t="str">
        <f>IF(HLOOKUP(W19,MaGv!$C$38:$AZ$68,26,0)=0," ",HLOOKUP(W19,MaGv!$C$38:$AZ$68,26,0))</f>
        <v>BT12</v>
      </c>
      <c r="AC31" s="26" t="str">
        <f>IF(HLOOKUP(W19,MaGv!$C$38:$AZ$68,31,0)=0," ",HLOOKUP(W19,MaGv!$C$38:$AZ$68,31,0))</f>
        <v/>
      </c>
      <c r="AD31" s="268"/>
      <c r="AE31" s="482"/>
      <c r="AF31" s="27">
        <v>5</v>
      </c>
      <c r="AG31" s="26" t="str">
        <f>IF(HLOOKUP(AF19,MaGv!$C$38:$AZ$68,6,0)=0," ",HLOOKUP(AF19,MaGv!$C$38:$AZ$68,6,0))</f>
        <v/>
      </c>
      <c r="AH31" s="26" t="str">
        <f>IF(HLOOKUP(AF19,MaGv!$C$38:$AZ$68,11,0)=0," ",HLOOKUP(AF19,MaGv!$C$38:$AZ$68,11,0))</f>
        <v>BA01</v>
      </c>
      <c r="AI31" s="26" t="str">
        <f>IF(HLOOKUP(AF19,MaGv!$C$38:$AZ$68,16,0)=0," ",HLOOKUP(AF19,MaGv!$C$38:$AZ$68,16,0))</f>
        <v>BV05</v>
      </c>
      <c r="AJ31" s="26" t="str">
        <f>IF(HLOOKUP(AF19,MaGv!$C$38:$AZ$68,21,0)=0," ",HLOOKUP(AF19,MaGv!$C$38:$AZ$68,21,0))</f>
        <v/>
      </c>
      <c r="AK31" s="26" t="str">
        <f>IF(HLOOKUP(AF19,MaGv!$C$38:$AZ$68,26,0)=0," ",HLOOKUP(AF19,MaGv!$C$38:$AZ$68,26,0))</f>
        <v>BE04</v>
      </c>
      <c r="AL31" s="26" t="str">
        <f>IF(HLOOKUP(AF19,MaGv!$C$38:$AZ$68,31,0)=0," ",HLOOKUP(AF19,MaGv!$C$38:$AZ$68,31,0))</f>
        <v/>
      </c>
      <c r="AN31" s="28"/>
      <c r="AO31" s="28"/>
    </row>
    <row r="32" spans="1:41" s="28" customFormat="1" ht="14.25" customHeight="1" x14ac:dyDescent="0.25">
      <c r="A32" s="283"/>
      <c r="B32" s="69"/>
      <c r="C32" s="69"/>
      <c r="D32" s="69"/>
      <c r="E32" s="69"/>
      <c r="F32" s="69"/>
      <c r="G32" s="71"/>
      <c r="H32" s="71"/>
      <c r="I32" s="71"/>
      <c r="J32" s="281"/>
      <c r="K32" s="71"/>
      <c r="L32" s="71"/>
      <c r="M32" s="71"/>
      <c r="N32" s="71"/>
      <c r="O32" s="71"/>
      <c r="P32" s="71"/>
      <c r="Q32" s="71"/>
      <c r="R32" s="71"/>
      <c r="V32" s="11"/>
      <c r="W32" s="8"/>
      <c r="X32" s="6"/>
      <c r="Y32" s="6"/>
      <c r="Z32" s="6"/>
      <c r="AA32" s="6"/>
      <c r="AB32" s="6"/>
      <c r="AC32" s="6"/>
      <c r="AD32" s="268"/>
      <c r="AE32" s="7"/>
      <c r="AF32" s="8"/>
      <c r="AG32" s="6"/>
      <c r="AH32" s="6"/>
      <c r="AI32" s="6"/>
      <c r="AJ32" s="6"/>
      <c r="AK32" s="6"/>
      <c r="AL32" s="6"/>
    </row>
    <row r="33" spans="1:41" s="28" customFormat="1" ht="14.25" customHeight="1" x14ac:dyDescent="0.25">
      <c r="A33" s="284"/>
      <c r="B33" s="72"/>
      <c r="C33" s="72"/>
      <c r="D33" s="72"/>
      <c r="E33" s="72"/>
      <c r="F33" s="72"/>
      <c r="G33" s="73"/>
      <c r="H33" s="73"/>
      <c r="I33" s="73"/>
      <c r="J33" s="282"/>
      <c r="K33" s="73"/>
      <c r="L33" s="73"/>
      <c r="M33" s="73"/>
      <c r="N33" s="73"/>
      <c r="O33" s="73"/>
      <c r="P33" s="73"/>
      <c r="Q33" s="73"/>
      <c r="R33" s="73"/>
      <c r="V33" s="12"/>
      <c r="W33" s="8"/>
      <c r="X33" s="6"/>
      <c r="Y33" s="6"/>
      <c r="Z33" s="6"/>
      <c r="AA33" s="6"/>
      <c r="AB33" s="6"/>
      <c r="AC33" s="6"/>
      <c r="AD33" s="268"/>
      <c r="AE33" s="7"/>
      <c r="AF33" s="8"/>
      <c r="AG33" s="6"/>
      <c r="AH33" s="6"/>
      <c r="AI33" s="6"/>
      <c r="AJ33" s="6"/>
      <c r="AK33" s="6"/>
      <c r="AL33" s="6"/>
      <c r="AN33" s="16"/>
      <c r="AO33" s="16"/>
    </row>
    <row r="34" spans="1:41" ht="14.25" customHeight="1" x14ac:dyDescent="0.25">
      <c r="A34" s="285"/>
      <c r="J34" s="281"/>
      <c r="V34" s="2"/>
      <c r="W34" s="30"/>
      <c r="X34" s="2"/>
      <c r="Y34" s="2"/>
      <c r="Z34" s="2"/>
      <c r="AA34" s="2"/>
      <c r="AB34" s="2"/>
      <c r="AC34" s="2"/>
      <c r="AD34" s="268"/>
      <c r="AE34" s="2"/>
      <c r="AF34" s="30"/>
      <c r="AG34" s="2"/>
      <c r="AH34" s="2"/>
      <c r="AI34" s="2"/>
      <c r="AJ34" s="2"/>
      <c r="AK34" s="2"/>
      <c r="AL34" s="2"/>
    </row>
    <row r="35" spans="1:41" ht="14.25" customHeight="1" x14ac:dyDescent="0.25">
      <c r="A35" s="271"/>
      <c r="B35" s="55" t="s">
        <v>94</v>
      </c>
      <c r="C35" s="56"/>
      <c r="D35" s="57"/>
      <c r="E35" s="57"/>
      <c r="F35" s="57"/>
      <c r="G35" s="57"/>
      <c r="H35" s="58" t="str">
        <f>MaGv!$N$1</f>
        <v>02/1/2018</v>
      </c>
      <c r="I35" s="57"/>
      <c r="J35" s="275"/>
      <c r="K35" s="55" t="s">
        <v>94</v>
      </c>
      <c r="M35" s="57"/>
      <c r="N35" s="57"/>
      <c r="O35" s="57"/>
      <c r="P35" s="57"/>
      <c r="Q35" s="58" t="str">
        <f>MaGv!$N$1</f>
        <v>02/1/2018</v>
      </c>
      <c r="R35" s="57"/>
      <c r="V35" s="15"/>
      <c r="W35" s="17"/>
      <c r="X35" s="17"/>
      <c r="Y35" s="17"/>
      <c r="Z35" s="17"/>
      <c r="AA35" s="17"/>
      <c r="AB35" s="18" t="str">
        <f>MaGv!$N$1</f>
        <v>02/1/2018</v>
      </c>
      <c r="AC35" s="17"/>
      <c r="AD35" s="268"/>
      <c r="AE35" s="15"/>
      <c r="AF35" s="17"/>
      <c r="AG35" s="17"/>
      <c r="AH35" s="17"/>
      <c r="AI35" s="17"/>
      <c r="AJ35" s="17"/>
      <c r="AK35" s="18" t="str">
        <f>MaGv!$N$1</f>
        <v>02/1/2018</v>
      </c>
      <c r="AL35" s="17"/>
    </row>
    <row r="36" spans="1:41" ht="14.25" customHeight="1" x14ac:dyDescent="0.25">
      <c r="A36" s="271"/>
      <c r="B36" s="59" t="str">
        <f>V36</f>
        <v>LỚP:</v>
      </c>
      <c r="C36" s="196" t="str">
        <f>VLOOKUP(A38,DS!$R$3:$T$52,2,0)</f>
        <v>A5</v>
      </c>
      <c r="D36" s="59" t="str">
        <f>Y36</f>
        <v>GVCN:</v>
      </c>
      <c r="E36" s="60" t="str">
        <f>Z36</f>
        <v>Lê Thị Xuyến-Văn</v>
      </c>
      <c r="G36" s="62"/>
      <c r="H36" s="62"/>
      <c r="I36" s="62"/>
      <c r="J36" s="275"/>
      <c r="K36" s="63" t="str">
        <f>AE36</f>
        <v>LỚP:</v>
      </c>
      <c r="L36" s="196" t="str">
        <f>VLOOKUP(J38,DS!$R$3:$T$52,2,0)</f>
        <v>A6</v>
      </c>
      <c r="M36" s="59" t="str">
        <f>AH36</f>
        <v>GVCN:</v>
      </c>
      <c r="N36" s="64" t="str">
        <f>AI36</f>
        <v xml:space="preserve"> Mai Thị  Xuân-Văn </v>
      </c>
      <c r="P36" s="62"/>
      <c r="Q36" s="62"/>
      <c r="R36" s="62"/>
      <c r="V36" s="19" t="s">
        <v>37</v>
      </c>
      <c r="W36" s="4" t="str">
        <f>C36</f>
        <v>A5</v>
      </c>
      <c r="Y36" s="10" t="s">
        <v>17</v>
      </c>
      <c r="Z36" s="5" t="str">
        <f>VLOOKUP(W36,dscn,4,0)&amp; "-"&amp;VLOOKUP(W36,dscn,6,0)</f>
        <v>Lê Thị Xuyến-Văn</v>
      </c>
      <c r="AA36" s="4"/>
      <c r="AB36" s="4"/>
      <c r="AC36" s="4"/>
      <c r="AD36" s="268"/>
      <c r="AE36" s="19" t="s">
        <v>37</v>
      </c>
      <c r="AF36" s="4" t="str">
        <f>L36</f>
        <v>A6</v>
      </c>
      <c r="AH36" s="10" t="s">
        <v>17</v>
      </c>
      <c r="AI36" s="5" t="str">
        <f>VLOOKUP(AF36,dscn,4,0)&amp; "-"&amp;VLOOKUP(AF36,dscn,6,0)</f>
        <v xml:space="preserve"> Mai Thị  Xuân-Văn </v>
      </c>
      <c r="AJ36" s="4"/>
      <c r="AK36" s="4"/>
      <c r="AL36" s="4"/>
    </row>
    <row r="37" spans="1:41" ht="14.25" customHeight="1" x14ac:dyDescent="0.25">
      <c r="A37" s="272"/>
      <c r="J37" s="276"/>
      <c r="V37" s="2"/>
      <c r="W37" s="2"/>
      <c r="X37" s="1"/>
      <c r="Y37" s="2"/>
      <c r="Z37" s="2"/>
      <c r="AA37" s="2"/>
      <c r="AB37" s="2"/>
      <c r="AC37" s="2"/>
      <c r="AD37" s="268"/>
      <c r="AE37" s="2"/>
      <c r="AF37" s="2"/>
      <c r="AG37" s="1"/>
      <c r="AH37" s="2"/>
      <c r="AI37" s="2"/>
      <c r="AJ37" s="2"/>
      <c r="AK37" s="2"/>
      <c r="AL37" s="2"/>
      <c r="AN37" s="22"/>
      <c r="AO37" s="22"/>
    </row>
    <row r="38" spans="1:41" s="22" customFormat="1" ht="14.25" customHeight="1" x14ac:dyDescent="0.25">
      <c r="A38" s="273">
        <v>5</v>
      </c>
      <c r="B38" s="65"/>
      <c r="C38" s="66" t="s">
        <v>44</v>
      </c>
      <c r="D38" s="66" t="s">
        <v>15</v>
      </c>
      <c r="E38" s="66" t="s">
        <v>16</v>
      </c>
      <c r="F38" s="66" t="s">
        <v>38</v>
      </c>
      <c r="G38" s="66" t="s">
        <v>39</v>
      </c>
      <c r="H38" s="66" t="s">
        <v>40</v>
      </c>
      <c r="I38" s="66" t="s">
        <v>41</v>
      </c>
      <c r="J38" s="277">
        <v>6</v>
      </c>
      <c r="K38" s="65"/>
      <c r="L38" s="66" t="s">
        <v>44</v>
      </c>
      <c r="M38" s="66" t="s">
        <v>15</v>
      </c>
      <c r="N38" s="66" t="s">
        <v>16</v>
      </c>
      <c r="O38" s="66" t="s">
        <v>38</v>
      </c>
      <c r="P38" s="66" t="s">
        <v>39</v>
      </c>
      <c r="Q38" s="66" t="s">
        <v>40</v>
      </c>
      <c r="R38" s="66" t="s">
        <v>41</v>
      </c>
      <c r="V38" s="20"/>
      <c r="W38" s="21" t="s">
        <v>44</v>
      </c>
      <c r="X38" s="21" t="s">
        <v>15</v>
      </c>
      <c r="Y38" s="21" t="s">
        <v>16</v>
      </c>
      <c r="Z38" s="21" t="s">
        <v>38</v>
      </c>
      <c r="AA38" s="21" t="s">
        <v>39</v>
      </c>
      <c r="AB38" s="21" t="s">
        <v>40</v>
      </c>
      <c r="AC38" s="21" t="s">
        <v>41</v>
      </c>
      <c r="AD38" s="269"/>
      <c r="AE38" s="20"/>
      <c r="AF38" s="21" t="s">
        <v>44</v>
      </c>
      <c r="AG38" s="21" t="s">
        <v>15</v>
      </c>
      <c r="AH38" s="21" t="s">
        <v>16</v>
      </c>
      <c r="AI38" s="21" t="s">
        <v>38</v>
      </c>
      <c r="AJ38" s="21" t="s">
        <v>39</v>
      </c>
      <c r="AK38" s="21" t="s">
        <v>40</v>
      </c>
      <c r="AL38" s="21" t="s">
        <v>41</v>
      </c>
      <c r="AN38" s="16"/>
      <c r="AO38" s="16"/>
    </row>
    <row r="39" spans="1:41" ht="14.25" customHeight="1" x14ac:dyDescent="0.25">
      <c r="A39" s="283"/>
      <c r="B39" s="484" t="s">
        <v>25</v>
      </c>
      <c r="C39" s="67">
        <v>1</v>
      </c>
      <c r="D39" s="68" t="s">
        <v>516</v>
      </c>
      <c r="E39" s="68" t="str">
        <f t="shared" ref="E39:E48" si="20">IF(Y39="","",IF(Y39="cn","cn",VLOOKUP(MID(Y39,2,1),$AN$4:$AO$18,2,0)))</f>
        <v>hóa</v>
      </c>
      <c r="F39" s="68" t="str">
        <f t="shared" ref="F39:F48" si="21">IF(Z39="","",IF(Z39="cn","cn",VLOOKUP(MID(Z39,2,1),$AN$4:$AO$18,2,0)))</f>
        <v>anh</v>
      </c>
      <c r="G39" s="68" t="str">
        <f t="shared" ref="G39:G48" si="22">IF(AA39="","",IF(AA39="cn","cn",VLOOKUP(MID(AA39,2,1),$AN$4:$AO$18,2,0)))</f>
        <v>toán</v>
      </c>
      <c r="H39" s="68" t="str">
        <f t="shared" ref="H39:H48" si="23">IF(AB39="","",IF(AB39="cn","cn",VLOOKUP(MID(AB39,2,1),$AN$4:$AO$18,2,0)))</f>
        <v>côngN</v>
      </c>
      <c r="I39" s="68" t="str">
        <f t="shared" ref="I39:I48" si="24">IF(AC39="","",IF(AC39="cn","cn",VLOOKUP(MID(AC39,2,1),$AN$4:$AO$18,2,0)))</f>
        <v/>
      </c>
      <c r="J39" s="281"/>
      <c r="K39" s="484" t="s">
        <v>25</v>
      </c>
      <c r="L39" s="67">
        <v>1</v>
      </c>
      <c r="M39" s="68" t="s">
        <v>516</v>
      </c>
      <c r="N39" s="68" t="str">
        <f t="shared" ref="N39:N48" si="25">IF(AH39="","",IF(AH39="cn","cn",VLOOKUP(MID(AH39,2,1),$AN$4:$AO$18,2,0)))</f>
        <v>hóa</v>
      </c>
      <c r="O39" s="68" t="str">
        <f t="shared" ref="O39:O48" si="26">IF(AI39="","",IF(AI39="cn","cn",VLOOKUP(MID(AI39,2,1),$AN$4:$AO$18,2,0)))</f>
        <v>toán</v>
      </c>
      <c r="P39" s="68" t="str">
        <f t="shared" ref="P39:P48" si="27">IF(AJ39="","",IF(AJ39="cn","cn",VLOOKUP(MID(AJ39,2,1),$AN$4:$AO$18,2,0)))</f>
        <v>văn</v>
      </c>
      <c r="Q39" s="68" t="str">
        <f t="shared" ref="Q39:Q48" si="28">IF(AK39="","",IF(AK39="cn","cn",VLOOKUP(MID(AK39,2,1),$AN$4:$AO$18,2,0)))</f>
        <v>qp</v>
      </c>
      <c r="R39" s="68" t="str">
        <f t="shared" ref="R39:R48" si="29">IF(AL39="","",IF(AL39="cn","cn",VLOOKUP(MID(AL39,2,1),$AN$4:$AO$18,2,0)))</f>
        <v/>
      </c>
      <c r="V39" s="483" t="s">
        <v>25</v>
      </c>
      <c r="W39" s="25">
        <v>1</v>
      </c>
      <c r="X39" s="26" t="s">
        <v>516</v>
      </c>
      <c r="Y39" s="26" t="str">
        <f>IF(HLOOKUP(W36,MaGv!$C$3:$AZ$68,7,0)=0," ",HLOOKUP(W36,MaGv!$C$3:$AZ$68,7,0))</f>
        <v>BH07</v>
      </c>
      <c r="Z39" s="26" t="str">
        <f>IF(HLOOKUP(W36,MaGv!$C$3:$AZ$68,12,0)=0," ",HLOOKUP(W36,MaGv!$C$3:$AZ$68,12,0))</f>
        <v>BA04</v>
      </c>
      <c r="AA39" s="26" t="str">
        <f>IF(HLOOKUP(W36,MaGv!$C$3:$AZ$68,17,0)=0," ",HLOOKUP(W36,MaGv!$C$3:$AZ$68,17,0))</f>
        <v>BT09</v>
      </c>
      <c r="AB39" s="26" t="str">
        <f>IF(HLOOKUP(W36,MaGv!$C$3:$AZ$68,22,0)=0," ",HLOOKUP(W36,MaGv!$C$3:$AZ$68,22,0))</f>
        <v>BC02</v>
      </c>
      <c r="AC39" s="26" t="str">
        <f>IF(HLOOKUP(W36,MaGv!$C$3:$AZ$68,27,0)=0," ",HLOOKUP(W36,MaGv!$C$3:$AZ$68,27,0))</f>
        <v/>
      </c>
      <c r="AD39" s="268"/>
      <c r="AE39" s="482" t="s">
        <v>25</v>
      </c>
      <c r="AF39" s="27">
        <v>1</v>
      </c>
      <c r="AG39" s="26" t="s">
        <v>516</v>
      </c>
      <c r="AH39" s="26" t="str">
        <f>IF(HLOOKUP(AF36,MaGv!$C$3:$AZ$68,7,0)=0," ",HLOOKUP(AF36,MaGv!$C$3:$AZ$68,7,0))</f>
        <v>BH04</v>
      </c>
      <c r="AI39" s="26" t="str">
        <f>IF(HLOOKUP(AF36,MaGv!$C$3:$AZ$68,12,0)=0," ",HLOOKUP(AF36,MaGv!$C$3:$AZ$68,12,0))</f>
        <v>BT01</v>
      </c>
      <c r="AJ39" s="26" t="str">
        <f>IF(HLOOKUP(AF36,MaGv!$C$3:$AZ$68,17,0)=0," ",HLOOKUP(AF36,MaGv!$C$3:$AZ$68,17,0))</f>
        <v>BV08</v>
      </c>
      <c r="AK39" s="26" t="str">
        <f>IF(HLOOKUP(AF36,MaGv!$C$3:$AZ$68,22,0)=0," ",HLOOKUP(AF36,MaGv!$C$3:$AZ$68,22,0))</f>
        <v>BQ01</v>
      </c>
      <c r="AL39" s="26" t="str">
        <f>IF(HLOOKUP(AF36,MaGv!$C$3:$AZ$68,27,0)=0," ",HLOOKUP(AF36,MaGv!$C$3:$AZ$68,27,0))</f>
        <v/>
      </c>
    </row>
    <row r="40" spans="1:41" ht="14.25" customHeight="1" x14ac:dyDescent="0.25">
      <c r="A40" s="283"/>
      <c r="B40" s="484"/>
      <c r="C40" s="67">
        <v>2</v>
      </c>
      <c r="D40" s="68" t="str">
        <f>IF(X40="","",IF(X40="cn","cn",VLOOKUP(MID(X40,2,1),$AN$4:$AO$18,2,0)))</f>
        <v>cn</v>
      </c>
      <c r="E40" s="68" t="str">
        <f t="shared" si="20"/>
        <v>sinh</v>
      </c>
      <c r="F40" s="68" t="str">
        <f t="shared" si="21"/>
        <v>cd</v>
      </c>
      <c r="G40" s="68" t="str">
        <f t="shared" si="22"/>
        <v>toán</v>
      </c>
      <c r="H40" s="68" t="str">
        <f t="shared" si="23"/>
        <v>lý</v>
      </c>
      <c r="I40" s="68" t="str">
        <f t="shared" si="24"/>
        <v/>
      </c>
      <c r="J40" s="281"/>
      <c r="K40" s="484"/>
      <c r="L40" s="67">
        <v>2</v>
      </c>
      <c r="M40" s="68" t="str">
        <f>IF(AG40="","",IF(AG40="cn","cn",VLOOKUP(MID(AG40,2,1),$AN$4:$AO$18,2,0)))</f>
        <v>cn</v>
      </c>
      <c r="N40" s="68" t="str">
        <f t="shared" si="25"/>
        <v>hóa</v>
      </c>
      <c r="O40" s="68" t="str">
        <f t="shared" si="26"/>
        <v>toán</v>
      </c>
      <c r="P40" s="68" t="str">
        <f t="shared" si="27"/>
        <v>văn</v>
      </c>
      <c r="Q40" s="68" t="str">
        <f t="shared" si="28"/>
        <v>sử</v>
      </c>
      <c r="R40" s="68" t="str">
        <f t="shared" si="29"/>
        <v/>
      </c>
      <c r="V40" s="483"/>
      <c r="W40" s="25">
        <v>2</v>
      </c>
      <c r="X40" s="26" t="s">
        <v>158</v>
      </c>
      <c r="Y40" s="26" t="str">
        <f>IF(HLOOKUP(W36,MaGv!$C$3:$AZ$68,8,0)=0," ",HLOOKUP(W36,MaGv!$C$3:$AZ$68,8,0))</f>
        <v>BS01</v>
      </c>
      <c r="Z40" s="26" t="str">
        <f>IF(HLOOKUP(W36,MaGv!$C$3:$AZ$68,13,0)=0," ",HLOOKUP(W36,MaGv!$C$3:$AZ$68,13,0))</f>
        <v>BG02</v>
      </c>
      <c r="AA40" s="26" t="str">
        <f>IF(HLOOKUP(W36,MaGv!$C$3:$AZ$68,18,0)=0," ",HLOOKUP(W36,MaGv!$C$3:$AZ$68,18,0))</f>
        <v>BT09</v>
      </c>
      <c r="AB40" s="26" t="str">
        <f>IF(HLOOKUP(W36,MaGv!$C$3:$AZ$68,23,0)=0," ",HLOOKUP(W36,MaGv!$C$3:$AZ$68,23,0))</f>
        <v>BL02</v>
      </c>
      <c r="AC40" s="26" t="str">
        <f>IF(HLOOKUP(W36,MaGv!$C$3:$AZ$68,28,0)=0," ",HLOOKUP(W36,MaGv!$C$3:$AZ$68,28,0))</f>
        <v/>
      </c>
      <c r="AD40" s="268"/>
      <c r="AE40" s="482"/>
      <c r="AF40" s="27">
        <v>2</v>
      </c>
      <c r="AG40" s="26" t="s">
        <v>158</v>
      </c>
      <c r="AH40" s="26" t="str">
        <f>IF(HLOOKUP(AF36,MaGv!$C$3:$AZ$68,8,0)=0," ",HLOOKUP(AF36,MaGv!$C$3:$AZ$68,8,0))</f>
        <v>BH04</v>
      </c>
      <c r="AI40" s="26" t="str">
        <f>IF(HLOOKUP(AF36,MaGv!$C$3:$AZ$68,13,0)=0," ",HLOOKUP(AF36,MaGv!$C$3:$AZ$68,13,0))</f>
        <v>BT01</v>
      </c>
      <c r="AJ40" s="26" t="str">
        <f>IF(HLOOKUP(AF36,MaGv!$C$3:$AZ$68,18,0)=0," ",HLOOKUP(AF36,MaGv!$C$3:$AZ$68,18,0))</f>
        <v>BV08</v>
      </c>
      <c r="AK40" s="26" t="str">
        <f>IF(HLOOKUP(AF36,MaGv!$C$3:$AZ$68,23,0)=0," ",HLOOKUP(AF36,MaGv!$C$3:$AZ$68,23,0))</f>
        <v>BU04</v>
      </c>
      <c r="AL40" s="26" t="str">
        <f>IF(HLOOKUP(AF36,MaGv!$C$3:$AZ$68,28,0)=0," ",HLOOKUP(AF36,MaGv!$C$3:$AZ$68,28,0))</f>
        <v/>
      </c>
    </row>
    <row r="41" spans="1:41" ht="14.25" customHeight="1" x14ac:dyDescent="0.25">
      <c r="A41" s="283"/>
      <c r="B41" s="484"/>
      <c r="C41" s="67">
        <v>3</v>
      </c>
      <c r="D41" s="68" t="str">
        <f t="shared" ref="D41:D48" si="30">IF(X41="","",IF(X41="cn","cn",VLOOKUP(MID(X41,2,1),$AN$4:$AO$18,2,0)))</f>
        <v>văn</v>
      </c>
      <c r="E41" s="68" t="str">
        <f t="shared" si="20"/>
        <v>lý</v>
      </c>
      <c r="F41" s="68" t="str">
        <f t="shared" si="21"/>
        <v>địa</v>
      </c>
      <c r="G41" s="68" t="str">
        <f t="shared" si="22"/>
        <v>anh</v>
      </c>
      <c r="H41" s="68" t="str">
        <f t="shared" si="23"/>
        <v>sử</v>
      </c>
      <c r="I41" s="68" t="str">
        <f t="shared" si="24"/>
        <v/>
      </c>
      <c r="J41" s="281"/>
      <c r="K41" s="484"/>
      <c r="L41" s="67">
        <v>3</v>
      </c>
      <c r="M41" s="68" t="str">
        <f t="shared" ref="M41:M48" si="31">IF(AG41="","",IF(AG41="cn","cn",VLOOKUP(MID(AG41,2,1),$AN$4:$AO$18,2,0)))</f>
        <v>cd</v>
      </c>
      <c r="N41" s="68" t="str">
        <f t="shared" si="25"/>
        <v>văn</v>
      </c>
      <c r="O41" s="68" t="str">
        <f t="shared" si="26"/>
        <v>tin</v>
      </c>
      <c r="P41" s="68" t="str">
        <f t="shared" si="27"/>
        <v>toán</v>
      </c>
      <c r="Q41" s="68" t="str">
        <f t="shared" si="28"/>
        <v>địa</v>
      </c>
      <c r="R41" s="68" t="str">
        <f t="shared" si="29"/>
        <v/>
      </c>
      <c r="V41" s="483"/>
      <c r="W41" s="25">
        <v>3</v>
      </c>
      <c r="X41" s="26" t="str">
        <f>IF(HLOOKUP(W36,MaGv!$C$3:$AZ$68,4,0)=0," ",HLOOKUP(W36,MaGv!$C$3:$AZ$68,4,0))</f>
        <v>BV09</v>
      </c>
      <c r="Y41" s="26" t="str">
        <f>IF(HLOOKUP(W36,MaGv!$C$3:$AZ$68,9,0)=0," ",HLOOKUP(W36,MaGv!$C$3:$AZ$68,9,0))</f>
        <v>BL02</v>
      </c>
      <c r="Z41" s="26" t="str">
        <f>IF(HLOOKUP(W36,MaGv!$C$3:$AZ$68,14,0)=0," ",HLOOKUP(W36,MaGv!$C$3:$AZ$68,14,0))</f>
        <v>BD03</v>
      </c>
      <c r="AA41" s="26" t="str">
        <f>IF(HLOOKUP(W36,MaGv!$C$3:$AZ$68,19,0)=0," ",HLOOKUP(W36,MaGv!$C$3:$AZ$68,19,0))</f>
        <v>BA04</v>
      </c>
      <c r="AB41" s="26" t="str">
        <f>IF(HLOOKUP(W36,MaGv!$C$3:$AZ$68,24,0)=0," ",HLOOKUP(W36,MaGv!$C$3:$AZ$68,24,0))</f>
        <v>BU04</v>
      </c>
      <c r="AC41" s="26" t="str">
        <f>IF(HLOOKUP(W36,MaGv!$C$3:$AZ$68,29,0)=0," ",HLOOKUP(W36,MaGv!$C$3:$AZ$68,29,0))</f>
        <v/>
      </c>
      <c r="AD41" s="268"/>
      <c r="AE41" s="482"/>
      <c r="AF41" s="27">
        <v>3</v>
      </c>
      <c r="AG41" s="26" t="str">
        <f>IF(HLOOKUP(AF36,MaGv!$C$3:$AZ$68,4,0)=0," ",HLOOKUP(AF36,MaGv!$C$3:$AZ$68,4,0))</f>
        <v>BG04</v>
      </c>
      <c r="AH41" s="26" t="str">
        <f>IF(HLOOKUP(AF36,MaGv!$C$3:$AZ$68,9,0)=0," ",HLOOKUP(AF36,MaGv!$C$3:$AZ$68,9,0))</f>
        <v>BV08</v>
      </c>
      <c r="AI41" s="26" t="str">
        <f>IF(HLOOKUP(AF36,MaGv!$C$3:$AZ$68,14,0)=0," ",HLOOKUP(AF36,MaGv!$C$3:$AZ$68,14,0))</f>
        <v>BI02</v>
      </c>
      <c r="AJ41" s="26" t="str">
        <f>IF(HLOOKUP(AF36,MaGv!$C$3:$AZ$68,19,0)=0," ",HLOOKUP(AF36,MaGv!$C$3:$AZ$68,19,0))</f>
        <v>BT01</v>
      </c>
      <c r="AK41" s="26" t="str">
        <f>IF(HLOOKUP(AF36,MaGv!$C$3:$AZ$68,24,0)=0," ",HLOOKUP(AF36,MaGv!$C$3:$AZ$68,24,0))</f>
        <v>BD04</v>
      </c>
      <c r="AL41" s="26" t="str">
        <f>IF(HLOOKUP(AF36,MaGv!$C$3:$AZ$68,29,0)=0," ",HLOOKUP(AF36,MaGv!$C$3:$AZ$68,29,0))</f>
        <v/>
      </c>
    </row>
    <row r="42" spans="1:41" ht="14.25" customHeight="1" x14ac:dyDescent="0.25">
      <c r="A42" s="283"/>
      <c r="B42" s="484"/>
      <c r="C42" s="67">
        <v>4</v>
      </c>
      <c r="D42" s="68" t="str">
        <f t="shared" si="30"/>
        <v>văn</v>
      </c>
      <c r="E42" s="68" t="str">
        <f t="shared" si="20"/>
        <v>văn</v>
      </c>
      <c r="F42" s="68" t="str">
        <f t="shared" si="21"/>
        <v>toán</v>
      </c>
      <c r="G42" s="68" t="str">
        <f t="shared" si="22"/>
        <v>anh</v>
      </c>
      <c r="H42" s="68" t="str">
        <f t="shared" si="23"/>
        <v>hóa</v>
      </c>
      <c r="I42" s="68" t="str">
        <f t="shared" si="24"/>
        <v/>
      </c>
      <c r="J42" s="281"/>
      <c r="K42" s="484"/>
      <c r="L42" s="67">
        <v>4</v>
      </c>
      <c r="M42" s="68" t="str">
        <f t="shared" si="31"/>
        <v>văn</v>
      </c>
      <c r="N42" s="68" t="str">
        <f t="shared" si="25"/>
        <v>lý</v>
      </c>
      <c r="O42" s="68" t="str">
        <f t="shared" si="26"/>
        <v>anh</v>
      </c>
      <c r="P42" s="68" t="str">
        <f t="shared" si="27"/>
        <v>anh</v>
      </c>
      <c r="Q42" s="68" t="str">
        <f t="shared" si="28"/>
        <v>côngN</v>
      </c>
      <c r="R42" s="68" t="str">
        <f t="shared" si="29"/>
        <v/>
      </c>
      <c r="V42" s="483"/>
      <c r="W42" s="25">
        <v>4</v>
      </c>
      <c r="X42" s="26" t="str">
        <f>IF(HLOOKUP(W36,MaGv!$C$3:$AZ$68,5,0)=0," ",HLOOKUP(W36,MaGv!$C$3:$AZ$68,5,0))</f>
        <v>BV09</v>
      </c>
      <c r="Y42" s="26" t="str">
        <f>IF(HLOOKUP(W36,MaGv!$C$3:$AZ$68,10,0)=0," ",HLOOKUP(W36,MaGv!$C$3:$AZ$68,10,0))</f>
        <v>BV09</v>
      </c>
      <c r="Z42" s="26" t="str">
        <f>IF(HLOOKUP(W36,MaGv!$C$3:$AZ$68,15,0)=0," ",HLOOKUP(W36,MaGv!$C$3:$AZ$68,15,0))</f>
        <v>BT09</v>
      </c>
      <c r="AA42" s="26" t="str">
        <f>IF(HLOOKUP(W36,MaGv!$C$3:$AZ$68,20,0)=0," ",HLOOKUP(W36,MaGv!$C$3:$AZ$68,20,0))</f>
        <v>BA04</v>
      </c>
      <c r="AB42" s="26" t="str">
        <f>IF(HLOOKUP(W36,MaGv!$C$3:$AZ$68,25,0)=0," ",HLOOKUP(W36,MaGv!$C$3:$AZ$68,25,0))</f>
        <v>BH07</v>
      </c>
      <c r="AC42" s="26" t="str">
        <f>IF(HLOOKUP(W36,MaGv!$C$3:$AZ$68,30,0)=0," ",HLOOKUP(W36,MaGv!$C$3:$AZ$68,30,0))</f>
        <v/>
      </c>
      <c r="AD42" s="268"/>
      <c r="AE42" s="482"/>
      <c r="AF42" s="27">
        <v>4</v>
      </c>
      <c r="AG42" s="26" t="str">
        <f>IF(HLOOKUP(AF36,MaGv!$C$3:$AZ$68,5,0)=0," ",HLOOKUP(AF36,MaGv!$C$3:$AZ$68,5,0))</f>
        <v>BV08</v>
      </c>
      <c r="AH42" s="26" t="str">
        <f>IF(HLOOKUP(AF36,MaGv!$C$3:$AZ$68,10,0)=0," ",HLOOKUP(AF36,MaGv!$C$3:$AZ$68,10,0))</f>
        <v>BL09</v>
      </c>
      <c r="AI42" s="26" t="str">
        <f>IF(HLOOKUP(AF36,MaGv!$C$3:$AZ$68,15,0)=0," ",HLOOKUP(AF36,MaGv!$C$3:$AZ$68,15,0))</f>
        <v>BA06</v>
      </c>
      <c r="AJ42" s="26" t="str">
        <f>IF(HLOOKUP(AF36,MaGv!$C$3:$AZ$68,20,0)=0," ",HLOOKUP(AF36,MaGv!$C$3:$AZ$68,20,0))</f>
        <v>BA06</v>
      </c>
      <c r="AK42" s="26" t="str">
        <f>IF(HLOOKUP(AF36,MaGv!$C$3:$AZ$68,25,0)=0," ",HLOOKUP(AF36,MaGv!$C$3:$AZ$68,25,0))</f>
        <v>BC06</v>
      </c>
      <c r="AL42" s="26" t="str">
        <f>IF(HLOOKUP(AF36,MaGv!$C$3:$AZ$68,30,0)=0," ",HLOOKUP(AF36,MaGv!$C$3:$AZ$68,30,0))</f>
        <v/>
      </c>
    </row>
    <row r="43" spans="1:41" ht="14.25" customHeight="1" x14ac:dyDescent="0.25">
      <c r="A43" s="283"/>
      <c r="B43" s="484"/>
      <c r="C43" s="67">
        <v>5</v>
      </c>
      <c r="D43" s="68" t="str">
        <f t="shared" si="30"/>
        <v>toán</v>
      </c>
      <c r="E43" s="68" t="str">
        <f t="shared" si="20"/>
        <v>qp</v>
      </c>
      <c r="F43" s="68" t="str">
        <f t="shared" si="21"/>
        <v>toán</v>
      </c>
      <c r="G43" s="68" t="str">
        <f t="shared" si="22"/>
        <v>tin</v>
      </c>
      <c r="H43" s="68" t="str">
        <f t="shared" si="23"/>
        <v>văn</v>
      </c>
      <c r="I43" s="68" t="str">
        <f t="shared" si="24"/>
        <v/>
      </c>
      <c r="J43" s="281"/>
      <c r="K43" s="484"/>
      <c r="L43" s="67">
        <v>5</v>
      </c>
      <c r="M43" s="68" t="str">
        <f t="shared" si="31"/>
        <v>văn</v>
      </c>
      <c r="N43" s="68" t="str">
        <f t="shared" si="25"/>
        <v>lý</v>
      </c>
      <c r="O43" s="68" t="str">
        <f t="shared" si="26"/>
        <v>anh</v>
      </c>
      <c r="P43" s="68" t="str">
        <f t="shared" si="27"/>
        <v>địa</v>
      </c>
      <c r="Q43" s="68" t="str">
        <f t="shared" si="28"/>
        <v>lý</v>
      </c>
      <c r="R43" s="68" t="str">
        <f t="shared" si="29"/>
        <v/>
      </c>
      <c r="V43" s="483"/>
      <c r="W43" s="25">
        <v>5</v>
      </c>
      <c r="X43" s="26" t="str">
        <f>IF(HLOOKUP(W36,MaGv!$C$3:$AZ$68,6,0)=0," ",HLOOKUP(W36,MaGv!$C$3:$AZ$68,6,0))</f>
        <v>BT09</v>
      </c>
      <c r="Y43" s="26" t="str">
        <f>IF(HLOOKUP(W36,MaGv!$C$3:$AZ$68,11,0)=0," ",HLOOKUP(W36,MaGv!$C$3:$AZ$68,11,0))</f>
        <v>BQ01</v>
      </c>
      <c r="Z43" s="26" t="str">
        <f>IF(HLOOKUP(W36,MaGv!$C$3:$AZ$68,16,0)=0," ",HLOOKUP(W36,MaGv!$C$3:$AZ$68,16,0))</f>
        <v>BT09</v>
      </c>
      <c r="AA43" s="26" t="str">
        <f>IF(HLOOKUP(W36,MaGv!$C$3:$AZ$68,21,0)=0," ",HLOOKUP(W36,MaGv!$C$3:$AZ$68,21,0))</f>
        <v>BI02</v>
      </c>
      <c r="AB43" s="26" t="str">
        <f>IF(HLOOKUP(W36,MaGv!$C$3:$AZ$68,26,0)=0," ",HLOOKUP(W36,MaGv!$C$3:$AZ$68,26,0))</f>
        <v>BV09</v>
      </c>
      <c r="AC43" s="26" t="str">
        <f>IF(HLOOKUP(W36,MaGv!$C$3:$AZ$68,31,0)=0," ",HLOOKUP(W36,MaGv!$C$3:$AZ$68,31,0))</f>
        <v/>
      </c>
      <c r="AD43" s="268"/>
      <c r="AE43" s="482"/>
      <c r="AF43" s="27">
        <v>5</v>
      </c>
      <c r="AG43" s="26" t="str">
        <f>IF(HLOOKUP(AF36,MaGv!$C$3:$AZ$68,6,0)=0," ",HLOOKUP(AF36,MaGv!$C$3:$AZ$68,6,0))</f>
        <v>BV08</v>
      </c>
      <c r="AH43" s="26" t="str">
        <f>IF(HLOOKUP(AF36,MaGv!$C$3:$AZ$68,11,0)=0," ",HLOOKUP(AF36,MaGv!$C$3:$AZ$68,11,0))</f>
        <v>BL09</v>
      </c>
      <c r="AI43" s="26" t="str">
        <f>IF(HLOOKUP(AF36,MaGv!$C$3:$AZ$68,16,0)=0," ",HLOOKUP(AF36,MaGv!$C$3:$AZ$68,16,0))</f>
        <v>BA06</v>
      </c>
      <c r="AJ43" s="26" t="str">
        <f>IF(HLOOKUP(AF36,MaGv!$C$3:$AZ$68,21,0)=0," ",HLOOKUP(AF36,MaGv!$C$3:$AZ$68,21,0))</f>
        <v>BD04</v>
      </c>
      <c r="AK43" s="26" t="str">
        <f>IF(HLOOKUP(AF36,MaGv!$C$3:$AZ$68,26,0)=0," ",HLOOKUP(AF36,MaGv!$C$3:$AZ$68,26,0))</f>
        <v>BL09</v>
      </c>
      <c r="AL43" s="26" t="str">
        <f>IF(HLOOKUP(AF36,MaGv!$C$3:$AZ$68,31,0)=0," ",HLOOKUP(AF36,MaGv!$C$3:$AZ$68,31,0))</f>
        <v/>
      </c>
    </row>
    <row r="44" spans="1:41" ht="14.25" customHeight="1" x14ac:dyDescent="0.25">
      <c r="A44" s="283"/>
      <c r="B44" s="484" t="s">
        <v>24</v>
      </c>
      <c r="C44" s="67">
        <v>1</v>
      </c>
      <c r="D44" s="68" t="str">
        <f t="shared" si="30"/>
        <v/>
      </c>
      <c r="E44" s="68" t="str">
        <f t="shared" si="20"/>
        <v/>
      </c>
      <c r="F44" s="68" t="str">
        <f t="shared" si="21"/>
        <v/>
      </c>
      <c r="G44" s="68" t="str">
        <f t="shared" si="22"/>
        <v/>
      </c>
      <c r="H44" s="68" t="str">
        <f t="shared" si="23"/>
        <v/>
      </c>
      <c r="I44" s="68" t="str">
        <f t="shared" si="24"/>
        <v/>
      </c>
      <c r="J44" s="281"/>
      <c r="K44" s="484" t="s">
        <v>24</v>
      </c>
      <c r="L44" s="67">
        <v>1</v>
      </c>
      <c r="M44" s="68" t="str">
        <f t="shared" si="31"/>
        <v/>
      </c>
      <c r="N44" s="68" t="str">
        <f t="shared" si="25"/>
        <v/>
      </c>
      <c r="O44" s="68" t="str">
        <f t="shared" si="26"/>
        <v/>
      </c>
      <c r="P44" s="68" t="str">
        <f t="shared" si="27"/>
        <v/>
      </c>
      <c r="Q44" s="68" t="str">
        <f t="shared" si="28"/>
        <v/>
      </c>
      <c r="R44" s="68" t="str">
        <f t="shared" si="29"/>
        <v/>
      </c>
      <c r="V44" s="483" t="s">
        <v>24</v>
      </c>
      <c r="W44" s="25">
        <v>1</v>
      </c>
      <c r="X44" s="26" t="str">
        <f>IF(HLOOKUP(W36,MaGv!$C$38:$AZ$68,2,0)=0," ",HLOOKUP(W36,MaGv!$C$38:$AZ$68,2,0))</f>
        <v/>
      </c>
      <c r="Y44" s="26" t="str">
        <f>IF(HLOOKUP(W36,MaGv!$C$38:$AZ$68,7,0)=0," ",HLOOKUP(W36,MaGv!$C$38:$AZ$68,7,0))</f>
        <v/>
      </c>
      <c r="Z44" s="26" t="str">
        <f>IF(HLOOKUP(W36,MaGv!$C$38:$AZ$68,12,0)=0," ",HLOOKUP(W36,MaGv!$C$38:$AZ$68,12,0))</f>
        <v/>
      </c>
      <c r="AA44" s="26" t="str">
        <f>IF(HLOOKUP(W36,MaGv!$C$38:$AZ$68,17,0)=0," ",HLOOKUP(W36,MaGv!$C$38:$AZ$68,17,0))</f>
        <v/>
      </c>
      <c r="AB44" s="26" t="str">
        <f>IF(HLOOKUP(W36,MaGv!$C$38:$AZ$68,22,0)=0," ",HLOOKUP(W36,MaGv!$C$38:$AZ$68,22,0))</f>
        <v/>
      </c>
      <c r="AC44" s="26" t="str">
        <f>IF(HLOOKUP(W36,MaGv!$C$38:$AZ$68,27,0)=0," ",HLOOKUP(W36,MaGv!$C$38:$AZ$68,27,0))</f>
        <v/>
      </c>
      <c r="AD44" s="268"/>
      <c r="AE44" s="482" t="s">
        <v>24</v>
      </c>
      <c r="AF44" s="27">
        <v>1</v>
      </c>
      <c r="AG44" s="26" t="str">
        <f>IF(HLOOKUP(AF36,MaGv!$C$38:$AZ$68,2,0)=0," ",HLOOKUP(AF36,MaGv!$C$38:$AZ$68,2,0))</f>
        <v/>
      </c>
      <c r="AH44" s="26" t="str">
        <f>IF(HLOOKUP(AF36,MaGv!$C$38:$AZ$68,7,0)=0," ",HLOOKUP(AF36,MaGv!$C$38:$AZ$68,7,0))</f>
        <v/>
      </c>
      <c r="AI44" s="26" t="str">
        <f>IF(HLOOKUP(AF36,MaGv!$C$38:$AZ$68,12,0)=0," ",HLOOKUP(AF36,MaGv!$C$38:$AZ$68,12,0))</f>
        <v/>
      </c>
      <c r="AJ44" s="26" t="str">
        <f>IF(HLOOKUP(AF36,MaGv!$C$38:$AZ$68,17,0)=0," ",HLOOKUP(AF36,MaGv!$C$38:$AZ$68,17,0))</f>
        <v/>
      </c>
      <c r="AK44" s="26" t="str">
        <f>IF(HLOOKUP(AF36,MaGv!$C$38:$AZ$68,22,0)=0," ",HLOOKUP(AF36,MaGv!$C$38:$AZ$68,22,0))</f>
        <v/>
      </c>
      <c r="AL44" s="26" t="str">
        <f>IF(HLOOKUP(AF36,MaGv!$C$38:$AZ$68,27,0)=0," ",HLOOKUP(AF36,MaGv!$C$38:$AZ$68,27,0))</f>
        <v/>
      </c>
    </row>
    <row r="45" spans="1:41" ht="14.25" customHeight="1" x14ac:dyDescent="0.25">
      <c r="A45" s="283"/>
      <c r="B45" s="484"/>
      <c r="C45" s="67">
        <v>2</v>
      </c>
      <c r="D45" s="68" t="str">
        <f t="shared" si="30"/>
        <v/>
      </c>
      <c r="E45" s="68" t="str">
        <f t="shared" si="20"/>
        <v>td</v>
      </c>
      <c r="F45" s="68" t="str">
        <f t="shared" si="21"/>
        <v>sinh</v>
      </c>
      <c r="G45" s="68" t="str">
        <f t="shared" si="22"/>
        <v>lý</v>
      </c>
      <c r="H45" s="68" t="str">
        <f t="shared" si="23"/>
        <v/>
      </c>
      <c r="I45" s="68" t="str">
        <f t="shared" si="24"/>
        <v/>
      </c>
      <c r="J45" s="281"/>
      <c r="K45" s="484"/>
      <c r="L45" s="67">
        <v>2</v>
      </c>
      <c r="M45" s="68" t="str">
        <f t="shared" si="31"/>
        <v/>
      </c>
      <c r="N45" s="68" t="str">
        <f t="shared" si="25"/>
        <v>anh</v>
      </c>
      <c r="O45" s="68" t="str">
        <f t="shared" si="26"/>
        <v>toán</v>
      </c>
      <c r="P45" s="68" t="str">
        <f t="shared" si="27"/>
        <v>lý</v>
      </c>
      <c r="Q45" s="68" t="str">
        <f t="shared" si="28"/>
        <v/>
      </c>
      <c r="R45" s="68" t="str">
        <f t="shared" si="29"/>
        <v/>
      </c>
      <c r="V45" s="483"/>
      <c r="W45" s="25">
        <v>2</v>
      </c>
      <c r="X45" s="26" t="str">
        <f>IF(HLOOKUP(W36,MaGv!$C$38:$AZ$68,3,0)=0," ",HLOOKUP(W36,MaGv!$C$38:$AZ$68,3,0))</f>
        <v/>
      </c>
      <c r="Y45" s="26" t="str">
        <f>IF(HLOOKUP(W36,MaGv!$C$38:$AZ$68,8,0)=0," ",HLOOKUP(W36,MaGv!$C$38:$AZ$68,8,0))</f>
        <v>BE01</v>
      </c>
      <c r="Z45" s="26" t="str">
        <f>IF(HLOOKUP(W36,MaGv!$C$38:$AZ$68,13,0)=0," ",HLOOKUP(W36,MaGv!$C$38:$AZ$68,13,0))</f>
        <v>BS01</v>
      </c>
      <c r="AA45" s="26" t="str">
        <f>IF(HLOOKUP(W36,MaGv!$C$38:$AZ$68,18,0)=0," ",HLOOKUP(W36,MaGv!$C$38:$AZ$68,18,0))</f>
        <v>BL02</v>
      </c>
      <c r="AB45" s="26" t="str">
        <f>IF(HLOOKUP(W36,MaGv!$C$38:$AZ$68,23,0)=0," ",HLOOKUP(W36,MaGv!$C$38:$AZ$68,23,0))</f>
        <v/>
      </c>
      <c r="AC45" s="26" t="str">
        <f>IF(HLOOKUP(W36,MaGv!$C$38:$AZ$68,28,0)=0," ",HLOOKUP(W36,MaGv!$C$38:$AZ$68,28,0))</f>
        <v/>
      </c>
      <c r="AD45" s="268"/>
      <c r="AE45" s="482"/>
      <c r="AF45" s="27">
        <v>2</v>
      </c>
      <c r="AG45" s="26" t="str">
        <f>IF(HLOOKUP(AF36,MaGv!$C$38:$AZ$68,3,0)=0," ",HLOOKUP(AF36,MaGv!$C$38:$AZ$68,3,0))</f>
        <v/>
      </c>
      <c r="AH45" s="26" t="str">
        <f>IF(HLOOKUP(AF36,MaGv!$C$38:$AZ$68,8,0)=0," ",HLOOKUP(AF36,MaGv!$C$38:$AZ$68,8,0))</f>
        <v>BA06</v>
      </c>
      <c r="AI45" s="26" t="str">
        <f>IF(HLOOKUP(AF36,MaGv!$C$38:$AZ$68,13,0)=0," ",HLOOKUP(AF36,MaGv!$C$38:$AZ$68,13,0))</f>
        <v>BT01</v>
      </c>
      <c r="AJ45" s="26" t="str">
        <f>IF(HLOOKUP(AF36,MaGv!$C$38:$AZ$68,18,0)=0," ",HLOOKUP(AF36,MaGv!$C$38:$AZ$68,18,0))</f>
        <v>BL09</v>
      </c>
      <c r="AK45" s="26" t="str">
        <f>IF(HLOOKUP(AF36,MaGv!$C$38:$AZ$68,23,0)=0," ",HLOOKUP(AF36,MaGv!$C$38:$AZ$68,23,0))</f>
        <v/>
      </c>
      <c r="AL45" s="26" t="str">
        <f>IF(HLOOKUP(AF36,MaGv!$C$38:$AZ$68,28,0)=0," ",HLOOKUP(AF36,MaGv!$C$38:$AZ$68,28,0))</f>
        <v/>
      </c>
    </row>
    <row r="46" spans="1:41" ht="14.25" customHeight="1" x14ac:dyDescent="0.25">
      <c r="A46" s="283"/>
      <c r="B46" s="484"/>
      <c r="C46" s="67">
        <v>3</v>
      </c>
      <c r="D46" s="68" t="str">
        <f t="shared" si="30"/>
        <v/>
      </c>
      <c r="E46" s="68" t="str">
        <f t="shared" si="20"/>
        <v>td</v>
      </c>
      <c r="F46" s="68" t="str">
        <f t="shared" si="21"/>
        <v>toán</v>
      </c>
      <c r="G46" s="68" t="str">
        <f t="shared" si="22"/>
        <v>lý</v>
      </c>
      <c r="H46" s="68" t="str">
        <f t="shared" si="23"/>
        <v/>
      </c>
      <c r="I46" s="68" t="str">
        <f t="shared" si="24"/>
        <v/>
      </c>
      <c r="J46" s="281"/>
      <c r="K46" s="484"/>
      <c r="L46" s="67">
        <v>3</v>
      </c>
      <c r="M46" s="68" t="str">
        <f t="shared" si="31"/>
        <v/>
      </c>
      <c r="N46" s="68" t="str">
        <f t="shared" si="25"/>
        <v>anh</v>
      </c>
      <c r="O46" s="68" t="str">
        <f t="shared" si="26"/>
        <v>hóa</v>
      </c>
      <c r="P46" s="68" t="str">
        <f t="shared" si="27"/>
        <v>hóa</v>
      </c>
      <c r="Q46" s="68" t="str">
        <f t="shared" si="28"/>
        <v/>
      </c>
      <c r="R46" s="68" t="str">
        <f t="shared" si="29"/>
        <v/>
      </c>
      <c r="V46" s="483"/>
      <c r="W46" s="25">
        <v>3</v>
      </c>
      <c r="X46" s="26" t="str">
        <f>IF(HLOOKUP(W36,MaGv!$C$38:$AZ$68,4,0)=0," ",HLOOKUP(W36,MaGv!$C$38:$AZ$68,4,0))</f>
        <v/>
      </c>
      <c r="Y46" s="26" t="str">
        <f>IF(HLOOKUP(W36,MaGv!$C$38:$AZ$68,9,0)=0," ",HLOOKUP(W36,MaGv!$C$38:$AZ$68,9,0))</f>
        <v>BE01</v>
      </c>
      <c r="Z46" s="26" t="str">
        <f>IF(HLOOKUP(W36,MaGv!$C$38:$AZ$68,14,0)=0," ",HLOOKUP(W36,MaGv!$C$38:$AZ$68,14,0))</f>
        <v>BT09</v>
      </c>
      <c r="AA46" s="26" t="str">
        <f>IF(HLOOKUP(W36,MaGv!$C$38:$AZ$68,19,0)=0," ",HLOOKUP(W36,MaGv!$C$38:$AZ$68,19,0))</f>
        <v>BL02</v>
      </c>
      <c r="AB46" s="26" t="str">
        <f>IF(HLOOKUP(W36,MaGv!$C$38:$AZ$68,24,0)=0," ",HLOOKUP(W36,MaGv!$C$38:$AZ$68,24,0))</f>
        <v/>
      </c>
      <c r="AC46" s="26" t="str">
        <f>IF(HLOOKUP(W36,MaGv!$C$38:$AZ$68,29,0)=0," ",HLOOKUP(W36,MaGv!$C$38:$AZ$68,29,0))</f>
        <v/>
      </c>
      <c r="AD46" s="268"/>
      <c r="AE46" s="482"/>
      <c r="AF46" s="27">
        <v>3</v>
      </c>
      <c r="AG46" s="26" t="str">
        <f>IF(HLOOKUP(AF36,MaGv!$C$38:$AZ$68,4,0)=0," ",HLOOKUP(AF36,MaGv!$C$38:$AZ$68,4,0))</f>
        <v/>
      </c>
      <c r="AH46" s="26" t="str">
        <f>IF(HLOOKUP(AF36,MaGv!$C$38:$AZ$68,9,0)=0," ",HLOOKUP(AF36,MaGv!$C$38:$AZ$68,9,0))</f>
        <v>BA06</v>
      </c>
      <c r="AI46" s="26" t="str">
        <f>IF(HLOOKUP(AF36,MaGv!$C$38:$AZ$68,14,0)=0," ",HLOOKUP(AF36,MaGv!$C$38:$AZ$68,14,0))</f>
        <v>BH04</v>
      </c>
      <c r="AJ46" s="26" t="str">
        <f>IF(HLOOKUP(AF36,MaGv!$C$38:$AZ$68,19,0)=0," ",HLOOKUP(AF36,MaGv!$C$38:$AZ$68,19,0))</f>
        <v>BH04</v>
      </c>
      <c r="AK46" s="26" t="str">
        <f>IF(HLOOKUP(AF36,MaGv!$C$38:$AZ$68,24,0)=0," ",HLOOKUP(AF36,MaGv!$C$38:$AZ$68,24,0))</f>
        <v/>
      </c>
      <c r="AL46" s="26" t="str">
        <f>IF(HLOOKUP(AF36,MaGv!$C$38:$AZ$68,29,0)=0," ",HLOOKUP(AF36,MaGv!$C$38:$AZ$68,29,0))</f>
        <v/>
      </c>
    </row>
    <row r="47" spans="1:41" ht="14.25" customHeight="1" x14ac:dyDescent="0.25">
      <c r="A47" s="283"/>
      <c r="B47" s="484"/>
      <c r="C47" s="67">
        <v>4</v>
      </c>
      <c r="D47" s="68" t="str">
        <f t="shared" si="30"/>
        <v/>
      </c>
      <c r="E47" s="68" t="str">
        <f t="shared" si="20"/>
        <v>hóa</v>
      </c>
      <c r="F47" s="68" t="str">
        <f t="shared" si="21"/>
        <v>địa</v>
      </c>
      <c r="G47" s="68" t="str">
        <f t="shared" si="22"/>
        <v>anh</v>
      </c>
      <c r="H47" s="68" t="str">
        <f t="shared" si="23"/>
        <v/>
      </c>
      <c r="I47" s="68" t="str">
        <f t="shared" si="24"/>
        <v/>
      </c>
      <c r="J47" s="281"/>
      <c r="K47" s="484"/>
      <c r="L47" s="67">
        <v>4</v>
      </c>
      <c r="M47" s="68" t="str">
        <f t="shared" si="31"/>
        <v/>
      </c>
      <c r="N47" s="68" t="str">
        <f t="shared" si="25"/>
        <v>td</v>
      </c>
      <c r="O47" s="68" t="str">
        <f t="shared" si="26"/>
        <v>sinh</v>
      </c>
      <c r="P47" s="68" t="str">
        <f t="shared" si="27"/>
        <v>toán</v>
      </c>
      <c r="Q47" s="68" t="str">
        <f t="shared" si="28"/>
        <v/>
      </c>
      <c r="R47" s="68" t="str">
        <f t="shared" si="29"/>
        <v/>
      </c>
      <c r="V47" s="483"/>
      <c r="W47" s="25">
        <v>4</v>
      </c>
      <c r="X47" s="26" t="str">
        <f>IF(HLOOKUP(W36,MaGv!$C$38:$AZ$68,5,0)=0," ",HLOOKUP(W36,MaGv!$C$38:$AZ$68,5,0))</f>
        <v/>
      </c>
      <c r="Y47" s="26" t="str">
        <f>IF(HLOOKUP(W36,MaGv!$C$38:$AZ$68,10,0)=0," ",HLOOKUP(W36,MaGv!$C$38:$AZ$68,10,0))</f>
        <v>BH07</v>
      </c>
      <c r="Z47" s="26" t="str">
        <f>IF(HLOOKUP(W36,MaGv!$C$38:$AZ$68,15,0)=0," ",HLOOKUP(W36,MaGv!$C$38:$AZ$68,15,0))</f>
        <v>BD03</v>
      </c>
      <c r="AA47" s="26" t="str">
        <f>IF(HLOOKUP(W36,MaGv!$C$38:$AZ$68,20,0)=0," ",HLOOKUP(W36,MaGv!$C$38:$AZ$68,20,0))</f>
        <v>BA04</v>
      </c>
      <c r="AB47" s="26" t="str">
        <f>IF(HLOOKUP(W36,MaGv!$C$38:$AZ$68,25,0)=0," ",HLOOKUP(W36,MaGv!$C$38:$AZ$68,25,0))</f>
        <v/>
      </c>
      <c r="AC47" s="26" t="str">
        <f>IF(HLOOKUP(W36,MaGv!$C$38:$AZ$68,30,0)=0," ",HLOOKUP(W36,MaGv!$C$38:$AZ$68,30,0))</f>
        <v/>
      </c>
      <c r="AD47" s="268"/>
      <c r="AE47" s="482"/>
      <c r="AF47" s="27">
        <v>4</v>
      </c>
      <c r="AG47" s="26" t="str">
        <f>IF(HLOOKUP(AF36,MaGv!$C$38:$AZ$68,5,0)=0," ",HLOOKUP(AF36,MaGv!$C$38:$AZ$68,5,0))</f>
        <v/>
      </c>
      <c r="AH47" s="26" t="str">
        <f>IF(HLOOKUP(AF36,MaGv!$C$38:$AZ$68,10,0)=0," ",HLOOKUP(AF36,MaGv!$C$38:$AZ$68,10,0))</f>
        <v>BE03</v>
      </c>
      <c r="AI47" s="26" t="str">
        <f>IF(HLOOKUP(AF36,MaGv!$C$38:$AZ$68,15,0)=0," ",HLOOKUP(AF36,MaGv!$C$38:$AZ$68,15,0))</f>
        <v>BS01</v>
      </c>
      <c r="AJ47" s="26" t="str">
        <f>IF(HLOOKUP(AF36,MaGv!$C$38:$AZ$68,20,0)=0," ",HLOOKUP(AF36,MaGv!$C$38:$AZ$68,20,0))</f>
        <v>BT01</v>
      </c>
      <c r="AK47" s="26" t="str">
        <f>IF(HLOOKUP(AF36,MaGv!$C$38:$AZ$68,25,0)=0," ",HLOOKUP(AF36,MaGv!$C$38:$AZ$68,25,0))</f>
        <v/>
      </c>
      <c r="AL47" s="26" t="str">
        <f>IF(HLOOKUP(AF36,MaGv!$C$38:$AZ$68,30,0)=0," ",HLOOKUP(AF36,MaGv!$C$38:$AZ$68,30,0))</f>
        <v/>
      </c>
    </row>
    <row r="48" spans="1:41" ht="14.25" customHeight="1" x14ac:dyDescent="0.25">
      <c r="A48" s="283"/>
      <c r="B48" s="484"/>
      <c r="C48" s="67">
        <v>5</v>
      </c>
      <c r="D48" s="68" t="str">
        <f t="shared" si="30"/>
        <v/>
      </c>
      <c r="E48" s="68" t="str">
        <f t="shared" si="20"/>
        <v>hóa</v>
      </c>
      <c r="F48" s="68" t="str">
        <f t="shared" si="21"/>
        <v>văn</v>
      </c>
      <c r="G48" s="68" t="str">
        <f t="shared" si="22"/>
        <v>anh</v>
      </c>
      <c r="H48" s="68" t="str">
        <f t="shared" si="23"/>
        <v/>
      </c>
      <c r="I48" s="68" t="str">
        <f t="shared" si="24"/>
        <v/>
      </c>
      <c r="J48" s="281"/>
      <c r="K48" s="484"/>
      <c r="L48" s="67">
        <v>5</v>
      </c>
      <c r="M48" s="68" t="str">
        <f t="shared" si="31"/>
        <v/>
      </c>
      <c r="N48" s="68" t="str">
        <f t="shared" si="25"/>
        <v>td</v>
      </c>
      <c r="O48" s="68" t="str">
        <f t="shared" si="26"/>
        <v>sinh</v>
      </c>
      <c r="P48" s="68" t="str">
        <f t="shared" si="27"/>
        <v>toán</v>
      </c>
      <c r="Q48" s="68" t="str">
        <f t="shared" si="28"/>
        <v/>
      </c>
      <c r="R48" s="68" t="str">
        <f t="shared" si="29"/>
        <v/>
      </c>
      <c r="V48" s="483"/>
      <c r="W48" s="25">
        <v>5</v>
      </c>
      <c r="X48" s="26" t="str">
        <f>IF(HLOOKUP(W36,MaGv!$C$38:$AZ$68,6,0)=0," ",HLOOKUP(W36,MaGv!$C$38:$AZ$68,6,0))</f>
        <v/>
      </c>
      <c r="Y48" s="26" t="str">
        <f>IF(HLOOKUP(W36,MaGv!$C$38:$AZ$68,11,0)=0," ",HLOOKUP(W36,MaGv!$C$38:$AZ$68,11,0))</f>
        <v>BH07</v>
      </c>
      <c r="Z48" s="26" t="str">
        <f>IF(HLOOKUP(W36,MaGv!$C$38:$AZ$68,16,0)=0," ",HLOOKUP(W36,MaGv!$C$38:$AZ$68,16,0))</f>
        <v>BV09</v>
      </c>
      <c r="AA48" s="26" t="str">
        <f>IF(HLOOKUP(W36,MaGv!$C$38:$AZ$68,21,0)=0," ",HLOOKUP(W36,MaGv!$C$38:$AZ$68,21,0))</f>
        <v>BA04</v>
      </c>
      <c r="AB48" s="26" t="str">
        <f>IF(HLOOKUP(W36,MaGv!$C$38:$AZ$68,26,0)=0," ",HLOOKUP(W36,MaGv!$C$38:$AZ$68,26,0))</f>
        <v/>
      </c>
      <c r="AC48" s="26" t="str">
        <f>IF(HLOOKUP(W36,MaGv!$C$38:$AZ$68,31,0)=0," ",HLOOKUP(W36,MaGv!$C$38:$AZ$68,31,0))</f>
        <v/>
      </c>
      <c r="AD48" s="268"/>
      <c r="AE48" s="482"/>
      <c r="AF48" s="27">
        <v>5</v>
      </c>
      <c r="AG48" s="26" t="str">
        <f>IF(HLOOKUP(AF36,MaGv!$C$38:$AZ$68,6,0)=0," ",HLOOKUP(AF36,MaGv!$C$38:$AZ$68,6,0))</f>
        <v/>
      </c>
      <c r="AH48" s="26" t="str">
        <f>IF(HLOOKUP(AF36,MaGv!$C$38:$AZ$68,11,0)=0," ",HLOOKUP(AF36,MaGv!$C$38:$AZ$68,11,0))</f>
        <v>BE03</v>
      </c>
      <c r="AI48" s="26" t="str">
        <f>IF(HLOOKUP(AF36,MaGv!$C$38:$AZ$68,16,0)=0," ",HLOOKUP(AF36,MaGv!$C$38:$AZ$68,16,0))</f>
        <v>BS01</v>
      </c>
      <c r="AJ48" s="26" t="str">
        <f>IF(HLOOKUP(AF36,MaGv!$C$38:$AZ$68,21,0)=0," ",HLOOKUP(AF36,MaGv!$C$38:$AZ$68,21,0))</f>
        <v>BT01</v>
      </c>
      <c r="AK48" s="26" t="str">
        <f>IF(HLOOKUP(AF36,MaGv!$C$38:$AZ$68,26,0)=0," ",HLOOKUP(AF36,MaGv!$C$38:$AZ$68,26,0))</f>
        <v/>
      </c>
      <c r="AL48" s="26" t="str">
        <f>IF(HLOOKUP(AF36,MaGv!$C$38:$AZ$68,31,0)=0," ",HLOOKUP(AF36,MaGv!$C$38:$AZ$68,31,0))</f>
        <v/>
      </c>
      <c r="AN48" s="28"/>
      <c r="AO48" s="28"/>
    </row>
    <row r="49" spans="1:41" s="28" customFormat="1" ht="14.25" customHeight="1" x14ac:dyDescent="0.25">
      <c r="A49" s="283"/>
      <c r="B49" s="69"/>
      <c r="C49" s="69"/>
      <c r="D49" s="69"/>
      <c r="E49" s="69"/>
      <c r="F49" s="69"/>
      <c r="G49" s="71"/>
      <c r="H49" s="71"/>
      <c r="I49" s="71"/>
      <c r="J49" s="281"/>
      <c r="K49" s="71"/>
      <c r="L49" s="71"/>
      <c r="M49" s="71"/>
      <c r="N49" s="71"/>
      <c r="O49" s="71"/>
      <c r="P49" s="71"/>
      <c r="Q49" s="71"/>
      <c r="R49" s="71"/>
      <c r="V49" s="11"/>
      <c r="W49" s="8"/>
      <c r="X49" s="6"/>
      <c r="Y49" s="6"/>
      <c r="Z49" s="6"/>
      <c r="AA49" s="6"/>
      <c r="AB49" s="6"/>
      <c r="AC49" s="6"/>
      <c r="AD49" s="268"/>
      <c r="AE49" s="7"/>
      <c r="AF49" s="8"/>
      <c r="AG49" s="6"/>
      <c r="AH49" s="6"/>
      <c r="AI49" s="6"/>
      <c r="AJ49" s="6"/>
      <c r="AK49" s="6"/>
      <c r="AL49" s="6"/>
    </row>
    <row r="50" spans="1:41" s="28" customFormat="1" ht="14.25" customHeight="1" x14ac:dyDescent="0.25">
      <c r="A50" s="284"/>
      <c r="B50" s="72"/>
      <c r="C50" s="72"/>
      <c r="D50" s="72"/>
      <c r="E50" s="72"/>
      <c r="F50" s="72"/>
      <c r="G50" s="73"/>
      <c r="H50" s="73"/>
      <c r="I50" s="73"/>
      <c r="J50" s="282"/>
      <c r="K50" s="73"/>
      <c r="L50" s="73"/>
      <c r="M50" s="73"/>
      <c r="N50" s="73"/>
      <c r="O50" s="73"/>
      <c r="P50" s="73"/>
      <c r="Q50" s="73"/>
      <c r="R50" s="73"/>
      <c r="V50" s="12"/>
      <c r="W50" s="8"/>
      <c r="X50" s="6"/>
      <c r="Y50" s="6"/>
      <c r="Z50" s="6"/>
      <c r="AA50" s="6"/>
      <c r="AB50" s="6"/>
      <c r="AC50" s="6"/>
      <c r="AD50" s="268"/>
      <c r="AE50" s="7"/>
      <c r="AF50" s="8"/>
      <c r="AG50" s="6"/>
      <c r="AH50" s="6"/>
      <c r="AI50" s="6"/>
      <c r="AJ50" s="6"/>
      <c r="AK50" s="6"/>
      <c r="AL50" s="6"/>
      <c r="AN50" s="16"/>
      <c r="AO50" s="16"/>
    </row>
    <row r="51" spans="1:41" ht="14.25" customHeight="1" x14ac:dyDescent="0.25">
      <c r="A51" s="285"/>
      <c r="J51" s="281"/>
      <c r="V51" s="2"/>
      <c r="W51" s="30"/>
      <c r="X51" s="2"/>
      <c r="Y51" s="2"/>
      <c r="Z51" s="2"/>
      <c r="AA51" s="2"/>
      <c r="AB51" s="2"/>
      <c r="AC51" s="2"/>
      <c r="AD51" s="268"/>
      <c r="AE51" s="2"/>
      <c r="AF51" s="30"/>
      <c r="AG51" s="2"/>
      <c r="AH51" s="2"/>
      <c r="AI51" s="2"/>
      <c r="AJ51" s="2"/>
      <c r="AK51" s="2"/>
      <c r="AL51" s="2"/>
    </row>
    <row r="52" spans="1:41" ht="14.25" customHeight="1" x14ac:dyDescent="0.25">
      <c r="A52" s="271"/>
      <c r="B52" s="55" t="s">
        <v>94</v>
      </c>
      <c r="C52" s="56"/>
      <c r="D52" s="57"/>
      <c r="E52" s="57"/>
      <c r="F52" s="57"/>
      <c r="G52" s="57"/>
      <c r="H52" s="58" t="str">
        <f>MaGv!$N$1</f>
        <v>02/1/2018</v>
      </c>
      <c r="I52" s="57"/>
      <c r="J52" s="275"/>
      <c r="K52" s="55" t="s">
        <v>94</v>
      </c>
      <c r="M52" s="57"/>
      <c r="N52" s="57"/>
      <c r="O52" s="57"/>
      <c r="P52" s="57"/>
      <c r="Q52" s="58" t="str">
        <f>MaGv!$N$1</f>
        <v>02/1/2018</v>
      </c>
      <c r="R52" s="57"/>
      <c r="V52" s="15"/>
      <c r="W52" s="17"/>
      <c r="X52" s="17"/>
      <c r="Y52" s="17"/>
      <c r="Z52" s="17"/>
      <c r="AA52" s="17"/>
      <c r="AB52" s="18" t="str">
        <f>MaGv!$N$1</f>
        <v>02/1/2018</v>
      </c>
      <c r="AC52" s="17"/>
      <c r="AE52" s="15"/>
      <c r="AF52" s="17"/>
      <c r="AG52" s="17"/>
      <c r="AH52" s="17"/>
      <c r="AI52" s="17"/>
      <c r="AJ52" s="17"/>
      <c r="AK52" s="18" t="str">
        <f>MaGv!$N$1</f>
        <v>02/1/2018</v>
      </c>
      <c r="AL52" s="17"/>
    </row>
    <row r="53" spans="1:41" ht="14.25" customHeight="1" x14ac:dyDescent="0.25">
      <c r="A53" s="271"/>
      <c r="B53" s="59" t="str">
        <f>V53</f>
        <v>LỚP:</v>
      </c>
      <c r="C53" s="196" t="str">
        <f>VLOOKUP(A55,DS!$R$3:$T$52,2,0)</f>
        <v>A7</v>
      </c>
      <c r="D53" s="59" t="str">
        <f>Y53</f>
        <v>GVCN:</v>
      </c>
      <c r="E53" s="60" t="str">
        <f>Z53</f>
        <v>Lê Thị Hoàng Song-Hóa</v>
      </c>
      <c r="G53" s="62"/>
      <c r="H53" s="62"/>
      <c r="I53" s="62"/>
      <c r="J53" s="275"/>
      <c r="K53" s="63" t="str">
        <f>AE53</f>
        <v>LỚP:</v>
      </c>
      <c r="L53" s="196" t="str">
        <f>VLOOKUP(J55,DS!$R$3:$T$52,2,0)</f>
        <v>A8</v>
      </c>
      <c r="M53" s="59" t="str">
        <f>AH53</f>
        <v>GVCN:</v>
      </c>
      <c r="N53" s="64" t="str">
        <f>AI53</f>
        <v>Trần Thị Thuý Nga-Hóa</v>
      </c>
      <c r="P53" s="62"/>
      <c r="Q53" s="62"/>
      <c r="R53" s="62"/>
      <c r="V53" s="19" t="s">
        <v>37</v>
      </c>
      <c r="W53" s="4" t="str">
        <f>C53</f>
        <v>A7</v>
      </c>
      <c r="Y53" s="10" t="s">
        <v>17</v>
      </c>
      <c r="Z53" s="5" t="str">
        <f>VLOOKUP(W53,dscn,4,0)&amp; "-"&amp;VLOOKUP(W53,dscn,6,0)</f>
        <v>Lê Thị Hoàng Song-Hóa</v>
      </c>
      <c r="AA53" s="4"/>
      <c r="AB53" s="4"/>
      <c r="AC53" s="4"/>
      <c r="AD53" s="268"/>
      <c r="AE53" s="19" t="s">
        <v>37</v>
      </c>
      <c r="AF53" s="4" t="str">
        <f>L53</f>
        <v>A8</v>
      </c>
      <c r="AH53" s="10" t="s">
        <v>17</v>
      </c>
      <c r="AI53" s="5" t="str">
        <f>VLOOKUP(AF53,dscn,4,0)&amp; "-"&amp;VLOOKUP(AF53,dscn,6,0)</f>
        <v>Trần Thị Thuý Nga-Hóa</v>
      </c>
      <c r="AJ53" s="4"/>
      <c r="AK53" s="4"/>
      <c r="AL53" s="4"/>
    </row>
    <row r="54" spans="1:41" ht="14.25" customHeight="1" x14ac:dyDescent="0.25">
      <c r="A54" s="272"/>
      <c r="J54" s="276"/>
      <c r="V54" s="2"/>
      <c r="W54" s="2"/>
      <c r="X54" s="1"/>
      <c r="Y54" s="2"/>
      <c r="Z54" s="2"/>
      <c r="AA54" s="2"/>
      <c r="AB54" s="2"/>
      <c r="AC54" s="2"/>
      <c r="AD54" s="268"/>
      <c r="AE54" s="2"/>
      <c r="AF54" s="2"/>
      <c r="AG54" s="1"/>
      <c r="AH54" s="2"/>
      <c r="AI54" s="2"/>
      <c r="AJ54" s="2"/>
      <c r="AK54" s="2"/>
      <c r="AL54" s="2"/>
      <c r="AN54" s="22"/>
      <c r="AO54" s="22"/>
    </row>
    <row r="55" spans="1:41" s="22" customFormat="1" ht="14.25" customHeight="1" x14ac:dyDescent="0.25">
      <c r="A55" s="273">
        <v>7</v>
      </c>
      <c r="B55" s="65"/>
      <c r="C55" s="66" t="s">
        <v>44</v>
      </c>
      <c r="D55" s="66" t="s">
        <v>15</v>
      </c>
      <c r="E55" s="66" t="s">
        <v>16</v>
      </c>
      <c r="F55" s="66" t="s">
        <v>38</v>
      </c>
      <c r="G55" s="66" t="s">
        <v>39</v>
      </c>
      <c r="H55" s="66" t="s">
        <v>40</v>
      </c>
      <c r="I55" s="66" t="s">
        <v>41</v>
      </c>
      <c r="J55" s="277">
        <v>8</v>
      </c>
      <c r="K55" s="65"/>
      <c r="L55" s="66" t="s">
        <v>44</v>
      </c>
      <c r="M55" s="66" t="s">
        <v>15</v>
      </c>
      <c r="N55" s="66" t="s">
        <v>16</v>
      </c>
      <c r="O55" s="66" t="s">
        <v>38</v>
      </c>
      <c r="P55" s="66" t="s">
        <v>39</v>
      </c>
      <c r="Q55" s="66" t="s">
        <v>40</v>
      </c>
      <c r="R55" s="66" t="s">
        <v>41</v>
      </c>
      <c r="V55" s="20"/>
      <c r="W55" s="21" t="s">
        <v>44</v>
      </c>
      <c r="X55" s="21" t="s">
        <v>15</v>
      </c>
      <c r="Y55" s="21" t="s">
        <v>16</v>
      </c>
      <c r="Z55" s="21" t="s">
        <v>38</v>
      </c>
      <c r="AA55" s="21" t="s">
        <v>39</v>
      </c>
      <c r="AB55" s="21" t="s">
        <v>40</v>
      </c>
      <c r="AC55" s="21" t="s">
        <v>41</v>
      </c>
      <c r="AD55" s="269"/>
      <c r="AE55" s="20"/>
      <c r="AF55" s="21" t="s">
        <v>44</v>
      </c>
      <c r="AG55" s="21" t="s">
        <v>15</v>
      </c>
      <c r="AH55" s="21" t="s">
        <v>16</v>
      </c>
      <c r="AI55" s="21" t="s">
        <v>38</v>
      </c>
      <c r="AJ55" s="21" t="s">
        <v>39</v>
      </c>
      <c r="AK55" s="21" t="s">
        <v>40</v>
      </c>
      <c r="AL55" s="21" t="s">
        <v>41</v>
      </c>
      <c r="AN55" s="16"/>
      <c r="AO55" s="16"/>
    </row>
    <row r="56" spans="1:41" ht="14.25" customHeight="1" x14ac:dyDescent="0.25">
      <c r="A56" s="283"/>
      <c r="B56" s="484" t="s">
        <v>25</v>
      </c>
      <c r="C56" s="67">
        <v>1</v>
      </c>
      <c r="D56" s="68" t="s">
        <v>516</v>
      </c>
      <c r="E56" s="68" t="str">
        <f t="shared" ref="E56:E65" si="32">IF(Y56="","",IF(Y56="cn","cn",VLOOKUP(MID(Y56,2,1),$AN$4:$AO$18,2,0)))</f>
        <v>văn</v>
      </c>
      <c r="F56" s="68" t="str">
        <f t="shared" ref="F56:F65" si="33">IF(Z56="","",IF(Z56="cn","cn",VLOOKUP(MID(Z56,2,1),$AN$4:$AO$18,2,0)))</f>
        <v>địa</v>
      </c>
      <c r="G56" s="68" t="str">
        <f t="shared" ref="G56:G65" si="34">IF(AA56="","",IF(AA56="cn","cn",VLOOKUP(MID(AA56,2,1),$AN$4:$AO$18,2,0)))</f>
        <v>lý</v>
      </c>
      <c r="H56" s="68" t="str">
        <f t="shared" ref="H56:H65" si="35">IF(AB56="","",IF(AB56="cn","cn",VLOOKUP(MID(AB56,2,1),$AN$4:$AO$18,2,0)))</f>
        <v>địa</v>
      </c>
      <c r="I56" s="68" t="str">
        <f t="shared" ref="I56:I65" si="36">IF(AC56="","",IF(AC56="cn","cn",VLOOKUP(MID(AC56,2,1),$AN$4:$AO$18,2,0)))</f>
        <v/>
      </c>
      <c r="J56" s="281"/>
      <c r="K56" s="484" t="s">
        <v>25</v>
      </c>
      <c r="L56" s="67">
        <v>1</v>
      </c>
      <c r="M56" s="68" t="s">
        <v>516</v>
      </c>
      <c r="N56" s="68" t="str">
        <f t="shared" ref="N56:N65" si="37">IF(AH56="","",IF(AH56="cn","cn",VLOOKUP(MID(AH56,2,1),$AN$4:$AO$18,2,0)))</f>
        <v>qp</v>
      </c>
      <c r="O56" s="68" t="str">
        <f t="shared" ref="O56:O65" si="38">IF(AI56="","",IF(AI56="cn","cn",VLOOKUP(MID(AI56,2,1),$AN$4:$AO$18,2,0)))</f>
        <v>toán</v>
      </c>
      <c r="P56" s="68" t="str">
        <f t="shared" ref="P56:P65" si="39">IF(AJ56="","",IF(AJ56="cn","cn",VLOOKUP(MID(AJ56,2,1),$AN$4:$AO$18,2,0)))</f>
        <v>văn</v>
      </c>
      <c r="Q56" s="68" t="str">
        <f t="shared" ref="Q56:Q65" si="40">IF(AK56="","",IF(AK56="cn","cn",VLOOKUP(MID(AK56,2,1),$AN$4:$AO$18,2,0)))</f>
        <v>toán</v>
      </c>
      <c r="R56" s="68" t="str">
        <f t="shared" ref="R56:R65" si="41">IF(AL56="","",IF(AL56="cn","cn",VLOOKUP(MID(AL56,2,1),$AN$4:$AO$18,2,0)))</f>
        <v/>
      </c>
      <c r="V56" s="483" t="s">
        <v>25</v>
      </c>
      <c r="W56" s="25">
        <v>1</v>
      </c>
      <c r="X56" s="26" t="s">
        <v>516</v>
      </c>
      <c r="Y56" s="26" t="str">
        <f>IF(HLOOKUP(W53,MaGv!$C$3:$AZ$68,7,0)=0," ",HLOOKUP(W53,MaGv!$C$3:$AZ$68,7,0))</f>
        <v>BV08</v>
      </c>
      <c r="Z56" s="26" t="str">
        <f>IF(HLOOKUP(W53,MaGv!$C$3:$AZ$68,12,0)=0," ",HLOOKUP(W53,MaGv!$C$3:$AZ$68,12,0))</f>
        <v>BD04</v>
      </c>
      <c r="AA56" s="26" t="str">
        <f>IF(HLOOKUP(W53,MaGv!$C$3:$AZ$68,17,0)=0," ",HLOOKUP(W53,MaGv!$C$3:$AZ$68,17,0))</f>
        <v>BL10</v>
      </c>
      <c r="AB56" s="26" t="str">
        <f>IF(HLOOKUP(W53,MaGv!$C$3:$AZ$68,22,0)=0," ",HLOOKUP(W53,MaGv!$C$3:$AZ$68,22,0))</f>
        <v>BD04</v>
      </c>
      <c r="AC56" s="26" t="str">
        <f>IF(HLOOKUP(W53,MaGv!$C$3:$AZ$68,27,0)=0," ",HLOOKUP(W53,MaGv!$C$3:$AZ$68,27,0))</f>
        <v/>
      </c>
      <c r="AD56" s="268"/>
      <c r="AE56" s="482" t="s">
        <v>25</v>
      </c>
      <c r="AF56" s="27">
        <v>1</v>
      </c>
      <c r="AG56" s="26" t="s">
        <v>516</v>
      </c>
      <c r="AH56" s="26" t="str">
        <f>IF(HLOOKUP(AF53,MaGv!$C$3:$AZ$68,7,0)=0," ",HLOOKUP(AF53,MaGv!$C$3:$AZ$68,7,0))</f>
        <v>BQ01</v>
      </c>
      <c r="AI56" s="26" t="str">
        <f>IF(HLOOKUP(AF53,MaGv!$C$3:$AZ$68,12,0)=0," ",HLOOKUP(AF53,MaGv!$C$3:$AZ$68,12,0))</f>
        <v>BT04</v>
      </c>
      <c r="AJ56" s="26" t="str">
        <f>IF(HLOOKUP(AF53,MaGv!$C$3:$AZ$68,17,0)=0," ",HLOOKUP(AF53,MaGv!$C$3:$AZ$68,17,0))</f>
        <v>BV02</v>
      </c>
      <c r="AK56" s="26" t="str">
        <f>IF(HLOOKUP(AF53,MaGv!$C$3:$AZ$68,22,0)=0," ",HLOOKUP(AF53,MaGv!$C$3:$AZ$68,22,0))</f>
        <v>BT04</v>
      </c>
      <c r="AL56" s="26" t="str">
        <f>IF(HLOOKUP(AF53,MaGv!$C$3:$AZ$68,27,0)=0," ",HLOOKUP(AF53,MaGv!$C$3:$AZ$68,27,0))</f>
        <v/>
      </c>
    </row>
    <row r="57" spans="1:41" ht="14.25" customHeight="1" x14ac:dyDescent="0.25">
      <c r="A57" s="283"/>
      <c r="B57" s="484"/>
      <c r="C57" s="67">
        <v>2</v>
      </c>
      <c r="D57" s="68" t="str">
        <f>IF(X57="","",IF(X57="cn","cn",VLOOKUP(MID(X57,2,1),$AN$4:$AO$18,2,0)))</f>
        <v>cn</v>
      </c>
      <c r="E57" s="68" t="str">
        <f t="shared" si="32"/>
        <v>văn</v>
      </c>
      <c r="F57" s="68" t="str">
        <f t="shared" si="33"/>
        <v>sinh</v>
      </c>
      <c r="G57" s="68" t="str">
        <f t="shared" si="34"/>
        <v>lý</v>
      </c>
      <c r="H57" s="68" t="str">
        <f t="shared" si="35"/>
        <v>tin</v>
      </c>
      <c r="I57" s="68" t="str">
        <f t="shared" si="36"/>
        <v/>
      </c>
      <c r="J57" s="281"/>
      <c r="K57" s="484"/>
      <c r="L57" s="67">
        <v>2</v>
      </c>
      <c r="M57" s="68" t="str">
        <f>IF(AG57="","",IF(AG57="cn","cn",VLOOKUP(MID(AG57,2,1),$AN$4:$AO$18,2,0)))</f>
        <v>cn</v>
      </c>
      <c r="N57" s="68" t="str">
        <f t="shared" si="37"/>
        <v>sinh</v>
      </c>
      <c r="O57" s="68" t="str">
        <f t="shared" si="38"/>
        <v>toán</v>
      </c>
      <c r="P57" s="68" t="str">
        <f t="shared" si="39"/>
        <v>văn</v>
      </c>
      <c r="Q57" s="68" t="str">
        <f t="shared" si="40"/>
        <v>toán</v>
      </c>
      <c r="R57" s="68" t="str">
        <f t="shared" si="41"/>
        <v/>
      </c>
      <c r="V57" s="483"/>
      <c r="W57" s="25">
        <v>2</v>
      </c>
      <c r="X57" s="26" t="s">
        <v>158</v>
      </c>
      <c r="Y57" s="26" t="str">
        <f>IF(HLOOKUP(W53,MaGv!$C$3:$AZ$68,8,0)=0," ",HLOOKUP(W53,MaGv!$C$3:$AZ$68,8,0))</f>
        <v>BV08</v>
      </c>
      <c r="Z57" s="26" t="str">
        <f>IF(HLOOKUP(W53,MaGv!$C$3:$AZ$68,13,0)=0," ",HLOOKUP(W53,MaGv!$C$3:$AZ$68,13,0))</f>
        <v>BS01</v>
      </c>
      <c r="AA57" s="26" t="str">
        <f>IF(HLOOKUP(W53,MaGv!$C$3:$AZ$68,18,0)=0," ",HLOOKUP(W53,MaGv!$C$3:$AZ$68,18,0))</f>
        <v>BL10</v>
      </c>
      <c r="AB57" s="26" t="str">
        <f>IF(HLOOKUP(W53,MaGv!$C$3:$AZ$68,23,0)=0," ",HLOOKUP(W53,MaGv!$C$3:$AZ$68,23,0))</f>
        <v>BI05</v>
      </c>
      <c r="AC57" s="26" t="str">
        <f>IF(HLOOKUP(W53,MaGv!$C$3:$AZ$68,28,0)=0," ",HLOOKUP(W53,MaGv!$C$3:$AZ$68,28,0))</f>
        <v/>
      </c>
      <c r="AD57" s="268"/>
      <c r="AE57" s="482"/>
      <c r="AF57" s="27">
        <v>2</v>
      </c>
      <c r="AG57" s="26" t="s">
        <v>158</v>
      </c>
      <c r="AH57" s="26" t="str">
        <f>IF(HLOOKUP(AF53,MaGv!$C$3:$AZ$68,8,0)=0," ",HLOOKUP(AF53,MaGv!$C$3:$AZ$68,8,0))</f>
        <v>BS08</v>
      </c>
      <c r="AI57" s="26" t="str">
        <f>IF(HLOOKUP(AF53,MaGv!$C$3:$AZ$68,13,0)=0," ",HLOOKUP(AF53,MaGv!$C$3:$AZ$68,13,0))</f>
        <v>BT04</v>
      </c>
      <c r="AJ57" s="26" t="str">
        <f>IF(HLOOKUP(AF53,MaGv!$C$3:$AZ$68,18,0)=0," ",HLOOKUP(AF53,MaGv!$C$3:$AZ$68,18,0))</f>
        <v>BV02</v>
      </c>
      <c r="AK57" s="26" t="str">
        <f>IF(HLOOKUP(AF53,MaGv!$C$3:$AZ$68,23,0)=0," ",HLOOKUP(AF53,MaGv!$C$3:$AZ$68,23,0))</f>
        <v>BT04</v>
      </c>
      <c r="AL57" s="26" t="str">
        <f>IF(HLOOKUP(AF53,MaGv!$C$3:$AZ$68,28,0)=0," ",HLOOKUP(AF53,MaGv!$C$3:$AZ$68,28,0))</f>
        <v/>
      </c>
    </row>
    <row r="58" spans="1:41" ht="14.25" customHeight="1" x14ac:dyDescent="0.25">
      <c r="A58" s="283"/>
      <c r="B58" s="484"/>
      <c r="C58" s="67">
        <v>3</v>
      </c>
      <c r="D58" s="68" t="str">
        <f t="shared" ref="D58:D65" si="42">IF(X58="","",IF(X58="cn","cn",VLOOKUP(MID(X58,2,1),$AN$4:$AO$18,2,0)))</f>
        <v>hóa</v>
      </c>
      <c r="E58" s="68" t="str">
        <f t="shared" si="32"/>
        <v>côngN</v>
      </c>
      <c r="F58" s="68" t="str">
        <f t="shared" si="33"/>
        <v>anh</v>
      </c>
      <c r="G58" s="68" t="str">
        <f t="shared" si="34"/>
        <v>anh</v>
      </c>
      <c r="H58" s="68" t="str">
        <f t="shared" si="35"/>
        <v>lý</v>
      </c>
      <c r="I58" s="68" t="str">
        <f t="shared" si="36"/>
        <v/>
      </c>
      <c r="J58" s="281"/>
      <c r="K58" s="484"/>
      <c r="L58" s="67">
        <v>3</v>
      </c>
      <c r="M58" s="68" t="str">
        <f t="shared" ref="M58:M65" si="43">IF(AG58="","",IF(AG58="cn","cn",VLOOKUP(MID(AG58,2,1),$AN$4:$AO$18,2,0)))</f>
        <v>hóa</v>
      </c>
      <c r="N58" s="68" t="str">
        <f t="shared" si="37"/>
        <v>anh</v>
      </c>
      <c r="O58" s="68" t="str">
        <f t="shared" si="38"/>
        <v>anh</v>
      </c>
      <c r="P58" s="68" t="str">
        <f t="shared" si="39"/>
        <v>địa</v>
      </c>
      <c r="Q58" s="68" t="str">
        <f t="shared" si="40"/>
        <v>lý</v>
      </c>
      <c r="R58" s="68" t="str">
        <f t="shared" si="41"/>
        <v/>
      </c>
      <c r="V58" s="483"/>
      <c r="W58" s="25">
        <v>3</v>
      </c>
      <c r="X58" s="26" t="str">
        <f>IF(HLOOKUP(W53,MaGv!$C$3:$AZ$68,4,0)=0," ",HLOOKUP(W53,MaGv!$C$3:$AZ$68,4,0))</f>
        <v>BH07</v>
      </c>
      <c r="Y58" s="26" t="str">
        <f>IF(HLOOKUP(W53,MaGv!$C$3:$AZ$68,9,0)=0," ",HLOOKUP(W53,MaGv!$C$3:$AZ$68,9,0))</f>
        <v>BC01</v>
      </c>
      <c r="Z58" s="26" t="str">
        <f>IF(HLOOKUP(W53,MaGv!$C$3:$AZ$68,14,0)=0," ",HLOOKUP(W53,MaGv!$C$3:$AZ$68,14,0))</f>
        <v>BA01</v>
      </c>
      <c r="AA58" s="26" t="str">
        <f>IF(HLOOKUP(W53,MaGv!$C$3:$AZ$68,19,0)=0," ",HLOOKUP(W53,MaGv!$C$3:$AZ$68,19,0))</f>
        <v>BA01</v>
      </c>
      <c r="AB58" s="26" t="str">
        <f>IF(HLOOKUP(W53,MaGv!$C$3:$AZ$68,24,0)=0," ",HLOOKUP(W53,MaGv!$C$3:$AZ$68,24,0))</f>
        <v>BL10</v>
      </c>
      <c r="AC58" s="26" t="str">
        <f>IF(HLOOKUP(W53,MaGv!$C$3:$AZ$68,29,0)=0," ",HLOOKUP(W53,MaGv!$C$3:$AZ$68,29,0))</f>
        <v/>
      </c>
      <c r="AD58" s="268"/>
      <c r="AE58" s="482"/>
      <c r="AF58" s="27">
        <v>3</v>
      </c>
      <c r="AG58" s="26" t="str">
        <f>IF(HLOOKUP(AF53,MaGv!$C$3:$AZ$68,4,0)=0," ",HLOOKUP(AF53,MaGv!$C$3:$AZ$68,4,0))</f>
        <v>BH02</v>
      </c>
      <c r="AH58" s="26" t="str">
        <f>IF(HLOOKUP(AF53,MaGv!$C$3:$AZ$68,9,0)=0," ",HLOOKUP(AF53,MaGv!$C$3:$AZ$68,9,0))</f>
        <v>BA04</v>
      </c>
      <c r="AI58" s="26" t="str">
        <f>IF(HLOOKUP(AF53,MaGv!$C$3:$AZ$68,14,0)=0," ",HLOOKUP(AF53,MaGv!$C$3:$AZ$68,14,0))</f>
        <v>BA04</v>
      </c>
      <c r="AJ58" s="26" t="str">
        <f>IF(HLOOKUP(AF53,MaGv!$C$3:$AZ$68,19,0)=0," ",HLOOKUP(AF53,MaGv!$C$3:$AZ$68,19,0))</f>
        <v>BD04</v>
      </c>
      <c r="AK58" s="26" t="str">
        <f>IF(HLOOKUP(AF53,MaGv!$C$3:$AZ$68,24,0)=0," ",HLOOKUP(AF53,MaGv!$C$3:$AZ$68,24,0))</f>
        <v>BL06</v>
      </c>
      <c r="AL58" s="26" t="str">
        <f>IF(HLOOKUP(AF53,MaGv!$C$3:$AZ$68,29,0)=0," ",HLOOKUP(AF53,MaGv!$C$3:$AZ$68,29,0))</f>
        <v/>
      </c>
    </row>
    <row r="59" spans="1:41" ht="14.25" customHeight="1" x14ac:dyDescent="0.25">
      <c r="A59" s="283"/>
      <c r="B59" s="484"/>
      <c r="C59" s="67">
        <v>4</v>
      </c>
      <c r="D59" s="68" t="str">
        <f t="shared" si="42"/>
        <v>hóa</v>
      </c>
      <c r="E59" s="68" t="str">
        <f t="shared" si="32"/>
        <v>lý</v>
      </c>
      <c r="F59" s="68" t="str">
        <f t="shared" si="33"/>
        <v>toán</v>
      </c>
      <c r="G59" s="68" t="str">
        <f t="shared" si="34"/>
        <v>anh</v>
      </c>
      <c r="H59" s="68" t="str">
        <f t="shared" si="35"/>
        <v>toán</v>
      </c>
      <c r="I59" s="68" t="str">
        <f t="shared" si="36"/>
        <v/>
      </c>
      <c r="J59" s="281"/>
      <c r="K59" s="484"/>
      <c r="L59" s="67">
        <v>4</v>
      </c>
      <c r="M59" s="68" t="str">
        <f t="shared" si="43"/>
        <v>văn</v>
      </c>
      <c r="N59" s="68" t="str">
        <f t="shared" si="37"/>
        <v>anh</v>
      </c>
      <c r="O59" s="68" t="str">
        <f t="shared" si="38"/>
        <v>anh</v>
      </c>
      <c r="P59" s="68" t="str">
        <f t="shared" si="39"/>
        <v>sinh</v>
      </c>
      <c r="Q59" s="68" t="str">
        <f t="shared" si="40"/>
        <v>tin</v>
      </c>
      <c r="R59" s="68" t="str">
        <f t="shared" si="41"/>
        <v/>
      </c>
      <c r="V59" s="483"/>
      <c r="W59" s="25">
        <v>4</v>
      </c>
      <c r="X59" s="26" t="str">
        <f>IF(HLOOKUP(W53,MaGv!$C$3:$AZ$68,5,0)=0," ",HLOOKUP(W53,MaGv!$C$3:$AZ$68,5,0))</f>
        <v>BH07</v>
      </c>
      <c r="Y59" s="26" t="str">
        <f>IF(HLOOKUP(W53,MaGv!$C$3:$AZ$68,10,0)=0," ",HLOOKUP(W53,MaGv!$C$3:$AZ$68,10,0))</f>
        <v>BL10</v>
      </c>
      <c r="Z59" s="26" t="str">
        <f>IF(HLOOKUP(W53,MaGv!$C$3:$AZ$68,15,0)=0," ",HLOOKUP(W53,MaGv!$C$3:$AZ$68,15,0))</f>
        <v>BT07</v>
      </c>
      <c r="AA59" s="26" t="str">
        <f>IF(HLOOKUP(W53,MaGv!$C$3:$AZ$68,20,0)=0," ",HLOOKUP(W53,MaGv!$C$3:$AZ$68,20,0))</f>
        <v>BA01</v>
      </c>
      <c r="AB59" s="26" t="str">
        <f>IF(HLOOKUP(W53,MaGv!$C$3:$AZ$68,25,0)=0," ",HLOOKUP(W53,MaGv!$C$3:$AZ$68,25,0))</f>
        <v>BT07</v>
      </c>
      <c r="AC59" s="26" t="str">
        <f>IF(HLOOKUP(W53,MaGv!$C$3:$AZ$68,30,0)=0," ",HLOOKUP(W53,MaGv!$C$3:$AZ$68,30,0))</f>
        <v/>
      </c>
      <c r="AD59" s="268"/>
      <c r="AE59" s="482"/>
      <c r="AF59" s="27">
        <v>4</v>
      </c>
      <c r="AG59" s="26" t="str">
        <f>IF(HLOOKUP(AF53,MaGv!$C$3:$AZ$68,5,0)=0," ",HLOOKUP(AF53,MaGv!$C$3:$AZ$68,5,0))</f>
        <v>BV02</v>
      </c>
      <c r="AH59" s="26" t="str">
        <f>IF(HLOOKUP(AF53,MaGv!$C$3:$AZ$68,10,0)=0," ",HLOOKUP(AF53,MaGv!$C$3:$AZ$68,10,0))</f>
        <v>BA04</v>
      </c>
      <c r="AI59" s="26" t="str">
        <f>IF(HLOOKUP(AF53,MaGv!$C$3:$AZ$68,15,0)=0," ",HLOOKUP(AF53,MaGv!$C$3:$AZ$68,15,0))</f>
        <v>BA04</v>
      </c>
      <c r="AJ59" s="26" t="str">
        <f>IF(HLOOKUP(AF53,MaGv!$C$3:$AZ$68,20,0)=0," ",HLOOKUP(AF53,MaGv!$C$3:$AZ$68,20,0))</f>
        <v>BS08</v>
      </c>
      <c r="AK59" s="26" t="str">
        <f>IF(HLOOKUP(AF53,MaGv!$C$3:$AZ$68,25,0)=0," ",HLOOKUP(AF53,MaGv!$C$3:$AZ$68,25,0))</f>
        <v>BI05</v>
      </c>
      <c r="AL59" s="26" t="str">
        <f>IF(HLOOKUP(AF53,MaGv!$C$3:$AZ$68,30,0)=0," ",HLOOKUP(AF53,MaGv!$C$3:$AZ$68,30,0))</f>
        <v/>
      </c>
    </row>
    <row r="60" spans="1:41" ht="14.25" customHeight="1" x14ac:dyDescent="0.25">
      <c r="A60" s="283"/>
      <c r="B60" s="484"/>
      <c r="C60" s="67">
        <v>5</v>
      </c>
      <c r="D60" s="68" t="str">
        <f t="shared" si="42"/>
        <v>toán</v>
      </c>
      <c r="E60" s="68" t="str">
        <f t="shared" si="32"/>
        <v>sinh</v>
      </c>
      <c r="F60" s="68" t="str">
        <f t="shared" si="33"/>
        <v>toán</v>
      </c>
      <c r="G60" s="68" t="str">
        <f t="shared" si="34"/>
        <v>văn</v>
      </c>
      <c r="H60" s="68" t="str">
        <f t="shared" si="35"/>
        <v>toán</v>
      </c>
      <c r="I60" s="68" t="str">
        <f t="shared" si="36"/>
        <v/>
      </c>
      <c r="J60" s="281"/>
      <c r="K60" s="484"/>
      <c r="L60" s="67">
        <v>5</v>
      </c>
      <c r="M60" s="68" t="str">
        <f t="shared" si="43"/>
        <v>văn</v>
      </c>
      <c r="N60" s="68" t="str">
        <f t="shared" si="37"/>
        <v>hóa</v>
      </c>
      <c r="O60" s="68" t="str">
        <f t="shared" si="38"/>
        <v>địa</v>
      </c>
      <c r="P60" s="68" t="str">
        <f t="shared" si="39"/>
        <v>hóa</v>
      </c>
      <c r="Q60" s="68" t="str">
        <f t="shared" si="40"/>
        <v>văn</v>
      </c>
      <c r="R60" s="68" t="str">
        <f t="shared" si="41"/>
        <v/>
      </c>
      <c r="V60" s="483"/>
      <c r="W60" s="25">
        <v>5</v>
      </c>
      <c r="X60" s="26" t="str">
        <f>IF(HLOOKUP(W53,MaGv!$C$3:$AZ$68,6,0)=0," ",HLOOKUP(W53,MaGv!$C$3:$AZ$68,6,0))</f>
        <v>BT07</v>
      </c>
      <c r="Y60" s="26" t="str">
        <f>IF(HLOOKUP(W53,MaGv!$C$3:$AZ$68,11,0)=0," ",HLOOKUP(W53,MaGv!$C$3:$AZ$68,11,0))</f>
        <v>BS01</v>
      </c>
      <c r="Z60" s="26" t="str">
        <f>IF(HLOOKUP(W53,MaGv!$C$3:$AZ$68,16,0)=0," ",HLOOKUP(W53,MaGv!$C$3:$AZ$68,16,0))</f>
        <v>BT07</v>
      </c>
      <c r="AA60" s="26" t="str">
        <f>IF(HLOOKUP(W53,MaGv!$C$3:$AZ$68,21,0)=0," ",HLOOKUP(W53,MaGv!$C$3:$AZ$68,21,0))</f>
        <v>BV08</v>
      </c>
      <c r="AB60" s="26" t="str">
        <f>IF(HLOOKUP(W53,MaGv!$C$3:$AZ$68,26,0)=0," ",HLOOKUP(W53,MaGv!$C$3:$AZ$68,26,0))</f>
        <v>BT07</v>
      </c>
      <c r="AC60" s="26" t="str">
        <f>IF(HLOOKUP(W53,MaGv!$C$3:$AZ$68,31,0)=0," ",HLOOKUP(W53,MaGv!$C$3:$AZ$68,31,0))</f>
        <v/>
      </c>
      <c r="AD60" s="268"/>
      <c r="AE60" s="482"/>
      <c r="AF60" s="27">
        <v>5</v>
      </c>
      <c r="AG60" s="26" t="str">
        <f>IF(HLOOKUP(AF53,MaGv!$C$3:$AZ$68,6,0)=0," ",HLOOKUP(AF53,MaGv!$C$3:$AZ$68,6,0))</f>
        <v>BV02</v>
      </c>
      <c r="AH60" s="26" t="str">
        <f>IF(HLOOKUP(AF53,MaGv!$C$3:$AZ$68,11,0)=0," ",HLOOKUP(AF53,MaGv!$C$3:$AZ$68,11,0))</f>
        <v>BH02</v>
      </c>
      <c r="AI60" s="26" t="str">
        <f>IF(HLOOKUP(AF53,MaGv!$C$3:$AZ$68,16,0)=0," ",HLOOKUP(AF53,MaGv!$C$3:$AZ$68,16,0))</f>
        <v>BD04</v>
      </c>
      <c r="AJ60" s="26" t="str">
        <f>IF(HLOOKUP(AF53,MaGv!$C$3:$AZ$68,21,0)=0," ",HLOOKUP(AF53,MaGv!$C$3:$AZ$68,21,0))</f>
        <v>BH02</v>
      </c>
      <c r="AK60" s="26" t="str">
        <f>IF(HLOOKUP(AF53,MaGv!$C$3:$AZ$68,26,0)=0," ",HLOOKUP(AF53,MaGv!$C$3:$AZ$68,26,0))</f>
        <v>BV02</v>
      </c>
      <c r="AL60" s="26" t="str">
        <f>IF(HLOOKUP(AF53,MaGv!$C$3:$AZ$68,31,0)=0," ",HLOOKUP(AF53,MaGv!$C$3:$AZ$68,31,0))</f>
        <v/>
      </c>
    </row>
    <row r="61" spans="1:41" ht="14.25" customHeight="1" x14ac:dyDescent="0.25">
      <c r="A61" s="283"/>
      <c r="B61" s="484" t="s">
        <v>24</v>
      </c>
      <c r="C61" s="67">
        <v>1</v>
      </c>
      <c r="D61" s="68" t="str">
        <f t="shared" si="42"/>
        <v/>
      </c>
      <c r="E61" s="68" t="str">
        <f t="shared" si="32"/>
        <v/>
      </c>
      <c r="F61" s="68" t="str">
        <f t="shared" si="33"/>
        <v/>
      </c>
      <c r="G61" s="68" t="str">
        <f t="shared" si="34"/>
        <v/>
      </c>
      <c r="H61" s="68" t="str">
        <f t="shared" si="35"/>
        <v/>
      </c>
      <c r="I61" s="68" t="str">
        <f t="shared" si="36"/>
        <v/>
      </c>
      <c r="J61" s="281"/>
      <c r="K61" s="484" t="s">
        <v>24</v>
      </c>
      <c r="L61" s="67">
        <v>1</v>
      </c>
      <c r="M61" s="68" t="str">
        <f t="shared" si="43"/>
        <v/>
      </c>
      <c r="N61" s="68" t="str">
        <f t="shared" si="37"/>
        <v/>
      </c>
      <c r="O61" s="68" t="str">
        <f t="shared" si="38"/>
        <v/>
      </c>
      <c r="P61" s="68" t="str">
        <f t="shared" si="39"/>
        <v/>
      </c>
      <c r="Q61" s="68" t="str">
        <f t="shared" si="40"/>
        <v/>
      </c>
      <c r="R61" s="68" t="str">
        <f t="shared" si="41"/>
        <v/>
      </c>
      <c r="V61" s="483" t="s">
        <v>24</v>
      </c>
      <c r="W61" s="25">
        <v>1</v>
      </c>
      <c r="X61" s="26" t="str">
        <f>IF(HLOOKUP(W53,MaGv!$C$38:$AZ$68,2,0)=0," ",HLOOKUP(W53,MaGv!$C$38:$AZ$68,2,0))</f>
        <v/>
      </c>
      <c r="Y61" s="26" t="str">
        <f>IF(HLOOKUP(W53,MaGv!$C$38:$AZ$68,7,0)=0," ",HLOOKUP(W53,MaGv!$C$38:$AZ$68,7,0))</f>
        <v/>
      </c>
      <c r="Z61" s="26" t="str">
        <f>IF(HLOOKUP(W53,MaGv!$C$38:$AZ$68,12,0)=0," ",HLOOKUP(W53,MaGv!$C$38:$AZ$68,12,0))</f>
        <v/>
      </c>
      <c r="AA61" s="26" t="str">
        <f>IF(HLOOKUP(W53,MaGv!$C$38:$AZ$68,17,0)=0," ",HLOOKUP(W53,MaGv!$C$38:$AZ$68,17,0))</f>
        <v/>
      </c>
      <c r="AB61" s="26" t="str">
        <f>IF(HLOOKUP(W53,MaGv!$C$38:$AZ$68,22,0)=0," ",HLOOKUP(W53,MaGv!$C$38:$AZ$68,22,0))</f>
        <v/>
      </c>
      <c r="AC61" s="26" t="str">
        <f>IF(HLOOKUP(W53,MaGv!$C$38:$AZ$68,27,0)=0," ",HLOOKUP(W53,MaGv!$C$38:$AZ$68,27,0))</f>
        <v/>
      </c>
      <c r="AD61" s="268"/>
      <c r="AE61" s="482" t="s">
        <v>24</v>
      </c>
      <c r="AF61" s="27">
        <v>1</v>
      </c>
      <c r="AG61" s="26" t="str">
        <f>IF(HLOOKUP(AF53,MaGv!$C$38:$AZ$68,2,0)=0," ",HLOOKUP(AF53,MaGv!$C$38:$AZ$68,2,0))</f>
        <v/>
      </c>
      <c r="AH61" s="26" t="str">
        <f>IF(HLOOKUP(AF53,MaGv!$C$38:$AZ$68,7,0)=0," ",HLOOKUP(AF53,MaGv!$C$38:$AZ$68,7,0))</f>
        <v/>
      </c>
      <c r="AI61" s="26" t="str">
        <f>IF(HLOOKUP(AF53,MaGv!$C$38:$AZ$68,12,0)=0," ",HLOOKUP(AF53,MaGv!$C$38:$AZ$68,12,0))</f>
        <v/>
      </c>
      <c r="AJ61" s="26" t="str">
        <f>IF(HLOOKUP(AF53,MaGv!$C$38:$AZ$68,17,0)=0," ",HLOOKUP(AF53,MaGv!$C$38:$AZ$68,17,0))</f>
        <v/>
      </c>
      <c r="AK61" s="26" t="str">
        <f>IF(HLOOKUP(AF53,MaGv!$C$38:$AZ$68,22,0)=0," ",HLOOKUP(AF53,MaGv!$C$38:$AZ$68,22,0))</f>
        <v/>
      </c>
      <c r="AL61" s="26" t="str">
        <f>IF(HLOOKUP(AF53,MaGv!$C$38:$AZ$68,27,0)=0," ",HLOOKUP(AF53,MaGv!$C$38:$AZ$68,27,0))</f>
        <v/>
      </c>
    </row>
    <row r="62" spans="1:41" ht="14.25" customHeight="1" x14ac:dyDescent="0.25">
      <c r="A62" s="283"/>
      <c r="B62" s="484"/>
      <c r="C62" s="67">
        <v>2</v>
      </c>
      <c r="D62" s="68" t="str">
        <f t="shared" si="42"/>
        <v/>
      </c>
      <c r="E62" s="68" t="str">
        <f t="shared" si="32"/>
        <v>anh</v>
      </c>
      <c r="F62" s="68" t="str">
        <f t="shared" si="33"/>
        <v>sử</v>
      </c>
      <c r="G62" s="68" t="str">
        <f t="shared" si="34"/>
        <v/>
      </c>
      <c r="H62" s="68" t="str">
        <f t="shared" si="35"/>
        <v>hóa</v>
      </c>
      <c r="I62" s="68" t="str">
        <f t="shared" si="36"/>
        <v/>
      </c>
      <c r="J62" s="281"/>
      <c r="K62" s="484"/>
      <c r="L62" s="67">
        <v>2</v>
      </c>
      <c r="M62" s="68" t="str">
        <f t="shared" si="43"/>
        <v/>
      </c>
      <c r="N62" s="68" t="str">
        <f t="shared" si="37"/>
        <v>lý</v>
      </c>
      <c r="O62" s="68" t="str">
        <f t="shared" si="38"/>
        <v>td</v>
      </c>
      <c r="P62" s="68" t="str">
        <f t="shared" si="39"/>
        <v>lý</v>
      </c>
      <c r="Q62" s="68" t="str">
        <f t="shared" si="40"/>
        <v/>
      </c>
      <c r="R62" s="68" t="str">
        <f t="shared" si="41"/>
        <v/>
      </c>
      <c r="V62" s="483"/>
      <c r="W62" s="25">
        <v>2</v>
      </c>
      <c r="X62" s="26" t="str">
        <f>IF(HLOOKUP(W53,MaGv!$C$38:$AZ$68,3,0)=0," ",HLOOKUP(W53,MaGv!$C$38:$AZ$68,3,0))</f>
        <v/>
      </c>
      <c r="Y62" s="26" t="str">
        <f>IF(HLOOKUP(W53,MaGv!$C$38:$AZ$68,8,0)=0," ",HLOOKUP(W53,MaGv!$C$38:$AZ$68,8,0))</f>
        <v>BA01</v>
      </c>
      <c r="Z62" s="26" t="str">
        <f>IF(HLOOKUP(W53,MaGv!$C$38:$AZ$68,13,0)=0," ",HLOOKUP(W53,MaGv!$C$38:$AZ$68,13,0))</f>
        <v>BU03</v>
      </c>
      <c r="AA62" s="26" t="str">
        <f>IF(HLOOKUP(W53,MaGv!$C$38:$AZ$68,18,0)=0," ",HLOOKUP(W53,MaGv!$C$38:$AZ$68,18,0))</f>
        <v/>
      </c>
      <c r="AB62" s="26" t="str">
        <f>IF(HLOOKUP(W53,MaGv!$C$38:$AZ$68,23,0)=0," ",HLOOKUP(W53,MaGv!$C$38:$AZ$68,23,0))</f>
        <v>BH07</v>
      </c>
      <c r="AC62" s="26" t="str">
        <f>IF(HLOOKUP(W53,MaGv!$C$38:$AZ$68,28,0)=0," ",HLOOKUP(W53,MaGv!$C$38:$AZ$68,28,0))</f>
        <v/>
      </c>
      <c r="AD62" s="268"/>
      <c r="AE62" s="482"/>
      <c r="AF62" s="27">
        <v>2</v>
      </c>
      <c r="AG62" s="26" t="str">
        <f>IF(HLOOKUP(AF53,MaGv!$C$38:$AZ$68,3,0)=0," ",HLOOKUP(AF53,MaGv!$C$38:$AZ$68,3,0))</f>
        <v/>
      </c>
      <c r="AH62" s="26" t="str">
        <f>IF(HLOOKUP(AF53,MaGv!$C$38:$AZ$68,8,0)=0," ",HLOOKUP(AF53,MaGv!$C$38:$AZ$68,8,0))</f>
        <v>BL06</v>
      </c>
      <c r="AI62" s="26" t="str">
        <f>IF(HLOOKUP(AF53,MaGv!$C$38:$AZ$68,13,0)=0," ",HLOOKUP(AF53,MaGv!$C$38:$AZ$68,13,0))</f>
        <v>BE01</v>
      </c>
      <c r="AJ62" s="26" t="str">
        <f>IF(HLOOKUP(AF53,MaGv!$C$38:$AZ$68,18,0)=0," ",HLOOKUP(AF53,MaGv!$C$38:$AZ$68,18,0))</f>
        <v>BL06</v>
      </c>
      <c r="AK62" s="26" t="str">
        <f>IF(HLOOKUP(AF53,MaGv!$C$38:$AZ$68,23,0)=0," ",HLOOKUP(AF53,MaGv!$C$38:$AZ$68,23,0))</f>
        <v/>
      </c>
      <c r="AL62" s="26" t="str">
        <f>IF(HLOOKUP(AF53,MaGv!$C$38:$AZ$68,28,0)=0," ",HLOOKUP(AF53,MaGv!$C$38:$AZ$68,28,0))</f>
        <v/>
      </c>
    </row>
    <row r="63" spans="1:41" ht="14.25" customHeight="1" x14ac:dyDescent="0.25">
      <c r="A63" s="283"/>
      <c r="B63" s="484"/>
      <c r="C63" s="67">
        <v>3</v>
      </c>
      <c r="D63" s="68" t="str">
        <f t="shared" si="42"/>
        <v/>
      </c>
      <c r="E63" s="68" t="str">
        <f t="shared" si="32"/>
        <v>anh</v>
      </c>
      <c r="F63" s="68" t="str">
        <f t="shared" si="33"/>
        <v>qp</v>
      </c>
      <c r="G63" s="68" t="str">
        <f t="shared" si="34"/>
        <v/>
      </c>
      <c r="H63" s="68" t="str">
        <f t="shared" si="35"/>
        <v>hóa</v>
      </c>
      <c r="I63" s="68" t="str">
        <f t="shared" si="36"/>
        <v/>
      </c>
      <c r="J63" s="281"/>
      <c r="K63" s="484"/>
      <c r="L63" s="67">
        <v>3</v>
      </c>
      <c r="M63" s="68" t="str">
        <f t="shared" si="43"/>
        <v/>
      </c>
      <c r="N63" s="68" t="str">
        <f t="shared" si="37"/>
        <v>côngN</v>
      </c>
      <c r="O63" s="68" t="str">
        <f t="shared" si="38"/>
        <v>td</v>
      </c>
      <c r="P63" s="68" t="str">
        <f t="shared" si="39"/>
        <v>lý</v>
      </c>
      <c r="Q63" s="68" t="str">
        <f t="shared" si="40"/>
        <v/>
      </c>
      <c r="R63" s="68" t="str">
        <f t="shared" si="41"/>
        <v/>
      </c>
      <c r="V63" s="483"/>
      <c r="W63" s="25">
        <v>3</v>
      </c>
      <c r="X63" s="26" t="str">
        <f>IF(HLOOKUP(W53,MaGv!$C$38:$AZ$68,4,0)=0," ",HLOOKUP(W53,MaGv!$C$38:$AZ$68,4,0))</f>
        <v/>
      </c>
      <c r="Y63" s="26" t="str">
        <f>IF(HLOOKUP(W53,MaGv!$C$38:$AZ$68,9,0)=0," ",HLOOKUP(W53,MaGv!$C$38:$AZ$68,9,0))</f>
        <v>BA01</v>
      </c>
      <c r="Z63" s="26" t="str">
        <f>IF(HLOOKUP(W53,MaGv!$C$38:$AZ$68,14,0)=0," ",HLOOKUP(W53,MaGv!$C$38:$AZ$68,14,0))</f>
        <v>BQ03</v>
      </c>
      <c r="AA63" s="26" t="str">
        <f>IF(HLOOKUP(W53,MaGv!$C$38:$AZ$68,19,0)=0," ",HLOOKUP(W53,MaGv!$C$38:$AZ$68,19,0))</f>
        <v/>
      </c>
      <c r="AB63" s="26" t="str">
        <f>IF(HLOOKUP(W53,MaGv!$C$38:$AZ$68,24,0)=0," ",HLOOKUP(W53,MaGv!$C$38:$AZ$68,24,0))</f>
        <v>BH07</v>
      </c>
      <c r="AC63" s="26" t="str">
        <f>IF(HLOOKUP(W53,MaGv!$C$38:$AZ$68,29,0)=0," ",HLOOKUP(W53,MaGv!$C$38:$AZ$68,29,0))</f>
        <v/>
      </c>
      <c r="AD63" s="268"/>
      <c r="AE63" s="482"/>
      <c r="AF63" s="27">
        <v>3</v>
      </c>
      <c r="AG63" s="26" t="str">
        <f>IF(HLOOKUP(AF53,MaGv!$C$38:$AZ$68,4,0)=0," ",HLOOKUP(AF53,MaGv!$C$38:$AZ$68,4,0))</f>
        <v/>
      </c>
      <c r="AH63" s="26" t="str">
        <f>IF(HLOOKUP(AF53,MaGv!$C$38:$AZ$68,9,0)=0," ",HLOOKUP(AF53,MaGv!$C$38:$AZ$68,9,0))</f>
        <v>BC08</v>
      </c>
      <c r="AI63" s="26" t="str">
        <f>IF(HLOOKUP(AF53,MaGv!$C$38:$AZ$68,14,0)=0," ",HLOOKUP(AF53,MaGv!$C$38:$AZ$68,14,0))</f>
        <v>BE01</v>
      </c>
      <c r="AJ63" s="26" t="str">
        <f>IF(HLOOKUP(AF53,MaGv!$C$38:$AZ$68,19,0)=0," ",HLOOKUP(AF53,MaGv!$C$38:$AZ$68,19,0))</f>
        <v>BL06</v>
      </c>
      <c r="AK63" s="26" t="str">
        <f>IF(HLOOKUP(AF53,MaGv!$C$38:$AZ$68,24,0)=0," ",HLOOKUP(AF53,MaGv!$C$38:$AZ$68,24,0))</f>
        <v/>
      </c>
      <c r="AL63" s="26" t="str">
        <f>IF(HLOOKUP(AF53,MaGv!$C$38:$AZ$68,29,0)=0," ",HLOOKUP(AF53,MaGv!$C$38:$AZ$68,29,0))</f>
        <v/>
      </c>
    </row>
    <row r="64" spans="1:41" ht="14.25" customHeight="1" x14ac:dyDescent="0.25">
      <c r="A64" s="283"/>
      <c r="B64" s="484"/>
      <c r="C64" s="67">
        <v>4</v>
      </c>
      <c r="D64" s="68" t="str">
        <f t="shared" si="42"/>
        <v/>
      </c>
      <c r="E64" s="68" t="str">
        <f t="shared" si="32"/>
        <v>td</v>
      </c>
      <c r="F64" s="68" t="str">
        <f t="shared" si="33"/>
        <v>văn</v>
      </c>
      <c r="G64" s="68" t="str">
        <f t="shared" si="34"/>
        <v/>
      </c>
      <c r="H64" s="68" t="str">
        <f t="shared" si="35"/>
        <v>cd</v>
      </c>
      <c r="I64" s="68" t="str">
        <f t="shared" si="36"/>
        <v/>
      </c>
      <c r="J64" s="281"/>
      <c r="K64" s="484"/>
      <c r="L64" s="67">
        <v>4</v>
      </c>
      <c r="M64" s="68" t="str">
        <f t="shared" si="43"/>
        <v/>
      </c>
      <c r="N64" s="68" t="str">
        <f t="shared" si="37"/>
        <v>anh</v>
      </c>
      <c r="O64" s="68" t="str">
        <f t="shared" si="38"/>
        <v>cd</v>
      </c>
      <c r="P64" s="68" t="str">
        <f t="shared" si="39"/>
        <v>toán</v>
      </c>
      <c r="Q64" s="68" t="str">
        <f t="shared" si="40"/>
        <v/>
      </c>
      <c r="R64" s="68" t="str">
        <f t="shared" si="41"/>
        <v/>
      </c>
      <c r="V64" s="483"/>
      <c r="W64" s="25">
        <v>4</v>
      </c>
      <c r="X64" s="26" t="str">
        <f>IF(HLOOKUP(W53,MaGv!$C$38:$AZ$68,5,0)=0," ",HLOOKUP(W53,MaGv!$C$38:$AZ$68,5,0))</f>
        <v/>
      </c>
      <c r="Y64" s="26" t="str">
        <f>IF(HLOOKUP(W53,MaGv!$C$38:$AZ$68,10,0)=0," ",HLOOKUP(W53,MaGv!$C$38:$AZ$68,10,0))</f>
        <v>BE07</v>
      </c>
      <c r="Z64" s="26" t="str">
        <f>IF(HLOOKUP(W53,MaGv!$C$38:$AZ$68,15,0)=0," ",HLOOKUP(W53,MaGv!$C$38:$AZ$68,15,0))</f>
        <v>BV08</v>
      </c>
      <c r="AA64" s="26" t="str">
        <f>IF(HLOOKUP(W53,MaGv!$C$38:$AZ$68,20,0)=0," ",HLOOKUP(W53,MaGv!$C$38:$AZ$68,20,0))</f>
        <v/>
      </c>
      <c r="AB64" s="26" t="str">
        <f>IF(HLOOKUP(W53,MaGv!$C$38:$AZ$68,25,0)=0," ",HLOOKUP(W53,MaGv!$C$38:$AZ$68,25,0))</f>
        <v>BG04</v>
      </c>
      <c r="AC64" s="26" t="str">
        <f>IF(HLOOKUP(W53,MaGv!$C$38:$AZ$68,30,0)=0," ",HLOOKUP(W53,MaGv!$C$38:$AZ$68,30,0))</f>
        <v/>
      </c>
      <c r="AD64" s="268"/>
      <c r="AE64" s="482"/>
      <c r="AF64" s="27">
        <v>4</v>
      </c>
      <c r="AG64" s="26" t="str">
        <f>IF(HLOOKUP(AF53,MaGv!$C$38:$AZ$68,5,0)=0," ",HLOOKUP(AF53,MaGv!$C$38:$AZ$68,5,0))</f>
        <v/>
      </c>
      <c r="AH64" s="26" t="str">
        <f>IF(HLOOKUP(AF53,MaGv!$C$38:$AZ$68,10,0)=0," ",HLOOKUP(AF53,MaGv!$C$38:$AZ$68,10,0))</f>
        <v>BA04</v>
      </c>
      <c r="AI64" s="26" t="str">
        <f>IF(HLOOKUP(AF53,MaGv!$C$38:$AZ$68,15,0)=0," ",HLOOKUP(AF53,MaGv!$C$38:$AZ$68,15,0))</f>
        <v>BG03</v>
      </c>
      <c r="AJ64" s="26" t="str">
        <f>IF(HLOOKUP(AF53,MaGv!$C$38:$AZ$68,20,0)=0," ",HLOOKUP(AF53,MaGv!$C$38:$AZ$68,20,0))</f>
        <v>BT04</v>
      </c>
      <c r="AK64" s="26" t="str">
        <f>IF(HLOOKUP(AF53,MaGv!$C$38:$AZ$68,25,0)=0," ",HLOOKUP(AF53,MaGv!$C$38:$AZ$68,25,0))</f>
        <v/>
      </c>
      <c r="AL64" s="26" t="str">
        <f>IF(HLOOKUP(AF53,MaGv!$C$38:$AZ$68,30,0)=0," ",HLOOKUP(AF53,MaGv!$C$38:$AZ$68,30,0))</f>
        <v/>
      </c>
    </row>
    <row r="65" spans="1:41" ht="14.25" customHeight="1" x14ac:dyDescent="0.25">
      <c r="A65" s="283"/>
      <c r="B65" s="484"/>
      <c r="C65" s="67">
        <v>5</v>
      </c>
      <c r="D65" s="68" t="str">
        <f t="shared" si="42"/>
        <v/>
      </c>
      <c r="E65" s="68" t="str">
        <f t="shared" si="32"/>
        <v>td</v>
      </c>
      <c r="F65" s="68" t="str">
        <f t="shared" si="33"/>
        <v>văn</v>
      </c>
      <c r="G65" s="68" t="str">
        <f t="shared" si="34"/>
        <v/>
      </c>
      <c r="H65" s="68" t="str">
        <f t="shared" si="35"/>
        <v>toán</v>
      </c>
      <c r="I65" s="68" t="str">
        <f t="shared" si="36"/>
        <v/>
      </c>
      <c r="J65" s="281"/>
      <c r="K65" s="484"/>
      <c r="L65" s="67">
        <v>5</v>
      </c>
      <c r="M65" s="68" t="str">
        <f t="shared" si="43"/>
        <v/>
      </c>
      <c r="N65" s="68" t="str">
        <f t="shared" si="37"/>
        <v>hóa</v>
      </c>
      <c r="O65" s="68" t="str">
        <f t="shared" si="38"/>
        <v>toán</v>
      </c>
      <c r="P65" s="68" t="str">
        <f t="shared" si="39"/>
        <v>sử</v>
      </c>
      <c r="Q65" s="68" t="str">
        <f t="shared" si="40"/>
        <v/>
      </c>
      <c r="R65" s="68" t="str">
        <f t="shared" si="41"/>
        <v/>
      </c>
      <c r="V65" s="483"/>
      <c r="W65" s="25">
        <v>5</v>
      </c>
      <c r="X65" s="26" t="str">
        <f>IF(HLOOKUP(W53,MaGv!$C$38:$AZ$68,6,0)=0," ",HLOOKUP(W53,MaGv!$C$38:$AZ$68,6,0))</f>
        <v/>
      </c>
      <c r="Y65" s="26" t="str">
        <f>IF(HLOOKUP(W53,MaGv!$C$38:$AZ$68,11,0)=0," ",HLOOKUP(W53,MaGv!$C$38:$AZ$68,11,0))</f>
        <v>BE07</v>
      </c>
      <c r="Z65" s="26" t="str">
        <f>IF(HLOOKUP(W53,MaGv!$C$38:$AZ$68,16,0)=0," ",HLOOKUP(W53,MaGv!$C$38:$AZ$68,16,0))</f>
        <v>BV08</v>
      </c>
      <c r="AA65" s="26" t="str">
        <f>IF(HLOOKUP(W53,MaGv!$C$38:$AZ$68,21,0)=0," ",HLOOKUP(W53,MaGv!$C$38:$AZ$68,21,0))</f>
        <v/>
      </c>
      <c r="AB65" s="26" t="str">
        <f>IF(HLOOKUP(W53,MaGv!$C$38:$AZ$68,26,0)=0," ",HLOOKUP(W53,MaGv!$C$38:$AZ$68,26,0))</f>
        <v>BT07</v>
      </c>
      <c r="AC65" s="26" t="str">
        <f>IF(HLOOKUP(W53,MaGv!$C$38:$AZ$68,31,0)=0," ",HLOOKUP(W53,MaGv!$C$38:$AZ$68,31,0))</f>
        <v/>
      </c>
      <c r="AD65" s="268"/>
      <c r="AE65" s="482"/>
      <c r="AF65" s="27">
        <v>5</v>
      </c>
      <c r="AG65" s="26" t="str">
        <f>IF(HLOOKUP(AF53,MaGv!$C$38:$AZ$68,6,0)=0," ",HLOOKUP(AF53,MaGv!$C$38:$AZ$68,6,0))</f>
        <v/>
      </c>
      <c r="AH65" s="26" t="str">
        <f>IF(HLOOKUP(AF53,MaGv!$C$38:$AZ$68,11,0)=0," ",HLOOKUP(AF53,MaGv!$C$38:$AZ$68,11,0))</f>
        <v>BH02</v>
      </c>
      <c r="AI65" s="26" t="str">
        <f>IF(HLOOKUP(AF53,MaGv!$C$38:$AZ$68,16,0)=0," ",HLOOKUP(AF53,MaGv!$C$38:$AZ$68,16,0))</f>
        <v>BT04</v>
      </c>
      <c r="AJ65" s="26" t="str">
        <f>IF(HLOOKUP(AF53,MaGv!$C$38:$AZ$68,21,0)=0," ",HLOOKUP(AF53,MaGv!$C$38:$AZ$68,21,0))</f>
        <v>BU02</v>
      </c>
      <c r="AK65" s="26" t="str">
        <f>IF(HLOOKUP(AF53,MaGv!$C$38:$AZ$68,26,0)=0," ",HLOOKUP(AF53,MaGv!$C$38:$AZ$68,26,0))</f>
        <v/>
      </c>
      <c r="AL65" s="26" t="str">
        <f>IF(HLOOKUP(AF53,MaGv!$C$38:$AZ$68,31,0)=0," ",HLOOKUP(AF53,MaGv!$C$38:$AZ$68,31,0))</f>
        <v/>
      </c>
      <c r="AN65" s="28"/>
      <c r="AO65" s="28"/>
    </row>
    <row r="66" spans="1:41" s="28" customFormat="1" ht="14.25" customHeight="1" x14ac:dyDescent="0.25">
      <c r="A66" s="283"/>
      <c r="B66" s="69"/>
      <c r="C66" s="69"/>
      <c r="D66" s="69"/>
      <c r="E66" s="69"/>
      <c r="F66" s="69"/>
      <c r="G66" s="71"/>
      <c r="H66" s="71"/>
      <c r="I66" s="71"/>
      <c r="J66" s="281"/>
      <c r="K66" s="71"/>
      <c r="L66" s="71"/>
      <c r="M66" s="71"/>
      <c r="N66" s="71"/>
      <c r="O66" s="71"/>
      <c r="P66" s="71"/>
      <c r="Q66" s="71"/>
      <c r="R66" s="71"/>
      <c r="V66" s="11"/>
      <c r="W66" s="8"/>
      <c r="X66" s="6"/>
      <c r="Y66" s="6"/>
      <c r="Z66" s="6"/>
      <c r="AA66" s="6"/>
      <c r="AB66" s="6"/>
      <c r="AC66" s="6"/>
      <c r="AD66" s="268"/>
      <c r="AE66" s="7"/>
      <c r="AF66" s="8"/>
      <c r="AG66" s="6"/>
      <c r="AH66" s="6"/>
      <c r="AI66" s="6"/>
      <c r="AJ66" s="6"/>
      <c r="AK66" s="6"/>
      <c r="AL66" s="6"/>
    </row>
    <row r="67" spans="1:41" s="28" customFormat="1" ht="14.25" customHeight="1" x14ac:dyDescent="0.25">
      <c r="A67" s="283"/>
      <c r="B67" s="69"/>
      <c r="C67" s="69"/>
      <c r="D67" s="69"/>
      <c r="E67" s="69"/>
      <c r="F67" s="69"/>
      <c r="G67" s="71"/>
      <c r="H67" s="71"/>
      <c r="I67" s="71"/>
      <c r="J67" s="281"/>
      <c r="K67" s="71"/>
      <c r="L67" s="71"/>
      <c r="M67" s="71"/>
      <c r="N67" s="71"/>
      <c r="O67" s="71"/>
      <c r="P67" s="71"/>
      <c r="Q67" s="71"/>
      <c r="R67" s="71"/>
      <c r="V67" s="12"/>
      <c r="W67" s="8"/>
      <c r="X67" s="6"/>
      <c r="Y67" s="6"/>
      <c r="Z67" s="6"/>
      <c r="AA67" s="6"/>
      <c r="AB67" s="6"/>
      <c r="AC67" s="6"/>
      <c r="AD67" s="268"/>
      <c r="AE67" s="7"/>
      <c r="AF67" s="8"/>
      <c r="AG67" s="6"/>
      <c r="AH67" s="6"/>
      <c r="AI67" s="6"/>
      <c r="AJ67" s="6"/>
      <c r="AK67" s="6"/>
      <c r="AL67" s="6"/>
      <c r="AN67" s="16"/>
      <c r="AO67" s="16"/>
    </row>
    <row r="68" spans="1:41" ht="14.25" customHeight="1" x14ac:dyDescent="0.25">
      <c r="A68" s="285"/>
      <c r="J68" s="281"/>
      <c r="V68" s="2"/>
      <c r="W68" s="30"/>
      <c r="X68" s="2"/>
      <c r="Y68" s="2"/>
      <c r="Z68" s="2"/>
      <c r="AA68" s="2"/>
      <c r="AB68" s="2"/>
      <c r="AC68" s="2"/>
      <c r="AD68" s="268"/>
      <c r="AE68" s="2"/>
      <c r="AF68" s="30"/>
      <c r="AG68" s="2"/>
      <c r="AH68" s="2"/>
      <c r="AI68" s="2"/>
      <c r="AJ68" s="2"/>
      <c r="AK68" s="2"/>
      <c r="AL68" s="2"/>
    </row>
    <row r="69" spans="1:41" ht="14.25" customHeight="1" x14ac:dyDescent="0.25">
      <c r="A69" s="271"/>
      <c r="B69" s="55" t="s">
        <v>94</v>
      </c>
      <c r="C69" s="56"/>
      <c r="D69" s="57"/>
      <c r="E69" s="57"/>
      <c r="F69" s="57"/>
      <c r="G69" s="57"/>
      <c r="H69" s="58" t="str">
        <f>MaGv!$N$1</f>
        <v>02/1/2018</v>
      </c>
      <c r="I69" s="57"/>
      <c r="J69" s="275"/>
      <c r="K69" s="55" t="s">
        <v>94</v>
      </c>
      <c r="M69" s="57"/>
      <c r="N69" s="57"/>
      <c r="O69" s="57"/>
      <c r="P69" s="57"/>
      <c r="Q69" s="58" t="str">
        <f>MaGv!$N$1</f>
        <v>02/1/2018</v>
      </c>
      <c r="R69" s="57"/>
      <c r="V69" s="15"/>
      <c r="X69" s="17"/>
      <c r="Y69" s="17"/>
      <c r="Z69" s="17"/>
      <c r="AA69" s="17"/>
      <c r="AB69" s="18" t="str">
        <f>MaGv!$N$1</f>
        <v>02/1/2018</v>
      </c>
      <c r="AC69" s="17"/>
      <c r="AD69" s="268"/>
      <c r="AE69" s="15"/>
      <c r="AF69" s="17"/>
      <c r="AG69" s="17"/>
      <c r="AH69" s="17"/>
      <c r="AI69" s="17"/>
      <c r="AJ69" s="17"/>
      <c r="AK69" s="18" t="str">
        <f>MaGv!$N$1</f>
        <v>02/1/2018</v>
      </c>
      <c r="AL69" s="17"/>
    </row>
    <row r="70" spans="1:41" ht="14.25" customHeight="1" x14ac:dyDescent="0.25">
      <c r="A70" s="271"/>
      <c r="B70" s="59" t="str">
        <f>V70</f>
        <v>LỚP:</v>
      </c>
      <c r="C70" s="196" t="str">
        <f>VLOOKUP(A72,DS!$R$3:$T$52,2,0)</f>
        <v>A9</v>
      </c>
      <c r="D70" s="59" t="str">
        <f>Y70</f>
        <v>GVCN:</v>
      </c>
      <c r="E70" s="60" t="str">
        <f>Z70</f>
        <v xml:space="preserve">Lê Thị Trang-Văn </v>
      </c>
      <c r="G70" s="62"/>
      <c r="H70" s="62"/>
      <c r="I70" s="62"/>
      <c r="J70" s="275"/>
      <c r="K70" s="63" t="str">
        <f>AE70</f>
        <v>LỚP:</v>
      </c>
      <c r="L70" s="196" t="str">
        <f>VLOOKUP(J72,DS!$R$3:$T$52,2,0)</f>
        <v>A10</v>
      </c>
      <c r="M70" s="59" t="str">
        <f>AH70</f>
        <v>GVCN:</v>
      </c>
      <c r="N70" s="64" t="str">
        <f>AI70</f>
        <v>Phạm Quốc Vinh-AVăn</v>
      </c>
      <c r="P70" s="62"/>
      <c r="Q70" s="62"/>
      <c r="R70" s="62"/>
      <c r="V70" s="19" t="s">
        <v>37</v>
      </c>
      <c r="W70" s="4" t="str">
        <f>C70</f>
        <v>A9</v>
      </c>
      <c r="Y70" s="10" t="s">
        <v>17</v>
      </c>
      <c r="Z70" s="5" t="str">
        <f>VLOOKUP(W70,dscn,4,0)&amp; "-"&amp;VLOOKUP(W70,dscn,6,0)</f>
        <v xml:space="preserve">Lê Thị Trang-Văn </v>
      </c>
      <c r="AA70" s="4"/>
      <c r="AB70" s="4"/>
      <c r="AC70" s="4"/>
      <c r="AD70" s="268"/>
      <c r="AE70" s="19" t="s">
        <v>37</v>
      </c>
      <c r="AF70" s="4" t="str">
        <f>L70</f>
        <v>A10</v>
      </c>
      <c r="AH70" s="10" t="s">
        <v>17</v>
      </c>
      <c r="AI70" s="5" t="str">
        <f>VLOOKUP(AF70,dscn,4,0)&amp; "-"&amp;VLOOKUP(AF70,dscn,6,0)</f>
        <v>Phạm Quốc Vinh-AVăn</v>
      </c>
      <c r="AJ70" s="4"/>
      <c r="AK70" s="4"/>
      <c r="AL70" s="4"/>
    </row>
    <row r="71" spans="1:41" ht="14.25" customHeight="1" x14ac:dyDescent="0.25">
      <c r="A71" s="272"/>
      <c r="J71" s="276"/>
      <c r="V71" s="2"/>
      <c r="W71" s="2"/>
      <c r="X71" s="1"/>
      <c r="Y71" s="2"/>
      <c r="Z71" s="2"/>
      <c r="AA71" s="2"/>
      <c r="AB71" s="2"/>
      <c r="AC71" s="2"/>
      <c r="AD71" s="268"/>
      <c r="AE71" s="2"/>
      <c r="AF71" s="2"/>
      <c r="AG71" s="1"/>
      <c r="AH71" s="2"/>
      <c r="AI71" s="2"/>
      <c r="AJ71" s="2"/>
      <c r="AK71" s="2"/>
      <c r="AL71" s="2"/>
      <c r="AN71" s="22"/>
      <c r="AO71" s="22"/>
    </row>
    <row r="72" spans="1:41" s="22" customFormat="1" ht="14.25" customHeight="1" x14ac:dyDescent="0.25">
      <c r="A72" s="273">
        <v>9</v>
      </c>
      <c r="B72" s="65"/>
      <c r="C72" s="66" t="s">
        <v>44</v>
      </c>
      <c r="D72" s="66" t="s">
        <v>15</v>
      </c>
      <c r="E72" s="66" t="s">
        <v>16</v>
      </c>
      <c r="F72" s="66" t="s">
        <v>38</v>
      </c>
      <c r="G72" s="66" t="s">
        <v>39</v>
      </c>
      <c r="H72" s="66" t="s">
        <v>40</v>
      </c>
      <c r="I72" s="66" t="s">
        <v>41</v>
      </c>
      <c r="J72" s="277">
        <v>10</v>
      </c>
      <c r="K72" s="65"/>
      <c r="L72" s="66" t="s">
        <v>44</v>
      </c>
      <c r="M72" s="66" t="s">
        <v>15</v>
      </c>
      <c r="N72" s="66" t="s">
        <v>16</v>
      </c>
      <c r="O72" s="66" t="s">
        <v>38</v>
      </c>
      <c r="P72" s="66" t="s">
        <v>39</v>
      </c>
      <c r="Q72" s="66" t="s">
        <v>40</v>
      </c>
      <c r="R72" s="66" t="s">
        <v>41</v>
      </c>
      <c r="V72" s="20"/>
      <c r="W72" s="21" t="s">
        <v>44</v>
      </c>
      <c r="X72" s="21" t="s">
        <v>15</v>
      </c>
      <c r="Y72" s="21" t="s">
        <v>16</v>
      </c>
      <c r="Z72" s="21" t="s">
        <v>38</v>
      </c>
      <c r="AA72" s="21" t="s">
        <v>39</v>
      </c>
      <c r="AB72" s="21" t="s">
        <v>40</v>
      </c>
      <c r="AC72" s="21" t="s">
        <v>41</v>
      </c>
      <c r="AD72" s="269"/>
      <c r="AE72" s="20"/>
      <c r="AF72" s="21" t="s">
        <v>44</v>
      </c>
      <c r="AG72" s="21" t="s">
        <v>15</v>
      </c>
      <c r="AH72" s="21" t="s">
        <v>16</v>
      </c>
      <c r="AI72" s="21" t="s">
        <v>38</v>
      </c>
      <c r="AJ72" s="21" t="s">
        <v>39</v>
      </c>
      <c r="AK72" s="21" t="s">
        <v>40</v>
      </c>
      <c r="AL72" s="21" t="s">
        <v>41</v>
      </c>
      <c r="AN72" s="16"/>
      <c r="AO72" s="16"/>
    </row>
    <row r="73" spans="1:41" ht="14.25" customHeight="1" x14ac:dyDescent="0.25">
      <c r="A73" s="283"/>
      <c r="B73" s="484" t="s">
        <v>25</v>
      </c>
      <c r="C73" s="67">
        <v>1</v>
      </c>
      <c r="D73" s="68" t="s">
        <v>516</v>
      </c>
      <c r="E73" s="68" t="str">
        <f t="shared" ref="E73:E82" si="44">IF(Y73="","",IF(Y73="cn","cn",VLOOKUP(MID(Y73,2,1),$AN$4:$AO$18,2,0)))</f>
        <v>văn</v>
      </c>
      <c r="F73" s="68" t="str">
        <f t="shared" ref="F73:F82" si="45">IF(Z73="","",IF(Z73="cn","cn",VLOOKUP(MID(Z73,2,1),$AN$4:$AO$18,2,0)))</f>
        <v>toán</v>
      </c>
      <c r="G73" s="68" t="str">
        <f t="shared" ref="G73:G82" si="46">IF(AA73="","",IF(AA73="cn","cn",VLOOKUP(MID(AA73,2,1),$AN$4:$AO$18,2,0)))</f>
        <v>tin</v>
      </c>
      <c r="H73" s="68" t="str">
        <f t="shared" ref="H73:H82" si="47">IF(AB73="","",IF(AB73="cn","cn",VLOOKUP(MID(AB73,2,1),$AN$4:$AO$18,2,0)))</f>
        <v>qp</v>
      </c>
      <c r="I73" s="68" t="str">
        <f t="shared" ref="I73:I82" si="48">IF(AC73="","",IF(AC73="cn","cn",VLOOKUP(MID(AC73,2,1),$AN$4:$AO$18,2,0)))</f>
        <v/>
      </c>
      <c r="J73" s="281"/>
      <c r="K73" s="484" t="s">
        <v>25</v>
      </c>
      <c r="L73" s="67">
        <v>1</v>
      </c>
      <c r="M73" s="68" t="s">
        <v>516</v>
      </c>
      <c r="N73" s="68" t="str">
        <f t="shared" ref="N73:N82" si="49">IF(AH73="","",IF(AH73="cn","cn",VLOOKUP(MID(AH73,2,1),$AN$4:$AO$18,2,0)))</f>
        <v>văn</v>
      </c>
      <c r="O73" s="68" t="str">
        <f t="shared" ref="O73:O82" si="50">IF(AI73="","",IF(AI73="cn","cn",VLOOKUP(MID(AI73,2,1),$AN$4:$AO$18,2,0)))</f>
        <v>toán</v>
      </c>
      <c r="P73" s="68" t="str">
        <f t="shared" ref="P73:P82" si="51">IF(AJ73="","",IF(AJ73="cn","cn",VLOOKUP(MID(AJ73,2,1),$AN$4:$AO$18,2,0)))</f>
        <v>địa</v>
      </c>
      <c r="Q73" s="68" t="str">
        <f t="shared" ref="Q73:Q82" si="52">IF(AK73="","",IF(AK73="cn","cn",VLOOKUP(MID(AK73,2,1),$AN$4:$AO$18,2,0)))</f>
        <v>văn</v>
      </c>
      <c r="R73" s="68" t="str">
        <f t="shared" ref="R73:R82" si="53">IF(AL73="","",IF(AL73="cn","cn",VLOOKUP(MID(AL73,2,1),$AN$4:$AO$18,2,0)))</f>
        <v/>
      </c>
      <c r="V73" s="483" t="s">
        <v>25</v>
      </c>
      <c r="W73" s="25">
        <v>1</v>
      </c>
      <c r="X73" s="26" t="s">
        <v>516</v>
      </c>
      <c r="Y73" s="26" t="str">
        <f>IF(HLOOKUP(W70,MaGv!$C$3:$AZ$68,7,0)=0," ",HLOOKUP(W70,MaGv!$C$3:$AZ$68,7,0))</f>
        <v>BV05</v>
      </c>
      <c r="Z73" s="26" t="str">
        <f>IF(HLOOKUP(W70,MaGv!$C$3:$AZ$68,12,0)=0," ",HLOOKUP(W70,MaGv!$C$3:$AZ$68,12,0))</f>
        <v>BT17</v>
      </c>
      <c r="AA73" s="26" t="str">
        <f>IF(HLOOKUP(W70,MaGv!$C$3:$AZ$68,17,0)=0," ",HLOOKUP(W70,MaGv!$C$3:$AZ$68,17,0))</f>
        <v>BI02</v>
      </c>
      <c r="AB73" s="26" t="str">
        <f>IF(HLOOKUP(W70,MaGv!$C$3:$AZ$68,22,0)=0," ",HLOOKUP(W70,MaGv!$C$3:$AZ$68,22,0))</f>
        <v>BQ03</v>
      </c>
      <c r="AC73" s="26" t="str">
        <f>IF(HLOOKUP(W70,MaGv!$C$3:$AZ$68,27,0)=0," ",HLOOKUP(W70,MaGv!$C$3:$AZ$68,27,0))</f>
        <v/>
      </c>
      <c r="AD73" s="268"/>
      <c r="AE73" s="482" t="s">
        <v>25</v>
      </c>
      <c r="AF73" s="27">
        <v>1</v>
      </c>
      <c r="AG73" s="26" t="s">
        <v>516</v>
      </c>
      <c r="AH73" s="26" t="str">
        <f>IF(HLOOKUP(AF70,MaGv!$C$3:$AZ$68,7,0)=0," ",HLOOKUP(AF70,MaGv!$C$3:$AZ$68,7,0))</f>
        <v>BV09</v>
      </c>
      <c r="AI73" s="26" t="str">
        <f>IF(HLOOKUP(AF70,MaGv!$C$3:$AZ$68,12,0)=0," ",HLOOKUP(AF70,MaGv!$C$3:$AZ$68,12,0))</f>
        <v>BT11</v>
      </c>
      <c r="AJ73" s="26" t="str">
        <f>IF(HLOOKUP(AF70,MaGv!$C$3:$AZ$68,17,0)=0," ",HLOOKUP(AF70,MaGv!$C$3:$AZ$68,17,0))</f>
        <v>BD04</v>
      </c>
      <c r="AK73" s="26" t="str">
        <f>IF(HLOOKUP(AF70,MaGv!$C$3:$AZ$68,22,0)=0," ",HLOOKUP(AF70,MaGv!$C$3:$AZ$68,22,0))</f>
        <v>BV09</v>
      </c>
      <c r="AL73" s="26" t="str">
        <f>IF(HLOOKUP(AF70,MaGv!$C$3:$AZ$68,27,0)=0," ",HLOOKUP(AF70,MaGv!$C$3:$AZ$68,27,0))</f>
        <v/>
      </c>
    </row>
    <row r="74" spans="1:41" ht="14.25" customHeight="1" x14ac:dyDescent="0.25">
      <c r="A74" s="283"/>
      <c r="B74" s="484"/>
      <c r="C74" s="67">
        <v>2</v>
      </c>
      <c r="D74" s="68" t="str">
        <f>IF(X74="","",IF(X74="cn","cn",VLOOKUP(MID(X74,2,1),$AN$4:$AO$18,2,0)))</f>
        <v>cn</v>
      </c>
      <c r="E74" s="68" t="str">
        <f t="shared" si="44"/>
        <v>văn</v>
      </c>
      <c r="F74" s="68" t="str">
        <f t="shared" si="45"/>
        <v>toán</v>
      </c>
      <c r="G74" s="68" t="str">
        <f t="shared" si="46"/>
        <v>anh</v>
      </c>
      <c r="H74" s="68" t="str">
        <f t="shared" si="47"/>
        <v>lý</v>
      </c>
      <c r="I74" s="68" t="str">
        <f t="shared" si="48"/>
        <v/>
      </c>
      <c r="J74" s="281"/>
      <c r="K74" s="484"/>
      <c r="L74" s="67">
        <v>2</v>
      </c>
      <c r="M74" s="68" t="str">
        <f>IF(AG74="","",IF(AG74="cn","cn",VLOOKUP(MID(AG74,2,1),$AN$4:$AO$18,2,0)))</f>
        <v>cn</v>
      </c>
      <c r="N74" s="68" t="str">
        <f t="shared" si="49"/>
        <v>văn</v>
      </c>
      <c r="O74" s="68" t="str">
        <f t="shared" si="50"/>
        <v>toán</v>
      </c>
      <c r="P74" s="68" t="str">
        <f t="shared" si="51"/>
        <v>hóa</v>
      </c>
      <c r="Q74" s="68" t="str">
        <f t="shared" si="52"/>
        <v>văn</v>
      </c>
      <c r="R74" s="68" t="str">
        <f t="shared" si="53"/>
        <v/>
      </c>
      <c r="V74" s="483"/>
      <c r="W74" s="25">
        <v>2</v>
      </c>
      <c r="X74" s="26" t="s">
        <v>158</v>
      </c>
      <c r="Y74" s="26" t="str">
        <f>IF(HLOOKUP(W70,MaGv!$C$3:$AZ$68,8,0)=0," ",HLOOKUP(W70,MaGv!$C$3:$AZ$68,8,0))</f>
        <v>BV05</v>
      </c>
      <c r="Z74" s="26" t="str">
        <f>IF(HLOOKUP(W70,MaGv!$C$3:$AZ$68,13,0)=0," ",HLOOKUP(W70,MaGv!$C$3:$AZ$68,13,0))</f>
        <v>BT17</v>
      </c>
      <c r="AA74" s="26" t="str">
        <f>IF(HLOOKUP(W70,MaGv!$C$3:$AZ$68,18,0)=0," ",HLOOKUP(W70,MaGv!$C$3:$AZ$68,18,0))</f>
        <v>BA07</v>
      </c>
      <c r="AB74" s="26" t="str">
        <f>IF(HLOOKUP(W70,MaGv!$C$3:$AZ$68,23,0)=0," ",HLOOKUP(W70,MaGv!$C$3:$AZ$68,23,0))</f>
        <v>BL10</v>
      </c>
      <c r="AC74" s="26" t="str">
        <f>IF(HLOOKUP(W70,MaGv!$C$3:$AZ$68,28,0)=0," ",HLOOKUP(W70,MaGv!$C$3:$AZ$68,28,0))</f>
        <v/>
      </c>
      <c r="AD74" s="268"/>
      <c r="AE74" s="482"/>
      <c r="AF74" s="27">
        <v>2</v>
      </c>
      <c r="AG74" s="26" t="s">
        <v>158</v>
      </c>
      <c r="AH74" s="26" t="str">
        <f>IF(HLOOKUP(AF70,MaGv!$C$3:$AZ$68,8,0)=0," ",HLOOKUP(AF70,MaGv!$C$3:$AZ$68,8,0))</f>
        <v>BV09</v>
      </c>
      <c r="AI74" s="26" t="str">
        <f>IF(HLOOKUP(AF70,MaGv!$C$3:$AZ$68,13,0)=0," ",HLOOKUP(AF70,MaGv!$C$3:$AZ$68,13,0))</f>
        <v>BT11</v>
      </c>
      <c r="AJ74" s="26" t="str">
        <f>IF(HLOOKUP(AF70,MaGv!$C$3:$AZ$68,18,0)=0," ",HLOOKUP(AF70,MaGv!$C$3:$AZ$68,18,0))</f>
        <v>BH05</v>
      </c>
      <c r="AK74" s="26" t="str">
        <f>IF(HLOOKUP(AF70,MaGv!$C$3:$AZ$68,23,0)=0," ",HLOOKUP(AF70,MaGv!$C$3:$AZ$68,23,0))</f>
        <v>BV09</v>
      </c>
      <c r="AL74" s="26" t="str">
        <f>IF(HLOOKUP(AF70,MaGv!$C$3:$AZ$68,28,0)=0," ",HLOOKUP(AF70,MaGv!$C$3:$AZ$68,28,0))</f>
        <v/>
      </c>
    </row>
    <row r="75" spans="1:41" ht="14.25" customHeight="1" x14ac:dyDescent="0.25">
      <c r="A75" s="283"/>
      <c r="B75" s="484"/>
      <c r="C75" s="67">
        <v>3</v>
      </c>
      <c r="D75" s="68" t="str">
        <f t="shared" ref="D75:D82" si="54">IF(X75="","",IF(X75="cn","cn",VLOOKUP(MID(X75,2,1),$AN$4:$AO$18,2,0)))</f>
        <v>văn</v>
      </c>
      <c r="E75" s="68" t="str">
        <f t="shared" si="44"/>
        <v>hóa</v>
      </c>
      <c r="F75" s="68" t="str">
        <f t="shared" si="45"/>
        <v>anh</v>
      </c>
      <c r="G75" s="68" t="str">
        <f t="shared" si="46"/>
        <v>toán</v>
      </c>
      <c r="H75" s="68" t="str">
        <f t="shared" si="47"/>
        <v>toán</v>
      </c>
      <c r="I75" s="68" t="str">
        <f t="shared" si="48"/>
        <v/>
      </c>
      <c r="J75" s="281"/>
      <c r="K75" s="484"/>
      <c r="L75" s="67">
        <v>3</v>
      </c>
      <c r="M75" s="68" t="str">
        <f t="shared" ref="M75:M82" si="55">IF(AG75="","",IF(AG75="cn","cn",VLOOKUP(MID(AG75,2,1),$AN$4:$AO$18,2,0)))</f>
        <v>anh</v>
      </c>
      <c r="N75" s="68" t="str">
        <f t="shared" si="49"/>
        <v>cd</v>
      </c>
      <c r="O75" s="68" t="str">
        <f t="shared" si="50"/>
        <v>sử</v>
      </c>
      <c r="P75" s="68" t="str">
        <f t="shared" si="51"/>
        <v>hóa</v>
      </c>
      <c r="Q75" s="68" t="str">
        <f t="shared" si="52"/>
        <v>lý</v>
      </c>
      <c r="R75" s="68" t="str">
        <f t="shared" si="53"/>
        <v/>
      </c>
      <c r="V75" s="483"/>
      <c r="W75" s="25">
        <v>3</v>
      </c>
      <c r="X75" s="26" t="str">
        <f>IF(HLOOKUP(W70,MaGv!$C$3:$AZ$68,4,0)=0," ",HLOOKUP(W70,MaGv!$C$3:$AZ$68,4,0))</f>
        <v>BV05</v>
      </c>
      <c r="Y75" s="26" t="str">
        <f>IF(HLOOKUP(W70,MaGv!$C$3:$AZ$68,9,0)=0," ",HLOOKUP(W70,MaGv!$C$3:$AZ$68,9,0))</f>
        <v>BH02</v>
      </c>
      <c r="Z75" s="26" t="str">
        <f>IF(HLOOKUP(W70,MaGv!$C$3:$AZ$68,14,0)=0," ",HLOOKUP(W70,MaGv!$C$3:$AZ$68,14,0))</f>
        <v>BA07</v>
      </c>
      <c r="AA75" s="26" t="str">
        <f>IF(HLOOKUP(W70,MaGv!$C$3:$AZ$68,19,0)=0," ",HLOOKUP(W70,MaGv!$C$3:$AZ$68,19,0))</f>
        <v>BT17</v>
      </c>
      <c r="AB75" s="26" t="str">
        <f>IF(HLOOKUP(W70,MaGv!$C$3:$AZ$68,24,0)=0," ",HLOOKUP(W70,MaGv!$C$3:$AZ$68,24,0))</f>
        <v>BT17</v>
      </c>
      <c r="AC75" s="26" t="str">
        <f>IF(HLOOKUP(W70,MaGv!$C$3:$AZ$68,29,0)=0," ",HLOOKUP(W70,MaGv!$C$3:$AZ$68,29,0))</f>
        <v/>
      </c>
      <c r="AD75" s="268"/>
      <c r="AE75" s="482"/>
      <c r="AF75" s="27">
        <v>3</v>
      </c>
      <c r="AG75" s="26" t="str">
        <f>IF(HLOOKUP(AF70,MaGv!$C$3:$AZ$68,4,0)=0," ",HLOOKUP(AF70,MaGv!$C$3:$AZ$68,4,0))</f>
        <v>BA09</v>
      </c>
      <c r="AH75" s="26" t="str">
        <f>IF(HLOOKUP(AF70,MaGv!$C$3:$AZ$68,9,0)=0," ",HLOOKUP(AF70,MaGv!$C$3:$AZ$68,9,0))</f>
        <v>BG03</v>
      </c>
      <c r="AI75" s="26" t="str">
        <f>IF(HLOOKUP(AF70,MaGv!$C$3:$AZ$68,14,0)=0," ",HLOOKUP(AF70,MaGv!$C$3:$AZ$68,14,0))</f>
        <v>BU02</v>
      </c>
      <c r="AJ75" s="26" t="str">
        <f>IF(HLOOKUP(AF70,MaGv!$C$3:$AZ$68,19,0)=0," ",HLOOKUP(AF70,MaGv!$C$3:$AZ$68,19,0))</f>
        <v>BH05</v>
      </c>
      <c r="AK75" s="26" t="str">
        <f>IF(HLOOKUP(AF70,MaGv!$C$3:$AZ$68,24,0)=0," ",HLOOKUP(AF70,MaGv!$C$3:$AZ$68,24,0))</f>
        <v>BL02</v>
      </c>
      <c r="AL75" s="26" t="str">
        <f>IF(HLOOKUP(AF70,MaGv!$C$3:$AZ$68,29,0)=0," ",HLOOKUP(AF70,MaGv!$C$3:$AZ$68,29,0))</f>
        <v/>
      </c>
    </row>
    <row r="76" spans="1:41" ht="14.25" customHeight="1" x14ac:dyDescent="0.25">
      <c r="A76" s="283"/>
      <c r="B76" s="484"/>
      <c r="C76" s="67">
        <v>4</v>
      </c>
      <c r="D76" s="68" t="str">
        <f t="shared" si="54"/>
        <v>văn</v>
      </c>
      <c r="E76" s="68" t="str">
        <f t="shared" si="44"/>
        <v>hóa</v>
      </c>
      <c r="F76" s="68" t="str">
        <f t="shared" si="45"/>
        <v>địa</v>
      </c>
      <c r="G76" s="68" t="str">
        <f t="shared" si="46"/>
        <v>toán</v>
      </c>
      <c r="H76" s="68" t="str">
        <f t="shared" si="47"/>
        <v>toán</v>
      </c>
      <c r="I76" s="68" t="str">
        <f t="shared" si="48"/>
        <v/>
      </c>
      <c r="J76" s="281"/>
      <c r="K76" s="484"/>
      <c r="L76" s="67">
        <v>4</v>
      </c>
      <c r="M76" s="68" t="str">
        <f t="shared" si="55"/>
        <v>anh</v>
      </c>
      <c r="N76" s="68" t="str">
        <f t="shared" si="49"/>
        <v>lý</v>
      </c>
      <c r="O76" s="68" t="str">
        <f t="shared" si="50"/>
        <v>sinh</v>
      </c>
      <c r="P76" s="68" t="str">
        <f t="shared" si="51"/>
        <v>toán</v>
      </c>
      <c r="Q76" s="68" t="str">
        <f t="shared" si="52"/>
        <v>toán</v>
      </c>
      <c r="R76" s="68" t="str">
        <f t="shared" si="53"/>
        <v/>
      </c>
      <c r="V76" s="483"/>
      <c r="W76" s="25">
        <v>4</v>
      </c>
      <c r="X76" s="26" t="str">
        <f>IF(HLOOKUP(W70,MaGv!$C$3:$AZ$68,5,0)=0," ",HLOOKUP(W70,MaGv!$C$3:$AZ$68,5,0))</f>
        <v>BV05</v>
      </c>
      <c r="Y76" s="26" t="str">
        <f>IF(HLOOKUP(W70,MaGv!$C$3:$AZ$68,10,0)=0," ",HLOOKUP(W70,MaGv!$C$3:$AZ$68,10,0))</f>
        <v>BH02</v>
      </c>
      <c r="Z76" s="26" t="str">
        <f>IF(HLOOKUP(W70,MaGv!$C$3:$AZ$68,15,0)=0," ",HLOOKUP(W70,MaGv!$C$3:$AZ$68,15,0))</f>
        <v>BD03</v>
      </c>
      <c r="AA76" s="26" t="str">
        <f>IF(HLOOKUP(W70,MaGv!$C$3:$AZ$68,20,0)=0," ",HLOOKUP(W70,MaGv!$C$3:$AZ$68,20,0))</f>
        <v>BT17</v>
      </c>
      <c r="AB76" s="26" t="str">
        <f>IF(HLOOKUP(W70,MaGv!$C$3:$AZ$68,25,0)=0," ",HLOOKUP(W70,MaGv!$C$3:$AZ$68,25,0))</f>
        <v>BT17</v>
      </c>
      <c r="AC76" s="26" t="str">
        <f>IF(HLOOKUP(W70,MaGv!$C$3:$AZ$68,30,0)=0," ",HLOOKUP(W70,MaGv!$C$3:$AZ$68,30,0))</f>
        <v/>
      </c>
      <c r="AD76" s="268"/>
      <c r="AE76" s="482"/>
      <c r="AF76" s="27">
        <v>4</v>
      </c>
      <c r="AG76" s="26" t="str">
        <f>IF(HLOOKUP(AF70,MaGv!$C$3:$AZ$68,5,0)=0," ",HLOOKUP(AF70,MaGv!$C$3:$AZ$68,5,0))</f>
        <v>BA09</v>
      </c>
      <c r="AH76" s="26" t="str">
        <f>IF(HLOOKUP(AF70,MaGv!$C$3:$AZ$68,10,0)=0," ",HLOOKUP(AF70,MaGv!$C$3:$AZ$68,10,0))</f>
        <v>BL02</v>
      </c>
      <c r="AI76" s="26" t="str">
        <f>IF(HLOOKUP(AF70,MaGv!$C$3:$AZ$68,15,0)=0," ",HLOOKUP(AF70,MaGv!$C$3:$AZ$68,15,0))</f>
        <v>BS01</v>
      </c>
      <c r="AJ76" s="26" t="str">
        <f>IF(HLOOKUP(AF70,MaGv!$C$3:$AZ$68,20,0)=0," ",HLOOKUP(AF70,MaGv!$C$3:$AZ$68,20,0))</f>
        <v>BT11</v>
      </c>
      <c r="AK76" s="26" t="str">
        <f>IF(HLOOKUP(AF70,MaGv!$C$3:$AZ$68,25,0)=0," ",HLOOKUP(AF70,MaGv!$C$3:$AZ$68,25,0))</f>
        <v>BT11</v>
      </c>
      <c r="AL76" s="26" t="str">
        <f>IF(HLOOKUP(AF70,MaGv!$C$3:$AZ$68,30,0)=0," ",HLOOKUP(AF70,MaGv!$C$3:$AZ$68,30,0))</f>
        <v/>
      </c>
    </row>
    <row r="77" spans="1:41" ht="14.25" customHeight="1" x14ac:dyDescent="0.25">
      <c r="A77" s="283"/>
      <c r="B77" s="484"/>
      <c r="C77" s="67">
        <v>5</v>
      </c>
      <c r="D77" s="68" t="str">
        <f t="shared" si="54"/>
        <v>toán</v>
      </c>
      <c r="E77" s="68" t="str">
        <f t="shared" si="44"/>
        <v>lý</v>
      </c>
      <c r="F77" s="68" t="str">
        <f t="shared" si="45"/>
        <v>cd</v>
      </c>
      <c r="G77" s="68" t="str">
        <f t="shared" si="46"/>
        <v>côngN</v>
      </c>
      <c r="H77" s="68" t="str">
        <f t="shared" si="47"/>
        <v>sử</v>
      </c>
      <c r="I77" s="68" t="str">
        <f t="shared" si="48"/>
        <v/>
      </c>
      <c r="J77" s="281"/>
      <c r="K77" s="484"/>
      <c r="L77" s="67">
        <v>5</v>
      </c>
      <c r="M77" s="68" t="str">
        <f t="shared" si="55"/>
        <v>toán</v>
      </c>
      <c r="N77" s="68" t="str">
        <f t="shared" si="49"/>
        <v>côngN</v>
      </c>
      <c r="O77" s="68" t="str">
        <f t="shared" si="50"/>
        <v>qp</v>
      </c>
      <c r="P77" s="68" t="str">
        <f t="shared" si="51"/>
        <v>toán</v>
      </c>
      <c r="Q77" s="68" t="str">
        <f t="shared" si="52"/>
        <v>toán</v>
      </c>
      <c r="R77" s="68" t="str">
        <f t="shared" si="53"/>
        <v/>
      </c>
      <c r="V77" s="483"/>
      <c r="W77" s="25">
        <v>5</v>
      </c>
      <c r="X77" s="26" t="str">
        <f>IF(HLOOKUP(W70,MaGv!$C$3:$AZ$68,6,0)=0," ",HLOOKUP(W70,MaGv!$C$3:$AZ$68,6,0))</f>
        <v>BT17</v>
      </c>
      <c r="Y77" s="26" t="str">
        <f>IF(HLOOKUP(W70,MaGv!$C$3:$AZ$68,11,0)=0," ",HLOOKUP(W70,MaGv!$C$3:$AZ$68,11,0))</f>
        <v>BL10</v>
      </c>
      <c r="Z77" s="26" t="str">
        <f>IF(HLOOKUP(W70,MaGv!$C$3:$AZ$68,16,0)=0," ",HLOOKUP(W70,MaGv!$C$3:$AZ$68,16,0))</f>
        <v>BG02</v>
      </c>
      <c r="AA77" s="26" t="str">
        <f>IF(HLOOKUP(W70,MaGv!$C$3:$AZ$68,21,0)=0," ",HLOOKUP(W70,MaGv!$C$3:$AZ$68,21,0))</f>
        <v>BC01</v>
      </c>
      <c r="AB77" s="26" t="str">
        <f>IF(HLOOKUP(W70,MaGv!$C$3:$AZ$68,26,0)=0," ",HLOOKUP(W70,MaGv!$C$3:$AZ$68,26,0))</f>
        <v>BU04</v>
      </c>
      <c r="AC77" s="26" t="str">
        <f>IF(HLOOKUP(W70,MaGv!$C$3:$AZ$68,31,0)=0," ",HLOOKUP(W70,MaGv!$C$3:$AZ$68,31,0))</f>
        <v/>
      </c>
      <c r="AD77" s="268"/>
      <c r="AE77" s="482"/>
      <c r="AF77" s="27">
        <v>5</v>
      </c>
      <c r="AG77" s="26" t="str">
        <f>IF(HLOOKUP(AF70,MaGv!$C$3:$AZ$68,6,0)=0," ",HLOOKUP(AF70,MaGv!$C$3:$AZ$68,6,0))</f>
        <v>BT11</v>
      </c>
      <c r="AH77" s="26" t="str">
        <f>IF(HLOOKUP(AF70,MaGv!$C$3:$AZ$68,11,0)=0," ",HLOOKUP(AF70,MaGv!$C$3:$AZ$68,11,0))</f>
        <v>BC02</v>
      </c>
      <c r="AI77" s="26" t="str">
        <f>IF(HLOOKUP(AF70,MaGv!$C$3:$AZ$68,16,0)=0," ",HLOOKUP(AF70,MaGv!$C$3:$AZ$68,16,0))</f>
        <v>BQ03</v>
      </c>
      <c r="AJ77" s="26" t="str">
        <f>IF(HLOOKUP(AF70,MaGv!$C$3:$AZ$68,21,0)=0," ",HLOOKUP(AF70,MaGv!$C$3:$AZ$68,21,0))</f>
        <v>BT11</v>
      </c>
      <c r="AK77" s="26" t="str">
        <f>IF(HLOOKUP(AF70,MaGv!$C$3:$AZ$68,26,0)=0," ",HLOOKUP(AF70,MaGv!$C$3:$AZ$68,26,0))</f>
        <v>BT11</v>
      </c>
      <c r="AL77" s="26" t="str">
        <f>IF(HLOOKUP(AF70,MaGv!$C$3:$AZ$68,31,0)=0," ",HLOOKUP(AF70,MaGv!$C$3:$AZ$68,31,0))</f>
        <v/>
      </c>
    </row>
    <row r="78" spans="1:41" ht="14.25" customHeight="1" x14ac:dyDescent="0.25">
      <c r="A78" s="283"/>
      <c r="B78" s="484" t="s">
        <v>24</v>
      </c>
      <c r="C78" s="67">
        <v>1</v>
      </c>
      <c r="D78" s="68" t="str">
        <f t="shared" si="54"/>
        <v/>
      </c>
      <c r="E78" s="68" t="str">
        <f t="shared" si="44"/>
        <v/>
      </c>
      <c r="F78" s="68" t="str">
        <f t="shared" si="45"/>
        <v/>
      </c>
      <c r="G78" s="68" t="str">
        <f t="shared" si="46"/>
        <v/>
      </c>
      <c r="H78" s="68" t="str">
        <f t="shared" si="47"/>
        <v/>
      </c>
      <c r="I78" s="68" t="str">
        <f t="shared" si="48"/>
        <v/>
      </c>
      <c r="J78" s="281"/>
      <c r="K78" s="484" t="s">
        <v>24</v>
      </c>
      <c r="L78" s="67">
        <v>1</v>
      </c>
      <c r="M78" s="68" t="str">
        <f t="shared" si="55"/>
        <v/>
      </c>
      <c r="N78" s="68" t="str">
        <f t="shared" si="49"/>
        <v/>
      </c>
      <c r="O78" s="68" t="str">
        <f t="shared" si="50"/>
        <v/>
      </c>
      <c r="P78" s="68" t="str">
        <f t="shared" si="51"/>
        <v/>
      </c>
      <c r="Q78" s="68" t="str">
        <f t="shared" si="52"/>
        <v/>
      </c>
      <c r="R78" s="68" t="str">
        <f t="shared" si="53"/>
        <v/>
      </c>
      <c r="V78" s="483" t="s">
        <v>24</v>
      </c>
      <c r="W78" s="25">
        <v>1</v>
      </c>
      <c r="X78" s="26" t="str">
        <f>IF(HLOOKUP(W70,MaGv!$C$38:$AZ$68,2,0)=0," ",HLOOKUP(W70,MaGv!$C$38:$AZ$68,2,0))</f>
        <v/>
      </c>
      <c r="Y78" s="26" t="str">
        <f>IF(HLOOKUP(W70,MaGv!$C$38:$AZ$68,7,0)=0," ",HLOOKUP(W70,MaGv!$C$38:$AZ$68,7,0))</f>
        <v/>
      </c>
      <c r="Z78" s="26" t="str">
        <f>IF(HLOOKUP(W70,MaGv!$C$38:$AZ$68,12,0)=0," ",HLOOKUP(W70,MaGv!$C$38:$AZ$68,12,0))</f>
        <v/>
      </c>
      <c r="AA78" s="26" t="str">
        <f>IF(HLOOKUP(W70,MaGv!$C$38:$AZ$68,17,0)=0," ",HLOOKUP(W70,MaGv!$C$38:$AZ$68,17,0))</f>
        <v/>
      </c>
      <c r="AB78" s="26" t="str">
        <f>IF(HLOOKUP(W70,MaGv!$C$38:$AZ$68,22,0)=0," ",HLOOKUP(W70,MaGv!$C$38:$AZ$68,22,0))</f>
        <v/>
      </c>
      <c r="AC78" s="26" t="str">
        <f>IF(HLOOKUP(W70,MaGv!$C$38:$AZ$68,27,0)=0," ",HLOOKUP(W70,MaGv!$C$38:$AZ$68,27,0))</f>
        <v/>
      </c>
      <c r="AD78" s="268"/>
      <c r="AE78" s="482" t="s">
        <v>24</v>
      </c>
      <c r="AF78" s="27">
        <v>1</v>
      </c>
      <c r="AG78" s="26" t="str">
        <f>IF(HLOOKUP(AF70,MaGv!$C$38:$AZ$68,2,0)=0," ",HLOOKUP(AF70,MaGv!$C$38:$AZ$68,2,0))</f>
        <v/>
      </c>
      <c r="AH78" s="26" t="str">
        <f>IF(HLOOKUP(AF70,MaGv!$C$38:$AZ$68,7,0)=0," ",HLOOKUP(AF70,MaGv!$C$38:$AZ$68,7,0))</f>
        <v/>
      </c>
      <c r="AI78" s="26" t="str">
        <f>IF(HLOOKUP(AF70,MaGv!$C$38:$AZ$68,12,0)=0," ",HLOOKUP(AF70,MaGv!$C$38:$AZ$68,12,0))</f>
        <v/>
      </c>
      <c r="AJ78" s="26" t="str">
        <f>IF(HLOOKUP(AF70,MaGv!$C$38:$AZ$68,17,0)=0," ",HLOOKUP(AF70,MaGv!$C$38:$AZ$68,17,0))</f>
        <v/>
      </c>
      <c r="AK78" s="26" t="str">
        <f>IF(HLOOKUP(AF70,MaGv!$C$38:$AZ$68,22,0)=0," ",HLOOKUP(AF70,MaGv!$C$38:$AZ$68,22,0))</f>
        <v/>
      </c>
      <c r="AL78" s="26" t="str">
        <f>IF(HLOOKUP(AF70,MaGv!$C$38:$AZ$68,27,0)=0," ",HLOOKUP(AF70,MaGv!$C$38:$AZ$68,27,0))</f>
        <v/>
      </c>
    </row>
    <row r="79" spans="1:41" ht="14.25" customHeight="1" x14ac:dyDescent="0.25">
      <c r="A79" s="283"/>
      <c r="B79" s="484"/>
      <c r="C79" s="67">
        <v>2</v>
      </c>
      <c r="D79" s="68" t="str">
        <f t="shared" si="54"/>
        <v/>
      </c>
      <c r="E79" s="68" t="str">
        <f t="shared" si="44"/>
        <v>cd</v>
      </c>
      <c r="F79" s="68" t="str">
        <f t="shared" si="45"/>
        <v>địa</v>
      </c>
      <c r="G79" s="68" t="str">
        <f t="shared" si="46"/>
        <v>td</v>
      </c>
      <c r="H79" s="68" t="str">
        <f t="shared" si="47"/>
        <v/>
      </c>
      <c r="I79" s="68" t="str">
        <f t="shared" si="48"/>
        <v/>
      </c>
      <c r="J79" s="281"/>
      <c r="K79" s="484"/>
      <c r="L79" s="67">
        <v>2</v>
      </c>
      <c r="M79" s="68" t="str">
        <f t="shared" si="55"/>
        <v/>
      </c>
      <c r="N79" s="68" t="str">
        <f t="shared" si="49"/>
        <v/>
      </c>
      <c r="O79" s="68" t="str">
        <f t="shared" si="50"/>
        <v>địa</v>
      </c>
      <c r="P79" s="68" t="str">
        <f t="shared" si="51"/>
        <v>tin</v>
      </c>
      <c r="Q79" s="68" t="str">
        <f t="shared" si="52"/>
        <v>td</v>
      </c>
      <c r="R79" s="68" t="str">
        <f t="shared" si="53"/>
        <v/>
      </c>
      <c r="V79" s="483"/>
      <c r="W79" s="25">
        <v>2</v>
      </c>
      <c r="X79" s="26" t="str">
        <f>IF(HLOOKUP(W70,MaGv!$C$38:$AZ$68,3,0)=0," ",HLOOKUP(W70,MaGv!$C$38:$AZ$68,3,0))</f>
        <v/>
      </c>
      <c r="Y79" s="26" t="str">
        <f>IF(HLOOKUP(W70,MaGv!$C$38:$AZ$68,8,0)=0," ",HLOOKUP(W70,MaGv!$C$38:$AZ$68,8,0))</f>
        <v>BG02</v>
      </c>
      <c r="Z79" s="26" t="str">
        <f>IF(HLOOKUP(W70,MaGv!$C$38:$AZ$68,13,0)=0," ",HLOOKUP(W70,MaGv!$C$38:$AZ$68,13,0))</f>
        <v>BD03</v>
      </c>
      <c r="AA79" s="26" t="str">
        <f>IF(HLOOKUP(W70,MaGv!$C$38:$AZ$68,18,0)=0," ",HLOOKUP(W70,MaGv!$C$38:$AZ$68,18,0))</f>
        <v>BE07</v>
      </c>
      <c r="AB79" s="26" t="str">
        <f>IF(HLOOKUP(W70,MaGv!$C$38:$AZ$68,23,0)=0," ",HLOOKUP(W70,MaGv!$C$38:$AZ$68,23,0))</f>
        <v/>
      </c>
      <c r="AC79" s="26" t="str">
        <f>IF(HLOOKUP(W70,MaGv!$C$38:$AZ$68,28,0)=0," ",HLOOKUP(W70,MaGv!$C$38:$AZ$68,28,0))</f>
        <v/>
      </c>
      <c r="AD79" s="268"/>
      <c r="AE79" s="482"/>
      <c r="AF79" s="27">
        <v>2</v>
      </c>
      <c r="AG79" s="26" t="str">
        <f>IF(HLOOKUP(AF70,MaGv!$C$38:$AZ$68,3,0)=0," ",HLOOKUP(AF70,MaGv!$C$38:$AZ$68,3,0))</f>
        <v/>
      </c>
      <c r="AH79" s="26" t="str">
        <f>IF(HLOOKUP(AF70,MaGv!$C$38:$AZ$68,8,0)=0," ",HLOOKUP(AF70,MaGv!$C$38:$AZ$68,8,0))</f>
        <v/>
      </c>
      <c r="AI79" s="26" t="str">
        <f>IF(HLOOKUP(AF70,MaGv!$C$38:$AZ$68,13,0)=0," ",HLOOKUP(AF70,MaGv!$C$38:$AZ$68,13,0))</f>
        <v>BD04</v>
      </c>
      <c r="AJ79" s="26" t="str">
        <f>IF(HLOOKUP(AF70,MaGv!$C$38:$AZ$68,18,0)=0," ",HLOOKUP(AF70,MaGv!$C$38:$AZ$68,18,0))</f>
        <v>BI05</v>
      </c>
      <c r="AK79" s="26" t="str">
        <f>IF(HLOOKUP(AF70,MaGv!$C$38:$AZ$68,23,0)=0," ",HLOOKUP(AF70,MaGv!$C$38:$AZ$68,23,0))</f>
        <v>BE04</v>
      </c>
      <c r="AL79" s="26" t="str">
        <f>IF(HLOOKUP(AF70,MaGv!$C$38:$AZ$68,28,0)=0," ",HLOOKUP(AF70,MaGv!$C$38:$AZ$68,28,0))</f>
        <v/>
      </c>
    </row>
    <row r="80" spans="1:41" ht="14.25" customHeight="1" x14ac:dyDescent="0.25">
      <c r="A80" s="283"/>
      <c r="B80" s="484"/>
      <c r="C80" s="67">
        <v>3</v>
      </c>
      <c r="D80" s="68" t="str">
        <f t="shared" si="54"/>
        <v/>
      </c>
      <c r="E80" s="68" t="str">
        <f t="shared" si="44"/>
        <v>sinh</v>
      </c>
      <c r="F80" s="68" t="str">
        <f t="shared" si="45"/>
        <v>văn</v>
      </c>
      <c r="G80" s="68" t="str">
        <f t="shared" si="46"/>
        <v>td</v>
      </c>
      <c r="H80" s="68" t="str">
        <f t="shared" si="47"/>
        <v/>
      </c>
      <c r="I80" s="68" t="str">
        <f t="shared" si="48"/>
        <v/>
      </c>
      <c r="J80" s="281"/>
      <c r="K80" s="484"/>
      <c r="L80" s="67">
        <v>3</v>
      </c>
      <c r="M80" s="68" t="str">
        <f t="shared" si="55"/>
        <v/>
      </c>
      <c r="N80" s="68" t="str">
        <f t="shared" si="49"/>
        <v/>
      </c>
      <c r="O80" s="68" t="str">
        <f t="shared" si="50"/>
        <v>văn</v>
      </c>
      <c r="P80" s="68" t="str">
        <f t="shared" si="51"/>
        <v>sử</v>
      </c>
      <c r="Q80" s="68" t="str">
        <f t="shared" si="52"/>
        <v>td</v>
      </c>
      <c r="R80" s="68" t="str">
        <f t="shared" si="53"/>
        <v/>
      </c>
      <c r="V80" s="483"/>
      <c r="W80" s="25">
        <v>3</v>
      </c>
      <c r="X80" s="26" t="str">
        <f>IF(HLOOKUP(W70,MaGv!$C$38:$AZ$68,4,0)=0," ",HLOOKUP(W70,MaGv!$C$38:$AZ$68,4,0))</f>
        <v/>
      </c>
      <c r="Y80" s="26" t="str">
        <f>IF(HLOOKUP(W70,MaGv!$C$38:$AZ$68,9,0)=0," ",HLOOKUP(W70,MaGv!$C$38:$AZ$68,9,0))</f>
        <v>BS01</v>
      </c>
      <c r="Z80" s="26" t="str">
        <f>IF(HLOOKUP(W70,MaGv!$C$38:$AZ$68,14,0)=0," ",HLOOKUP(W70,MaGv!$C$38:$AZ$68,14,0))</f>
        <v>BV05</v>
      </c>
      <c r="AA80" s="26" t="str">
        <f>IF(HLOOKUP(W70,MaGv!$C$38:$AZ$68,19,0)=0," ",HLOOKUP(W70,MaGv!$C$38:$AZ$68,19,0))</f>
        <v>BE07</v>
      </c>
      <c r="AB80" s="26" t="str">
        <f>IF(HLOOKUP(W70,MaGv!$C$38:$AZ$68,24,0)=0," ",HLOOKUP(W70,MaGv!$C$38:$AZ$68,24,0))</f>
        <v/>
      </c>
      <c r="AC80" s="26" t="str">
        <f>IF(HLOOKUP(W70,MaGv!$C$38:$AZ$68,29,0)=0," ",HLOOKUP(W70,MaGv!$C$38:$AZ$68,29,0))</f>
        <v/>
      </c>
      <c r="AD80" s="268"/>
      <c r="AE80" s="482"/>
      <c r="AF80" s="27">
        <v>3</v>
      </c>
      <c r="AG80" s="26" t="str">
        <f>IF(HLOOKUP(AF70,MaGv!$C$38:$AZ$68,4,0)=0," ",HLOOKUP(AF70,MaGv!$C$38:$AZ$68,4,0))</f>
        <v/>
      </c>
      <c r="AH80" s="26" t="str">
        <f>IF(HLOOKUP(AF70,MaGv!$C$38:$AZ$68,9,0)=0," ",HLOOKUP(AF70,MaGv!$C$38:$AZ$68,9,0))</f>
        <v/>
      </c>
      <c r="AI80" s="26" t="str">
        <f>IF(HLOOKUP(AF70,MaGv!$C$38:$AZ$68,14,0)=0," ",HLOOKUP(AF70,MaGv!$C$38:$AZ$68,14,0))</f>
        <v>BV09</v>
      </c>
      <c r="AJ80" s="26" t="str">
        <f>IF(HLOOKUP(AF70,MaGv!$C$38:$AZ$68,19,0)=0," ",HLOOKUP(AF70,MaGv!$C$38:$AZ$68,19,0))</f>
        <v>BU02</v>
      </c>
      <c r="AK80" s="26" t="str">
        <f>IF(HLOOKUP(AF70,MaGv!$C$38:$AZ$68,24,0)=0," ",HLOOKUP(AF70,MaGv!$C$38:$AZ$68,24,0))</f>
        <v>BE04</v>
      </c>
      <c r="AL80" s="26" t="str">
        <f>IF(HLOOKUP(AF70,MaGv!$C$38:$AZ$68,29,0)=0," ",HLOOKUP(AF70,MaGv!$C$38:$AZ$68,29,0))</f>
        <v/>
      </c>
    </row>
    <row r="81" spans="1:41" ht="14.25" customHeight="1" x14ac:dyDescent="0.25">
      <c r="A81" s="283"/>
      <c r="B81" s="484"/>
      <c r="C81" s="67">
        <v>4</v>
      </c>
      <c r="D81" s="68" t="str">
        <f t="shared" si="54"/>
        <v/>
      </c>
      <c r="E81" s="68" t="str">
        <f t="shared" si="44"/>
        <v>anh</v>
      </c>
      <c r="F81" s="68" t="str">
        <f t="shared" si="45"/>
        <v>văn</v>
      </c>
      <c r="G81" s="68" t="str">
        <f t="shared" si="46"/>
        <v>địa</v>
      </c>
      <c r="H81" s="68" t="str">
        <f t="shared" si="47"/>
        <v/>
      </c>
      <c r="I81" s="68" t="str">
        <f t="shared" si="48"/>
        <v/>
      </c>
      <c r="J81" s="281"/>
      <c r="K81" s="484"/>
      <c r="L81" s="67">
        <v>4</v>
      </c>
      <c r="M81" s="68" t="str">
        <f t="shared" si="55"/>
        <v/>
      </c>
      <c r="N81" s="68" t="str">
        <f t="shared" si="49"/>
        <v/>
      </c>
      <c r="O81" s="68" t="str">
        <f t="shared" si="50"/>
        <v>văn</v>
      </c>
      <c r="P81" s="68" t="str">
        <f t="shared" si="51"/>
        <v>anh</v>
      </c>
      <c r="Q81" s="68" t="str">
        <f t="shared" si="52"/>
        <v>địa</v>
      </c>
      <c r="R81" s="68" t="str">
        <f t="shared" si="53"/>
        <v/>
      </c>
      <c r="V81" s="483"/>
      <c r="W81" s="25">
        <v>4</v>
      </c>
      <c r="X81" s="26" t="str">
        <f>IF(HLOOKUP(W70,MaGv!$C$38:$AZ$68,5,0)=0," ",HLOOKUP(W70,MaGv!$C$38:$AZ$68,5,0))</f>
        <v/>
      </c>
      <c r="Y81" s="26" t="str">
        <f>IF(HLOOKUP(W70,MaGv!$C$38:$AZ$68,10,0)=0," ",HLOOKUP(W70,MaGv!$C$38:$AZ$68,10,0))</f>
        <v>BA07</v>
      </c>
      <c r="Z81" s="26" t="str">
        <f>IF(HLOOKUP(W70,MaGv!$C$38:$AZ$68,15,0)=0," ",HLOOKUP(W70,MaGv!$C$38:$AZ$68,15,0))</f>
        <v>BV05</v>
      </c>
      <c r="AA81" s="26" t="str">
        <f>IF(HLOOKUP(W70,MaGv!$C$38:$AZ$68,20,0)=0," ",HLOOKUP(W70,MaGv!$C$38:$AZ$68,20,0))</f>
        <v>BD03</v>
      </c>
      <c r="AB81" s="26" t="str">
        <f>IF(HLOOKUP(W70,MaGv!$C$38:$AZ$68,25,0)=0," ",HLOOKUP(W70,MaGv!$C$38:$AZ$68,25,0))</f>
        <v/>
      </c>
      <c r="AC81" s="26" t="str">
        <f>IF(HLOOKUP(W70,MaGv!$C$38:$AZ$68,30,0)=0," ",HLOOKUP(W70,MaGv!$C$38:$AZ$68,30,0))</f>
        <v/>
      </c>
      <c r="AD81" s="268"/>
      <c r="AE81" s="482"/>
      <c r="AF81" s="27">
        <v>4</v>
      </c>
      <c r="AG81" s="26" t="str">
        <f>IF(HLOOKUP(AF70,MaGv!$C$38:$AZ$68,5,0)=0," ",HLOOKUP(AF70,MaGv!$C$38:$AZ$68,5,0))</f>
        <v/>
      </c>
      <c r="AH81" s="26" t="str">
        <f>IF(HLOOKUP(AF70,MaGv!$C$38:$AZ$68,10,0)=0," ",HLOOKUP(AF70,MaGv!$C$38:$AZ$68,10,0))</f>
        <v/>
      </c>
      <c r="AI81" s="26" t="str">
        <f>IF(HLOOKUP(AF70,MaGv!$C$38:$AZ$68,15,0)=0," ",HLOOKUP(AF70,MaGv!$C$38:$AZ$68,15,0))</f>
        <v>BV09</v>
      </c>
      <c r="AJ81" s="26" t="str">
        <f>IF(HLOOKUP(AF70,MaGv!$C$38:$AZ$68,20,0)=0," ",HLOOKUP(AF70,MaGv!$C$38:$AZ$68,20,0))</f>
        <v>BA09</v>
      </c>
      <c r="AK81" s="26" t="str">
        <f>IF(HLOOKUP(AF70,MaGv!$C$38:$AZ$68,25,0)=0," ",HLOOKUP(AF70,MaGv!$C$38:$AZ$68,25,0))</f>
        <v>BD04</v>
      </c>
      <c r="AL81" s="26" t="str">
        <f>IF(HLOOKUP(AF70,MaGv!$C$38:$AZ$68,30,0)=0," ",HLOOKUP(AF70,MaGv!$C$38:$AZ$68,30,0))</f>
        <v/>
      </c>
    </row>
    <row r="82" spans="1:41" ht="14.25" customHeight="1" x14ac:dyDescent="0.25">
      <c r="A82" s="283"/>
      <c r="B82" s="484"/>
      <c r="C82" s="67">
        <v>5</v>
      </c>
      <c r="D82" s="68" t="str">
        <f t="shared" si="54"/>
        <v/>
      </c>
      <c r="E82" s="68" t="str">
        <f t="shared" si="44"/>
        <v>anh</v>
      </c>
      <c r="F82" s="68" t="str">
        <f t="shared" si="45"/>
        <v>sử</v>
      </c>
      <c r="G82" s="68" t="str">
        <f t="shared" si="46"/>
        <v>anh</v>
      </c>
      <c r="H82" s="68" t="str">
        <f t="shared" si="47"/>
        <v/>
      </c>
      <c r="I82" s="68" t="str">
        <f t="shared" si="48"/>
        <v/>
      </c>
      <c r="J82" s="281"/>
      <c r="K82" s="484"/>
      <c r="L82" s="67">
        <v>5</v>
      </c>
      <c r="M82" s="68" t="str">
        <f t="shared" si="55"/>
        <v/>
      </c>
      <c r="N82" s="68" t="str">
        <f t="shared" si="49"/>
        <v/>
      </c>
      <c r="O82" s="68" t="str">
        <f t="shared" si="50"/>
        <v>cd</v>
      </c>
      <c r="P82" s="68" t="str">
        <f t="shared" si="51"/>
        <v>anh</v>
      </c>
      <c r="Q82" s="68" t="str">
        <f t="shared" si="52"/>
        <v>anh</v>
      </c>
      <c r="R82" s="68" t="str">
        <f t="shared" si="53"/>
        <v/>
      </c>
      <c r="V82" s="483"/>
      <c r="W82" s="25">
        <v>5</v>
      </c>
      <c r="X82" s="26" t="str">
        <f>IF(HLOOKUP(W70,MaGv!$C$38:$AZ$68,6,0)=0," ",HLOOKUP(W70,MaGv!$C$38:$AZ$68,6,0))</f>
        <v/>
      </c>
      <c r="Y82" s="26" t="str">
        <f>IF(HLOOKUP(W70,MaGv!$C$38:$AZ$68,11,0)=0," ",HLOOKUP(W70,MaGv!$C$38:$AZ$68,11,0))</f>
        <v>BA07</v>
      </c>
      <c r="Z82" s="26" t="str">
        <f>IF(HLOOKUP(W70,MaGv!$C$38:$AZ$68,16,0)=0," ",HLOOKUP(W70,MaGv!$C$38:$AZ$68,16,0))</f>
        <v>BU04</v>
      </c>
      <c r="AA82" s="26" t="str">
        <f>IF(HLOOKUP(W70,MaGv!$C$38:$AZ$68,21,0)=0," ",HLOOKUP(W70,MaGv!$C$38:$AZ$68,21,0))</f>
        <v>BA07</v>
      </c>
      <c r="AB82" s="26" t="str">
        <f>IF(HLOOKUP(W70,MaGv!$C$38:$AZ$68,26,0)=0," ",HLOOKUP(W70,MaGv!$C$38:$AZ$68,26,0))</f>
        <v/>
      </c>
      <c r="AC82" s="26" t="str">
        <f>IF(HLOOKUP(W70,MaGv!$C$38:$AZ$68,31,0)=0," ",HLOOKUP(W70,MaGv!$C$38:$AZ$68,31,0))</f>
        <v/>
      </c>
      <c r="AD82" s="268"/>
      <c r="AE82" s="482"/>
      <c r="AF82" s="27">
        <v>5</v>
      </c>
      <c r="AG82" s="26" t="str">
        <f>IF(HLOOKUP(AF70,MaGv!$C$38:$AZ$68,6,0)=0," ",HLOOKUP(AF70,MaGv!$C$38:$AZ$68,6,0))</f>
        <v/>
      </c>
      <c r="AH82" s="26" t="str">
        <f>IF(HLOOKUP(AF70,MaGv!$C$38:$AZ$68,11,0)=0," ",HLOOKUP(AF70,MaGv!$C$38:$AZ$68,11,0))</f>
        <v/>
      </c>
      <c r="AI82" s="26" t="str">
        <f>IF(HLOOKUP(AF70,MaGv!$C$38:$AZ$68,16,0)=0," ",HLOOKUP(AF70,MaGv!$C$38:$AZ$68,16,0))</f>
        <v>BG03</v>
      </c>
      <c r="AJ82" s="26" t="str">
        <f>IF(HLOOKUP(AF70,MaGv!$C$38:$AZ$68,21,0)=0," ",HLOOKUP(AF70,MaGv!$C$38:$AZ$68,21,0))</f>
        <v>BA09</v>
      </c>
      <c r="AK82" s="26" t="str">
        <f>IF(HLOOKUP(AF70,MaGv!$C$38:$AZ$68,26,0)=0," ",HLOOKUP(AF70,MaGv!$C$38:$AZ$68,26,0))</f>
        <v>BA09</v>
      </c>
      <c r="AL82" s="26" t="str">
        <f>IF(HLOOKUP(AF70,MaGv!$C$38:$AZ$68,31,0)=0," ",HLOOKUP(AF70,MaGv!$C$38:$AZ$68,31,0))</f>
        <v/>
      </c>
      <c r="AN82" s="28"/>
      <c r="AO82" s="28"/>
    </row>
    <row r="83" spans="1:41" s="28" customFormat="1" ht="14.25" customHeight="1" x14ac:dyDescent="0.25">
      <c r="A83" s="283"/>
      <c r="B83" s="69"/>
      <c r="C83" s="69"/>
      <c r="D83" s="69"/>
      <c r="E83" s="69"/>
      <c r="F83" s="69"/>
      <c r="G83" s="71"/>
      <c r="H83" s="71"/>
      <c r="I83" s="71"/>
      <c r="J83" s="281"/>
      <c r="K83" s="71"/>
      <c r="L83" s="71"/>
      <c r="M83" s="71"/>
      <c r="N83" s="71"/>
      <c r="O83" s="71"/>
      <c r="P83" s="71"/>
      <c r="Q83" s="71"/>
      <c r="R83" s="71"/>
      <c r="V83" s="11"/>
      <c r="W83" s="8"/>
      <c r="X83" s="6"/>
      <c r="Y83" s="6"/>
      <c r="Z83" s="6"/>
      <c r="AA83" s="6"/>
      <c r="AB83" s="6"/>
      <c r="AC83" s="6"/>
      <c r="AD83" s="268"/>
      <c r="AE83" s="7"/>
      <c r="AF83" s="8"/>
      <c r="AG83" s="6"/>
      <c r="AH83" s="6"/>
      <c r="AI83" s="6"/>
      <c r="AJ83" s="6"/>
      <c r="AK83" s="6"/>
      <c r="AL83" s="6"/>
    </row>
    <row r="84" spans="1:41" s="28" customFormat="1" ht="14.25" customHeight="1" x14ac:dyDescent="0.25">
      <c r="A84" s="284"/>
      <c r="B84" s="72"/>
      <c r="C84" s="72"/>
      <c r="D84" s="72"/>
      <c r="E84" s="72"/>
      <c r="F84" s="72"/>
      <c r="G84" s="73"/>
      <c r="H84" s="73"/>
      <c r="I84" s="73"/>
      <c r="J84" s="282"/>
      <c r="K84" s="73"/>
      <c r="L84" s="73"/>
      <c r="M84" s="73"/>
      <c r="N84" s="73"/>
      <c r="O84" s="73"/>
      <c r="P84" s="73"/>
      <c r="Q84" s="73"/>
      <c r="R84" s="73"/>
      <c r="V84" s="12"/>
      <c r="W84" s="8"/>
      <c r="X84" s="6"/>
      <c r="Y84" s="6"/>
      <c r="Z84" s="6"/>
      <c r="AA84" s="6"/>
      <c r="AB84" s="6"/>
      <c r="AC84" s="6"/>
      <c r="AD84" s="268"/>
      <c r="AE84" s="7"/>
      <c r="AF84" s="8"/>
      <c r="AG84" s="6"/>
      <c r="AH84" s="6"/>
      <c r="AI84" s="6"/>
      <c r="AJ84" s="6"/>
      <c r="AK84" s="6"/>
      <c r="AL84" s="6"/>
      <c r="AN84" s="16"/>
      <c r="AO84" s="16"/>
    </row>
    <row r="85" spans="1:41" ht="14.25" customHeight="1" x14ac:dyDescent="0.25">
      <c r="A85" s="285"/>
      <c r="J85" s="281"/>
      <c r="V85" s="2"/>
      <c r="W85" s="30"/>
      <c r="X85" s="2"/>
      <c r="Y85" s="2"/>
      <c r="Z85" s="2"/>
      <c r="AA85" s="2"/>
      <c r="AB85" s="2"/>
      <c r="AC85" s="2"/>
      <c r="AD85" s="268"/>
      <c r="AE85" s="2"/>
      <c r="AF85" s="30"/>
      <c r="AG85" s="2"/>
      <c r="AH85" s="2"/>
      <c r="AI85" s="2"/>
      <c r="AJ85" s="2"/>
      <c r="AK85" s="2"/>
      <c r="AL85" s="2"/>
    </row>
    <row r="86" spans="1:41" ht="14.25" customHeight="1" x14ac:dyDescent="0.25">
      <c r="A86" s="271"/>
      <c r="B86" s="55" t="s">
        <v>94</v>
      </c>
      <c r="C86" s="56"/>
      <c r="D86" s="57"/>
      <c r="E86" s="57"/>
      <c r="F86" s="57"/>
      <c r="G86" s="57"/>
      <c r="H86" s="58" t="str">
        <f>MaGv!$N$1</f>
        <v>02/1/2018</v>
      </c>
      <c r="I86" s="57"/>
      <c r="J86" s="275"/>
      <c r="K86" s="55" t="s">
        <v>94</v>
      </c>
      <c r="M86" s="57"/>
      <c r="N86" s="57"/>
      <c r="O86" s="57"/>
      <c r="P86" s="57"/>
      <c r="Q86" s="58" t="str">
        <f>MaGv!$N$1</f>
        <v>02/1/2018</v>
      </c>
      <c r="R86" s="57"/>
      <c r="V86" s="15"/>
      <c r="W86" s="17"/>
      <c r="X86" s="17"/>
      <c r="Y86" s="17"/>
      <c r="Z86" s="17"/>
      <c r="AA86" s="17"/>
      <c r="AB86" s="18" t="str">
        <f>MaGv!$N$1</f>
        <v>02/1/2018</v>
      </c>
      <c r="AC86" s="17"/>
      <c r="AD86" s="268"/>
      <c r="AE86" s="15"/>
      <c r="AF86" s="17"/>
      <c r="AG86" s="17"/>
      <c r="AH86" s="17"/>
      <c r="AI86" s="17"/>
      <c r="AJ86" s="17"/>
      <c r="AK86" s="18" t="str">
        <f>MaGv!$N$1</f>
        <v>02/1/2018</v>
      </c>
      <c r="AL86" s="17"/>
    </row>
    <row r="87" spans="1:41" ht="14.25" customHeight="1" x14ac:dyDescent="0.25">
      <c r="A87" s="271"/>
      <c r="B87" s="59" t="str">
        <f>V87</f>
        <v>LỚP:</v>
      </c>
      <c r="C87" s="196" t="str">
        <f>VLOOKUP(A89,DS!$R$3:$T$52,2,0)</f>
        <v>A11</v>
      </c>
      <c r="D87" s="59" t="str">
        <f>Y87</f>
        <v>GVCN:</v>
      </c>
      <c r="E87" s="60" t="str">
        <f>Z87</f>
        <v>Bùi Thị  Hạnh-AVăn</v>
      </c>
      <c r="G87" s="62"/>
      <c r="H87" s="62"/>
      <c r="I87" s="62"/>
      <c r="J87" s="275"/>
      <c r="K87" s="63" t="str">
        <f>AE87</f>
        <v>LỚP:</v>
      </c>
      <c r="L87" s="196" t="str">
        <f>VLOOKUP(J89,DS!$R$3:$T$52,2,0)</f>
        <v>A12</v>
      </c>
      <c r="M87" s="59" t="str">
        <f>AH87</f>
        <v>GVCN:</v>
      </c>
      <c r="N87" s="64" t="str">
        <f>AI87</f>
        <v>Huỳnh Thị Thúy Trang-Toán</v>
      </c>
      <c r="P87" s="62"/>
      <c r="Q87" s="62"/>
      <c r="R87" s="62"/>
      <c r="V87" s="19" t="s">
        <v>37</v>
      </c>
      <c r="W87" s="4" t="str">
        <f>C87</f>
        <v>A11</v>
      </c>
      <c r="Y87" s="10" t="s">
        <v>17</v>
      </c>
      <c r="Z87" s="5" t="str">
        <f>VLOOKUP(W87,dscn,4,0)&amp; "-"&amp;VLOOKUP(W87,dscn,6,0)</f>
        <v>Bùi Thị  Hạnh-AVăn</v>
      </c>
      <c r="AA87" s="4"/>
      <c r="AB87" s="4"/>
      <c r="AC87" s="4"/>
      <c r="AD87" s="268"/>
      <c r="AE87" s="19" t="s">
        <v>37</v>
      </c>
      <c r="AF87" s="4" t="str">
        <f>L87</f>
        <v>A12</v>
      </c>
      <c r="AH87" s="10" t="s">
        <v>17</v>
      </c>
      <c r="AI87" s="5" t="str">
        <f>VLOOKUP(AF87,dscn,4,0)&amp; "-"&amp;VLOOKUP(AF87,dscn,6,0)</f>
        <v>Huỳnh Thị Thúy Trang-Toán</v>
      </c>
      <c r="AJ87" s="4"/>
      <c r="AK87" s="4"/>
      <c r="AL87" s="4"/>
    </row>
    <row r="88" spans="1:41" ht="14.25" customHeight="1" x14ac:dyDescent="0.25">
      <c r="A88" s="272"/>
      <c r="J88" s="276"/>
      <c r="V88" s="2"/>
      <c r="W88" s="2"/>
      <c r="X88" s="1"/>
      <c r="Y88" s="2"/>
      <c r="Z88" s="2"/>
      <c r="AA88" s="2"/>
      <c r="AB88" s="2"/>
      <c r="AC88" s="2"/>
      <c r="AD88" s="268"/>
      <c r="AE88" s="2"/>
      <c r="AF88" s="2"/>
      <c r="AG88" s="1"/>
      <c r="AH88" s="2"/>
      <c r="AI88" s="2"/>
      <c r="AJ88" s="2"/>
      <c r="AK88" s="2"/>
      <c r="AL88" s="2"/>
      <c r="AN88" s="22"/>
      <c r="AO88" s="22"/>
    </row>
    <row r="89" spans="1:41" s="22" customFormat="1" ht="14.25" customHeight="1" x14ac:dyDescent="0.25">
      <c r="A89" s="273">
        <v>11</v>
      </c>
      <c r="B89" s="65"/>
      <c r="C89" s="66" t="s">
        <v>44</v>
      </c>
      <c r="D89" s="66" t="s">
        <v>15</v>
      </c>
      <c r="E89" s="66" t="s">
        <v>16</v>
      </c>
      <c r="F89" s="66" t="s">
        <v>38</v>
      </c>
      <c r="G89" s="66" t="s">
        <v>39</v>
      </c>
      <c r="H89" s="66" t="s">
        <v>40</v>
      </c>
      <c r="I89" s="66" t="s">
        <v>41</v>
      </c>
      <c r="J89" s="277">
        <v>12</v>
      </c>
      <c r="K89" s="65"/>
      <c r="L89" s="66" t="s">
        <v>44</v>
      </c>
      <c r="M89" s="66" t="s">
        <v>15</v>
      </c>
      <c r="N89" s="66" t="s">
        <v>16</v>
      </c>
      <c r="O89" s="66" t="s">
        <v>38</v>
      </c>
      <c r="P89" s="66" t="s">
        <v>39</v>
      </c>
      <c r="Q89" s="66" t="s">
        <v>40</v>
      </c>
      <c r="R89" s="66" t="s">
        <v>41</v>
      </c>
      <c r="V89" s="20"/>
      <c r="W89" s="21" t="s">
        <v>44</v>
      </c>
      <c r="X89" s="21" t="s">
        <v>15</v>
      </c>
      <c r="Y89" s="21" t="s">
        <v>16</v>
      </c>
      <c r="Z89" s="21" t="s">
        <v>38</v>
      </c>
      <c r="AA89" s="21" t="s">
        <v>39</v>
      </c>
      <c r="AB89" s="21" t="s">
        <v>40</v>
      </c>
      <c r="AC89" s="21" t="s">
        <v>41</v>
      </c>
      <c r="AD89" s="269"/>
      <c r="AE89" s="20"/>
      <c r="AF89" s="21" t="s">
        <v>44</v>
      </c>
      <c r="AG89" s="21" t="s">
        <v>15</v>
      </c>
      <c r="AH89" s="21" t="s">
        <v>16</v>
      </c>
      <c r="AI89" s="21" t="s">
        <v>38</v>
      </c>
      <c r="AJ89" s="21" t="s">
        <v>39</v>
      </c>
      <c r="AK89" s="21" t="s">
        <v>40</v>
      </c>
      <c r="AL89" s="21" t="s">
        <v>41</v>
      </c>
      <c r="AN89" s="16"/>
      <c r="AO89" s="16"/>
    </row>
    <row r="90" spans="1:41" ht="14.25" customHeight="1" x14ac:dyDescent="0.25">
      <c r="A90" s="283"/>
      <c r="B90" s="484" t="s">
        <v>25</v>
      </c>
      <c r="C90" s="67">
        <v>1</v>
      </c>
      <c r="D90" s="68" t="s">
        <v>516</v>
      </c>
      <c r="E90" s="68" t="str">
        <f t="shared" ref="E90:E99" si="56">IF(Y90="","",IF(Y90="cn","cn",VLOOKUP(MID(Y90,2,1),$AN$4:$AO$18,2,0)))</f>
        <v>anh</v>
      </c>
      <c r="F90" s="68" t="str">
        <f t="shared" ref="F90:F99" si="57">IF(Z90="","",IF(Z90="cn","cn",VLOOKUP(MID(Z90,2,1),$AN$4:$AO$18,2,0)))</f>
        <v>qp</v>
      </c>
      <c r="G90" s="68" t="str">
        <f t="shared" ref="G90:G99" si="58">IF(AA90="","",IF(AA90="cn","cn",VLOOKUP(MID(AA90,2,1),$AN$4:$AO$18,2,0)))</f>
        <v>toán</v>
      </c>
      <c r="H90" s="68" t="str">
        <f t="shared" ref="H90:H99" si="59">IF(AB90="","",IF(AB90="cn","cn",VLOOKUP(MID(AB90,2,1),$AN$4:$AO$18,2,0)))</f>
        <v>lý</v>
      </c>
      <c r="I90" s="68" t="str">
        <f t="shared" ref="I90:I99" si="60">IF(AC90="","",IF(AC90="cn","cn",VLOOKUP(MID(AC90,2,1),$AN$4:$AO$18,2,0)))</f>
        <v/>
      </c>
      <c r="J90" s="281"/>
      <c r="K90" s="484" t="s">
        <v>25</v>
      </c>
      <c r="L90" s="67">
        <v>1</v>
      </c>
      <c r="M90" s="68" t="s">
        <v>516</v>
      </c>
      <c r="N90" s="68" t="str">
        <f t="shared" ref="N90:N99" si="61">IF(AH90="","",IF(AH90="cn","cn",VLOOKUP(MID(AH90,2,1),$AN$4:$AO$18,2,0)))</f>
        <v>sinh</v>
      </c>
      <c r="O90" s="68" t="str">
        <f t="shared" ref="O90:O99" si="62">IF(AI90="","",IF(AI90="cn","cn",VLOOKUP(MID(AI90,2,1),$AN$4:$AO$18,2,0)))</f>
        <v>sinh</v>
      </c>
      <c r="P90" s="68" t="str">
        <f t="shared" ref="P90:P99" si="63">IF(AJ90="","",IF(AJ90="cn","cn",VLOOKUP(MID(AJ90,2,1),$AN$4:$AO$18,2,0)))</f>
        <v>văn</v>
      </c>
      <c r="Q90" s="68" t="str">
        <f t="shared" ref="Q90:Q99" si="64">IF(AK90="","",IF(AK90="cn","cn",VLOOKUP(MID(AK90,2,1),$AN$4:$AO$18,2,0)))</f>
        <v>văn</v>
      </c>
      <c r="R90" s="68" t="str">
        <f t="shared" ref="R90:R99" si="65">IF(AL90="","",IF(AL90="cn","cn",VLOOKUP(MID(AL90,2,1),$AN$4:$AO$18,2,0)))</f>
        <v/>
      </c>
      <c r="V90" s="483" t="s">
        <v>25</v>
      </c>
      <c r="W90" s="25">
        <v>1</v>
      </c>
      <c r="X90" s="26" t="s">
        <v>516</v>
      </c>
      <c r="Y90" s="26" t="str">
        <f>IF(HLOOKUP(W87,MaGv!$C$3:$AZ$68,7,0)=0," ",HLOOKUP(W87,MaGv!$C$3:$AZ$68,7,0))</f>
        <v>BA02</v>
      </c>
      <c r="Z90" s="26" t="str">
        <f>IF(HLOOKUP(W87,MaGv!$C$3:$AZ$68,12,0)=0," ",HLOOKUP(W87,MaGv!$C$3:$AZ$68,12,0))</f>
        <v>BQ03</v>
      </c>
      <c r="AA90" s="26" t="str">
        <f>IF(HLOOKUP(W87,MaGv!$C$3:$AZ$68,17,0)=0," ",HLOOKUP(W87,MaGv!$C$3:$AZ$68,17,0))</f>
        <v>BT01</v>
      </c>
      <c r="AB90" s="26" t="str">
        <f>IF(HLOOKUP(W87,MaGv!$C$3:$AZ$68,22,0)=0," ",HLOOKUP(W87,MaGv!$C$3:$AZ$68,22,0))</f>
        <v>BL06</v>
      </c>
      <c r="AC90" s="26" t="str">
        <f>IF(HLOOKUP(W87,MaGv!$C$3:$AZ$68,27,0)=0," ",HLOOKUP(W87,MaGv!$C$3:$AZ$68,27,0))</f>
        <v/>
      </c>
      <c r="AD90" s="268"/>
      <c r="AE90" s="482" t="s">
        <v>25</v>
      </c>
      <c r="AF90" s="27">
        <v>1</v>
      </c>
      <c r="AG90" s="26" t="s">
        <v>516</v>
      </c>
      <c r="AH90" s="26" t="str">
        <f>IF(HLOOKUP(AF87,MaGv!$C$3:$AZ$68,7,0)=0," ",HLOOKUP(AF87,MaGv!$C$3:$AZ$68,7,0))</f>
        <v>BS01</v>
      </c>
      <c r="AI90" s="26" t="str">
        <f>IF(HLOOKUP(AF87,MaGv!$C$3:$AZ$68,12,0)=0," ",HLOOKUP(AF87,MaGv!$C$3:$AZ$68,12,0))</f>
        <v>BS01</v>
      </c>
      <c r="AJ90" s="26" t="str">
        <f>IF(HLOOKUP(AF87,MaGv!$C$3:$AZ$68,17,0)=0," ",HLOOKUP(AF87,MaGv!$C$3:$AZ$68,17,0))</f>
        <v>BV01</v>
      </c>
      <c r="AK90" s="26" t="str">
        <f>IF(HLOOKUP(AF87,MaGv!$C$3:$AZ$68,22,0)=0," ",HLOOKUP(AF87,MaGv!$C$3:$AZ$68,22,0))</f>
        <v>BV01</v>
      </c>
      <c r="AL90" s="26" t="str">
        <f>IF(HLOOKUP(AF87,MaGv!$C$3:$AZ$68,27,0)=0," ",HLOOKUP(AF87,MaGv!$C$3:$AZ$68,27,0))</f>
        <v/>
      </c>
    </row>
    <row r="91" spans="1:41" ht="14.25" customHeight="1" x14ac:dyDescent="0.25">
      <c r="A91" s="283"/>
      <c r="B91" s="484"/>
      <c r="C91" s="67">
        <v>2</v>
      </c>
      <c r="D91" s="68" t="str">
        <f>IF(X91="","",IF(X91="cn","cn",VLOOKUP(MID(X91,2,1),$AN$4:$AO$18,2,0)))</f>
        <v>cn</v>
      </c>
      <c r="E91" s="68" t="str">
        <f t="shared" si="56"/>
        <v>anh</v>
      </c>
      <c r="F91" s="68" t="str">
        <f t="shared" si="57"/>
        <v>địa</v>
      </c>
      <c r="G91" s="68" t="str">
        <f t="shared" si="58"/>
        <v>toán</v>
      </c>
      <c r="H91" s="68" t="str">
        <f t="shared" si="59"/>
        <v>lý</v>
      </c>
      <c r="I91" s="68" t="str">
        <f t="shared" si="60"/>
        <v/>
      </c>
      <c r="J91" s="281"/>
      <c r="K91" s="484"/>
      <c r="L91" s="67">
        <v>2</v>
      </c>
      <c r="M91" s="68" t="str">
        <f>IF(AG91="","",IF(AG91="cn","cn",VLOOKUP(MID(AG91,2,1),$AN$4:$AO$18,2,0)))</f>
        <v>cn</v>
      </c>
      <c r="N91" s="68" t="str">
        <f t="shared" si="61"/>
        <v>hóa</v>
      </c>
      <c r="O91" s="68" t="str">
        <f t="shared" si="62"/>
        <v>địa</v>
      </c>
      <c r="P91" s="68" t="str">
        <f t="shared" si="63"/>
        <v>văn</v>
      </c>
      <c r="Q91" s="68" t="str">
        <f t="shared" si="64"/>
        <v>văn</v>
      </c>
      <c r="R91" s="68" t="str">
        <f t="shared" si="65"/>
        <v/>
      </c>
      <c r="V91" s="483"/>
      <c r="W91" s="25">
        <v>2</v>
      </c>
      <c r="X91" s="26" t="s">
        <v>158</v>
      </c>
      <c r="Y91" s="26" t="str">
        <f>IF(HLOOKUP(W87,MaGv!$C$3:$AZ$68,8,0)=0," ",HLOOKUP(W87,MaGv!$C$3:$AZ$68,8,0))</f>
        <v>BA02</v>
      </c>
      <c r="Z91" s="26" t="str">
        <f>IF(HLOOKUP(W87,MaGv!$C$3:$AZ$68,13,0)=0," ",HLOOKUP(W87,MaGv!$C$3:$AZ$68,13,0))</f>
        <v>BD04</v>
      </c>
      <c r="AA91" s="26" t="str">
        <f>IF(HLOOKUP(W87,MaGv!$C$3:$AZ$68,18,0)=0," ",HLOOKUP(W87,MaGv!$C$3:$AZ$68,18,0))</f>
        <v>BT01</v>
      </c>
      <c r="AB91" s="26" t="str">
        <f>IF(HLOOKUP(W87,MaGv!$C$3:$AZ$68,23,0)=0," ",HLOOKUP(W87,MaGv!$C$3:$AZ$68,23,0))</f>
        <v>BL06</v>
      </c>
      <c r="AC91" s="26" t="str">
        <f>IF(HLOOKUP(W87,MaGv!$C$3:$AZ$68,28,0)=0," ",HLOOKUP(W87,MaGv!$C$3:$AZ$68,28,0))</f>
        <v/>
      </c>
      <c r="AD91" s="268"/>
      <c r="AE91" s="482"/>
      <c r="AF91" s="27">
        <v>2</v>
      </c>
      <c r="AG91" s="26" t="s">
        <v>158</v>
      </c>
      <c r="AH91" s="26" t="str">
        <f>IF(HLOOKUP(AF87,MaGv!$C$3:$AZ$68,8,0)=0," ",HLOOKUP(AF87,MaGv!$C$3:$AZ$68,8,0))</f>
        <v>BH05</v>
      </c>
      <c r="AI91" s="26" t="str">
        <f>IF(HLOOKUP(AF87,MaGv!$C$3:$AZ$68,13,0)=0," ",HLOOKUP(AF87,MaGv!$C$3:$AZ$68,13,0))</f>
        <v>BD03</v>
      </c>
      <c r="AJ91" s="26" t="str">
        <f>IF(HLOOKUP(AF87,MaGv!$C$3:$AZ$68,18,0)=0," ",HLOOKUP(AF87,MaGv!$C$3:$AZ$68,18,0))</f>
        <v>BV01</v>
      </c>
      <c r="AK91" s="26" t="str">
        <f>IF(HLOOKUP(AF87,MaGv!$C$3:$AZ$68,23,0)=0," ",HLOOKUP(AF87,MaGv!$C$3:$AZ$68,23,0))</f>
        <v>BV01</v>
      </c>
      <c r="AL91" s="26" t="str">
        <f>IF(HLOOKUP(AF87,MaGv!$C$3:$AZ$68,28,0)=0," ",HLOOKUP(AF87,MaGv!$C$3:$AZ$68,28,0))</f>
        <v/>
      </c>
    </row>
    <row r="92" spans="1:41" ht="14.25" customHeight="1" x14ac:dyDescent="0.25">
      <c r="A92" s="283"/>
      <c r="B92" s="484"/>
      <c r="C92" s="67">
        <v>3</v>
      </c>
      <c r="D92" s="68" t="str">
        <f t="shared" ref="D92:D99" si="66">IF(X92="","",IF(X92="cn","cn",VLOOKUP(MID(X92,2,1),$AN$4:$AO$18,2,0)))</f>
        <v>anh</v>
      </c>
      <c r="E92" s="68" t="str">
        <f t="shared" si="56"/>
        <v>cd</v>
      </c>
      <c r="F92" s="68" t="str">
        <f t="shared" si="57"/>
        <v>tin</v>
      </c>
      <c r="G92" s="68" t="str">
        <f t="shared" si="58"/>
        <v>sinh</v>
      </c>
      <c r="H92" s="68" t="str">
        <f t="shared" si="59"/>
        <v>toán</v>
      </c>
      <c r="I92" s="68" t="str">
        <f t="shared" si="60"/>
        <v/>
      </c>
      <c r="J92" s="281"/>
      <c r="K92" s="484"/>
      <c r="L92" s="67">
        <v>3</v>
      </c>
      <c r="M92" s="68" t="str">
        <f t="shared" ref="M92:M99" si="67">IF(AG92="","",IF(AG92="cn","cn",VLOOKUP(MID(AG92,2,1),$AN$4:$AO$18,2,0)))</f>
        <v>toán</v>
      </c>
      <c r="N92" s="68" t="str">
        <f t="shared" si="61"/>
        <v>văn</v>
      </c>
      <c r="O92" s="68" t="str">
        <f t="shared" si="62"/>
        <v>toán</v>
      </c>
      <c r="P92" s="68" t="str">
        <f t="shared" si="63"/>
        <v>tin</v>
      </c>
      <c r="Q92" s="68" t="str">
        <f t="shared" si="64"/>
        <v>toán</v>
      </c>
      <c r="R92" s="68" t="str">
        <f t="shared" si="65"/>
        <v/>
      </c>
      <c r="V92" s="483"/>
      <c r="W92" s="25">
        <v>3</v>
      </c>
      <c r="X92" s="26" t="str">
        <f>IF(HLOOKUP(W87,MaGv!$C$3:$AZ$68,4,0)=0," ",HLOOKUP(W87,MaGv!$C$3:$AZ$68,4,0))</f>
        <v>BA02</v>
      </c>
      <c r="Y92" s="26" t="str">
        <f>IF(HLOOKUP(W87,MaGv!$C$3:$AZ$68,9,0)=0," ",HLOOKUP(W87,MaGv!$C$3:$AZ$68,9,0))</f>
        <v>BG02</v>
      </c>
      <c r="Z92" s="26" t="str">
        <f>IF(HLOOKUP(W87,MaGv!$C$3:$AZ$68,14,0)=0," ",HLOOKUP(W87,MaGv!$C$3:$AZ$68,14,0))</f>
        <v>BI05</v>
      </c>
      <c r="AA92" s="26" t="str">
        <f>IF(HLOOKUP(W87,MaGv!$C$3:$AZ$68,19,0)=0," ",HLOOKUP(W87,MaGv!$C$3:$AZ$68,19,0))</f>
        <v>BS08</v>
      </c>
      <c r="AB92" s="26" t="str">
        <f>IF(HLOOKUP(W87,MaGv!$C$3:$AZ$68,24,0)=0," ",HLOOKUP(W87,MaGv!$C$3:$AZ$68,24,0))</f>
        <v>BT01</v>
      </c>
      <c r="AC92" s="26" t="str">
        <f>IF(HLOOKUP(W87,MaGv!$C$3:$AZ$68,29,0)=0," ",HLOOKUP(W87,MaGv!$C$3:$AZ$68,29,0))</f>
        <v/>
      </c>
      <c r="AD92" s="268"/>
      <c r="AE92" s="482"/>
      <c r="AF92" s="27">
        <v>3</v>
      </c>
      <c r="AG92" s="26" t="str">
        <f>IF(HLOOKUP(AF87,MaGv!$C$3:$AZ$68,4,0)=0," ",HLOOKUP(AF87,MaGv!$C$3:$AZ$68,4,0))</f>
        <v>BT07</v>
      </c>
      <c r="AH92" s="26" t="str">
        <f>IF(HLOOKUP(AF87,MaGv!$C$3:$AZ$68,9,0)=0," ",HLOOKUP(AF87,MaGv!$C$3:$AZ$68,9,0))</f>
        <v>BV01</v>
      </c>
      <c r="AI92" s="26" t="str">
        <f>IF(HLOOKUP(AF87,MaGv!$C$3:$AZ$68,14,0)=0," ",HLOOKUP(AF87,MaGv!$C$3:$AZ$68,14,0))</f>
        <v>BT07</v>
      </c>
      <c r="AJ92" s="26" t="str">
        <f>IF(HLOOKUP(AF87,MaGv!$C$3:$AZ$68,19,0)=0," ",HLOOKUP(AF87,MaGv!$C$3:$AZ$68,19,0))</f>
        <v>BI02</v>
      </c>
      <c r="AK92" s="26" t="str">
        <f>IF(HLOOKUP(AF87,MaGv!$C$3:$AZ$68,24,0)=0," ",HLOOKUP(AF87,MaGv!$C$3:$AZ$68,24,0))</f>
        <v>BT07</v>
      </c>
      <c r="AL92" s="26" t="str">
        <f>IF(HLOOKUP(AF87,MaGv!$C$3:$AZ$68,29,0)=0," ",HLOOKUP(AF87,MaGv!$C$3:$AZ$68,29,0))</f>
        <v/>
      </c>
    </row>
    <row r="93" spans="1:41" ht="14.25" customHeight="1" x14ac:dyDescent="0.25">
      <c r="A93" s="283"/>
      <c r="B93" s="484"/>
      <c r="C93" s="67">
        <v>4</v>
      </c>
      <c r="D93" s="68" t="str">
        <f t="shared" si="66"/>
        <v>văn</v>
      </c>
      <c r="E93" s="68" t="str">
        <f t="shared" si="56"/>
        <v>hóa</v>
      </c>
      <c r="F93" s="68" t="str">
        <f t="shared" si="57"/>
        <v>toán</v>
      </c>
      <c r="G93" s="68" t="str">
        <f t="shared" si="58"/>
        <v>văn</v>
      </c>
      <c r="H93" s="68" t="str">
        <f t="shared" si="59"/>
        <v>toán</v>
      </c>
      <c r="I93" s="68" t="str">
        <f t="shared" si="60"/>
        <v/>
      </c>
      <c r="J93" s="281"/>
      <c r="K93" s="484"/>
      <c r="L93" s="67">
        <v>4</v>
      </c>
      <c r="M93" s="68" t="str">
        <f t="shared" si="67"/>
        <v>toán</v>
      </c>
      <c r="N93" s="68" t="str">
        <f t="shared" si="61"/>
        <v>lý</v>
      </c>
      <c r="O93" s="68" t="str">
        <f t="shared" si="62"/>
        <v>cd</v>
      </c>
      <c r="P93" s="68" t="str">
        <f t="shared" si="63"/>
        <v>hóa</v>
      </c>
      <c r="Q93" s="68" t="str">
        <f t="shared" si="64"/>
        <v>lý</v>
      </c>
      <c r="R93" s="68" t="str">
        <f t="shared" si="65"/>
        <v/>
      </c>
      <c r="V93" s="483"/>
      <c r="W93" s="25">
        <v>4</v>
      </c>
      <c r="X93" s="26" t="str">
        <f>IF(HLOOKUP(W87,MaGv!$C$3:$AZ$68,5,0)=0," ",HLOOKUP(W87,MaGv!$C$3:$AZ$68,5,0))</f>
        <v>BV04</v>
      </c>
      <c r="Y93" s="26" t="str">
        <f>IF(HLOOKUP(W87,MaGv!$C$3:$AZ$68,10,0)=0," ",HLOOKUP(W87,MaGv!$C$3:$AZ$68,10,0))</f>
        <v>BH07</v>
      </c>
      <c r="Z93" s="26" t="str">
        <f>IF(HLOOKUP(W87,MaGv!$C$3:$AZ$68,15,0)=0," ",HLOOKUP(W87,MaGv!$C$3:$AZ$68,15,0))</f>
        <v>BT01</v>
      </c>
      <c r="AA93" s="26" t="str">
        <f>IF(HLOOKUP(W87,MaGv!$C$3:$AZ$68,20,0)=0," ",HLOOKUP(W87,MaGv!$C$3:$AZ$68,20,0))</f>
        <v>BV04</v>
      </c>
      <c r="AB93" s="26" t="str">
        <f>IF(HLOOKUP(W87,MaGv!$C$3:$AZ$68,25,0)=0," ",HLOOKUP(W87,MaGv!$C$3:$AZ$68,25,0))</f>
        <v>BT01</v>
      </c>
      <c r="AC93" s="26" t="str">
        <f>IF(HLOOKUP(W87,MaGv!$C$3:$AZ$68,30,0)=0," ",HLOOKUP(W87,MaGv!$C$3:$AZ$68,30,0))</f>
        <v/>
      </c>
      <c r="AD93" s="268"/>
      <c r="AE93" s="482"/>
      <c r="AF93" s="27">
        <v>4</v>
      </c>
      <c r="AG93" s="26" t="str">
        <f>IF(HLOOKUP(AF87,MaGv!$C$3:$AZ$68,5,0)=0," ",HLOOKUP(AF87,MaGv!$C$3:$AZ$68,5,0))</f>
        <v>BT07</v>
      </c>
      <c r="AH93" s="26" t="str">
        <f>IF(HLOOKUP(AF87,MaGv!$C$3:$AZ$68,10,0)=0," ",HLOOKUP(AF87,MaGv!$C$3:$AZ$68,10,0))</f>
        <v>BL04</v>
      </c>
      <c r="AI93" s="26" t="str">
        <f>IF(HLOOKUP(AF87,MaGv!$C$3:$AZ$68,15,0)=0," ",HLOOKUP(AF87,MaGv!$C$3:$AZ$68,15,0))</f>
        <v>BG02</v>
      </c>
      <c r="AJ93" s="26" t="str">
        <f>IF(HLOOKUP(AF87,MaGv!$C$3:$AZ$68,20,0)=0," ",HLOOKUP(AF87,MaGv!$C$3:$AZ$68,20,0))</f>
        <v>BH05</v>
      </c>
      <c r="AK93" s="26" t="str">
        <f>IF(HLOOKUP(AF87,MaGv!$C$3:$AZ$68,25,0)=0," ",HLOOKUP(AF87,MaGv!$C$3:$AZ$68,25,0))</f>
        <v>BL04</v>
      </c>
      <c r="AL93" s="26" t="str">
        <f>IF(HLOOKUP(AF87,MaGv!$C$3:$AZ$68,30,0)=0," ",HLOOKUP(AF87,MaGv!$C$3:$AZ$68,30,0))</f>
        <v/>
      </c>
    </row>
    <row r="94" spans="1:41" ht="14.25" customHeight="1" x14ac:dyDescent="0.25">
      <c r="A94" s="283"/>
      <c r="B94" s="484"/>
      <c r="C94" s="67">
        <v>5</v>
      </c>
      <c r="D94" s="68" t="str">
        <f t="shared" si="66"/>
        <v>văn</v>
      </c>
      <c r="E94" s="68" t="str">
        <f t="shared" si="56"/>
        <v>hóa</v>
      </c>
      <c r="F94" s="68" t="str">
        <f t="shared" si="57"/>
        <v>toán</v>
      </c>
      <c r="G94" s="68" t="str">
        <f t="shared" si="58"/>
        <v>văn</v>
      </c>
      <c r="H94" s="68" t="str">
        <f t="shared" si="59"/>
        <v>văn</v>
      </c>
      <c r="I94" s="68" t="str">
        <f t="shared" si="60"/>
        <v/>
      </c>
      <c r="J94" s="281"/>
      <c r="K94" s="484"/>
      <c r="L94" s="67">
        <v>5</v>
      </c>
      <c r="M94" s="68" t="str">
        <f t="shared" si="67"/>
        <v>anh</v>
      </c>
      <c r="N94" s="68" t="str">
        <f t="shared" si="61"/>
        <v>lý</v>
      </c>
      <c r="O94" s="68" t="str">
        <f t="shared" si="62"/>
        <v>anh</v>
      </c>
      <c r="P94" s="68" t="str">
        <f t="shared" si="63"/>
        <v>hóa</v>
      </c>
      <c r="Q94" s="68" t="str">
        <f t="shared" si="64"/>
        <v>lý</v>
      </c>
      <c r="R94" s="68" t="str">
        <f t="shared" si="65"/>
        <v/>
      </c>
      <c r="V94" s="483"/>
      <c r="W94" s="25">
        <v>5</v>
      </c>
      <c r="X94" s="26" t="str">
        <f>IF(HLOOKUP(W87,MaGv!$C$3:$AZ$68,6,0)=0," ",HLOOKUP(W87,MaGv!$C$3:$AZ$68,6,0))</f>
        <v>BV04</v>
      </c>
      <c r="Y94" s="26" t="str">
        <f>IF(HLOOKUP(W87,MaGv!$C$3:$AZ$68,11,0)=0," ",HLOOKUP(W87,MaGv!$C$3:$AZ$68,11,0))</f>
        <v>BH07</v>
      </c>
      <c r="Z94" s="26" t="str">
        <f>IF(HLOOKUP(W87,MaGv!$C$3:$AZ$68,16,0)=0," ",HLOOKUP(W87,MaGv!$C$3:$AZ$68,16,0))</f>
        <v>BT01</v>
      </c>
      <c r="AA94" s="26" t="str">
        <f>IF(HLOOKUP(W87,MaGv!$C$3:$AZ$68,21,0)=0," ",HLOOKUP(W87,MaGv!$C$3:$AZ$68,21,0))</f>
        <v>BV04</v>
      </c>
      <c r="AB94" s="26" t="str">
        <f>IF(HLOOKUP(W87,MaGv!$C$3:$AZ$68,26,0)=0," ",HLOOKUP(W87,MaGv!$C$3:$AZ$68,26,0))</f>
        <v>BV04</v>
      </c>
      <c r="AC94" s="26" t="str">
        <f>IF(HLOOKUP(W87,MaGv!$C$3:$AZ$68,31,0)=0," ",HLOOKUP(W87,MaGv!$C$3:$AZ$68,31,0))</f>
        <v/>
      </c>
      <c r="AD94" s="268"/>
      <c r="AE94" s="482"/>
      <c r="AF94" s="27">
        <v>5</v>
      </c>
      <c r="AG94" s="26" t="str">
        <f>IF(HLOOKUP(AF87,MaGv!$C$3:$AZ$68,6,0)=0," ",HLOOKUP(AF87,MaGv!$C$3:$AZ$68,6,0))</f>
        <v>BA09</v>
      </c>
      <c r="AH94" s="26" t="str">
        <f>IF(HLOOKUP(AF87,MaGv!$C$3:$AZ$68,11,0)=0," ",HLOOKUP(AF87,MaGv!$C$3:$AZ$68,11,0))</f>
        <v>BL04</v>
      </c>
      <c r="AI94" s="26" t="str">
        <f>IF(HLOOKUP(AF87,MaGv!$C$3:$AZ$68,16,0)=0," ",HLOOKUP(AF87,MaGv!$C$3:$AZ$68,16,0))</f>
        <v>BA09</v>
      </c>
      <c r="AJ94" s="26" t="str">
        <f>IF(HLOOKUP(AF87,MaGv!$C$3:$AZ$68,21,0)=0," ",HLOOKUP(AF87,MaGv!$C$3:$AZ$68,21,0))</f>
        <v>BH05</v>
      </c>
      <c r="AK94" s="26" t="str">
        <f>IF(HLOOKUP(AF87,MaGv!$C$3:$AZ$68,26,0)=0," ",HLOOKUP(AF87,MaGv!$C$3:$AZ$68,26,0))</f>
        <v>BL04</v>
      </c>
      <c r="AL94" s="26" t="str">
        <f>IF(HLOOKUP(AF87,MaGv!$C$3:$AZ$68,31,0)=0," ",HLOOKUP(AF87,MaGv!$C$3:$AZ$68,31,0))</f>
        <v/>
      </c>
    </row>
    <row r="95" spans="1:41" ht="14.25" customHeight="1" x14ac:dyDescent="0.25">
      <c r="A95" s="283"/>
      <c r="B95" s="484" t="s">
        <v>24</v>
      </c>
      <c r="C95" s="67">
        <v>1</v>
      </c>
      <c r="D95" s="68" t="str">
        <f t="shared" si="66"/>
        <v/>
      </c>
      <c r="E95" s="68" t="str">
        <f t="shared" si="56"/>
        <v/>
      </c>
      <c r="F95" s="68" t="str">
        <f t="shared" si="57"/>
        <v/>
      </c>
      <c r="G95" s="68" t="str">
        <f t="shared" si="58"/>
        <v/>
      </c>
      <c r="H95" s="68" t="str">
        <f t="shared" si="59"/>
        <v/>
      </c>
      <c r="I95" s="68" t="str">
        <f t="shared" si="60"/>
        <v/>
      </c>
      <c r="J95" s="281"/>
      <c r="K95" s="484" t="s">
        <v>24</v>
      </c>
      <c r="L95" s="67">
        <v>1</v>
      </c>
      <c r="M95" s="68" t="str">
        <f t="shared" si="67"/>
        <v/>
      </c>
      <c r="N95" s="68" t="str">
        <f t="shared" si="61"/>
        <v/>
      </c>
      <c r="O95" s="68" t="str">
        <f t="shared" si="62"/>
        <v/>
      </c>
      <c r="P95" s="68" t="str">
        <f t="shared" si="63"/>
        <v/>
      </c>
      <c r="Q95" s="68" t="str">
        <f t="shared" si="64"/>
        <v/>
      </c>
      <c r="R95" s="68" t="str">
        <f t="shared" si="65"/>
        <v/>
      </c>
      <c r="V95" s="483" t="s">
        <v>24</v>
      </c>
      <c r="W95" s="25">
        <v>1</v>
      </c>
      <c r="X95" s="26" t="str">
        <f>IF(HLOOKUP(W87,MaGv!$C$38:$AZ$68,2,0)=0," ",HLOOKUP(W87,MaGv!$C$38:$AZ$68,2,0))</f>
        <v/>
      </c>
      <c r="Y95" s="26" t="str">
        <f>IF(HLOOKUP(W87,MaGv!$C$38:$AZ$68,7,0)=0," ",HLOOKUP(W87,MaGv!$C$38:$AZ$68,7,0))</f>
        <v/>
      </c>
      <c r="Z95" s="26" t="str">
        <f>IF(HLOOKUP(W87,MaGv!$C$38:$AZ$68,12,0)=0," ",HLOOKUP(W87,MaGv!$C$38:$AZ$68,12,0))</f>
        <v/>
      </c>
      <c r="AA95" s="26" t="str">
        <f>IF(HLOOKUP(W87,MaGv!$C$38:$AZ$68,17,0)=0," ",HLOOKUP(W87,MaGv!$C$38:$AZ$68,17,0))</f>
        <v/>
      </c>
      <c r="AB95" s="26" t="str">
        <f>IF(HLOOKUP(W87,MaGv!$C$38:$AZ$68,22,0)=0," ",HLOOKUP(W87,MaGv!$C$38:$AZ$68,22,0))</f>
        <v/>
      </c>
      <c r="AC95" s="26" t="str">
        <f>IF(HLOOKUP(W87,MaGv!$C$38:$AZ$68,27,0)=0," ",HLOOKUP(W87,MaGv!$C$38:$AZ$68,27,0))</f>
        <v/>
      </c>
      <c r="AD95" s="268"/>
      <c r="AE95" s="482" t="s">
        <v>24</v>
      </c>
      <c r="AF95" s="27">
        <v>1</v>
      </c>
      <c r="AG95" s="26" t="str">
        <f>IF(HLOOKUP(AF87,MaGv!$C$38:$AZ$68,2,0)=0," ",HLOOKUP(AF87,MaGv!$C$38:$AZ$68,2,0))</f>
        <v/>
      </c>
      <c r="AH95" s="26" t="str">
        <f>IF(HLOOKUP(AF87,MaGv!$C$38:$AZ$68,7,0)=0," ",HLOOKUP(AF87,MaGv!$C$38:$AZ$68,7,0))</f>
        <v/>
      </c>
      <c r="AI95" s="26" t="str">
        <f>IF(HLOOKUP(AF87,MaGv!$C$38:$AZ$68,12,0)=0," ",HLOOKUP(AF87,MaGv!$C$38:$AZ$68,12,0))</f>
        <v/>
      </c>
      <c r="AJ95" s="26" t="str">
        <f>IF(HLOOKUP(AF87,MaGv!$C$38:$AZ$68,17,0)=0," ",HLOOKUP(AF87,MaGv!$C$38:$AZ$68,17,0))</f>
        <v/>
      </c>
      <c r="AK95" s="26" t="str">
        <f>IF(HLOOKUP(AF87,MaGv!$C$38:$AZ$68,22,0)=0," ",HLOOKUP(AF87,MaGv!$C$38:$AZ$68,22,0))</f>
        <v/>
      </c>
      <c r="AL95" s="26" t="str">
        <f>IF(HLOOKUP(AF87,MaGv!$C$38:$AZ$68,27,0)=0," ",HLOOKUP(AF87,MaGv!$C$38:$AZ$68,27,0))</f>
        <v/>
      </c>
    </row>
    <row r="96" spans="1:41" ht="14.25" customHeight="1" x14ac:dyDescent="0.25">
      <c r="A96" s="283"/>
      <c r="B96" s="484"/>
      <c r="C96" s="67">
        <v>2</v>
      </c>
      <c r="D96" s="68" t="str">
        <f t="shared" si="66"/>
        <v/>
      </c>
      <c r="E96" s="68" t="str">
        <f t="shared" si="56"/>
        <v>td</v>
      </c>
      <c r="F96" s="68" t="str">
        <f t="shared" si="57"/>
        <v>anh</v>
      </c>
      <c r="G96" s="68" t="str">
        <f t="shared" si="58"/>
        <v/>
      </c>
      <c r="H96" s="68" t="str">
        <f t="shared" si="59"/>
        <v>anh</v>
      </c>
      <c r="I96" s="68" t="str">
        <f t="shared" si="60"/>
        <v/>
      </c>
      <c r="J96" s="281"/>
      <c r="K96" s="484"/>
      <c r="L96" s="67">
        <v>2</v>
      </c>
      <c r="M96" s="68" t="str">
        <f t="shared" si="67"/>
        <v/>
      </c>
      <c r="N96" s="68" t="str">
        <f t="shared" si="61"/>
        <v>qp</v>
      </c>
      <c r="O96" s="68" t="str">
        <f t="shared" si="62"/>
        <v>hóa</v>
      </c>
      <c r="P96" s="68" t="str">
        <f t="shared" si="63"/>
        <v/>
      </c>
      <c r="Q96" s="68" t="str">
        <f t="shared" si="64"/>
        <v>anh</v>
      </c>
      <c r="R96" s="68" t="str">
        <f t="shared" si="65"/>
        <v/>
      </c>
      <c r="V96" s="483"/>
      <c r="W96" s="25">
        <v>2</v>
      </c>
      <c r="X96" s="26" t="str">
        <f>IF(HLOOKUP(W87,MaGv!$C$38:$AZ$68,3,0)=0," ",HLOOKUP(W87,MaGv!$C$38:$AZ$68,3,0))</f>
        <v/>
      </c>
      <c r="Y96" s="26" t="str">
        <f>IF(HLOOKUP(W87,MaGv!$C$38:$AZ$68,8,0)=0," ",HLOOKUP(W87,MaGv!$C$38:$AZ$68,8,0))</f>
        <v>BE07</v>
      </c>
      <c r="Z96" s="26" t="str">
        <f>IF(HLOOKUP(W87,MaGv!$C$38:$AZ$68,13,0)=0," ",HLOOKUP(W87,MaGv!$C$38:$AZ$68,13,0))</f>
        <v>BA02</v>
      </c>
      <c r="AA96" s="26" t="str">
        <f>IF(HLOOKUP(W87,MaGv!$C$38:$AZ$68,18,0)=0," ",HLOOKUP(W87,MaGv!$C$38:$AZ$68,18,0))</f>
        <v/>
      </c>
      <c r="AB96" s="26" t="str">
        <f>IF(HLOOKUP(W87,MaGv!$C$38:$AZ$68,23,0)=0," ",HLOOKUP(W87,MaGv!$C$38:$AZ$68,23,0))</f>
        <v>BA02</v>
      </c>
      <c r="AC96" s="26" t="str">
        <f>IF(HLOOKUP(W87,MaGv!$C$38:$AZ$68,28,0)=0," ",HLOOKUP(W87,MaGv!$C$38:$AZ$68,28,0))</f>
        <v/>
      </c>
      <c r="AD96" s="268"/>
      <c r="AE96" s="482"/>
      <c r="AF96" s="27">
        <v>2</v>
      </c>
      <c r="AG96" s="26" t="str">
        <f>IF(HLOOKUP(AF87,MaGv!$C$38:$AZ$68,3,0)=0," ",HLOOKUP(AF87,MaGv!$C$38:$AZ$68,3,0))</f>
        <v/>
      </c>
      <c r="AH96" s="26" t="str">
        <f>IF(HLOOKUP(AF87,MaGv!$C$38:$AZ$68,8,0)=0," ",HLOOKUP(AF87,MaGv!$C$38:$AZ$68,8,0))</f>
        <v>BQ01</v>
      </c>
      <c r="AI96" s="26" t="str">
        <f>IF(HLOOKUP(AF87,MaGv!$C$38:$AZ$68,13,0)=0," ",HLOOKUP(AF87,MaGv!$C$38:$AZ$68,13,0))</f>
        <v>BH05</v>
      </c>
      <c r="AJ96" s="26" t="str">
        <f>IF(HLOOKUP(AF87,MaGv!$C$38:$AZ$68,18,0)=0," ",HLOOKUP(AF87,MaGv!$C$38:$AZ$68,18,0))</f>
        <v/>
      </c>
      <c r="AK96" s="26" t="str">
        <f>IF(HLOOKUP(AF87,MaGv!$C$38:$AZ$68,23,0)=0," ",HLOOKUP(AF87,MaGv!$C$38:$AZ$68,23,0))</f>
        <v>BA09</v>
      </c>
      <c r="AL96" s="26" t="str">
        <f>IF(HLOOKUP(AF87,MaGv!$C$38:$AZ$68,28,0)=0," ",HLOOKUP(AF87,MaGv!$C$38:$AZ$68,28,0))</f>
        <v/>
      </c>
    </row>
    <row r="97" spans="1:41" ht="14.25" customHeight="1" x14ac:dyDescent="0.25">
      <c r="A97" s="283"/>
      <c r="B97" s="484"/>
      <c r="C97" s="67">
        <v>3</v>
      </c>
      <c r="D97" s="68" t="str">
        <f t="shared" si="66"/>
        <v/>
      </c>
      <c r="E97" s="68" t="str">
        <f t="shared" si="56"/>
        <v>td</v>
      </c>
      <c r="F97" s="68" t="str">
        <f t="shared" si="57"/>
        <v>địa</v>
      </c>
      <c r="G97" s="68" t="str">
        <f t="shared" si="58"/>
        <v/>
      </c>
      <c r="H97" s="68" t="str">
        <f t="shared" si="59"/>
        <v>văn</v>
      </c>
      <c r="I97" s="68" t="str">
        <f t="shared" si="60"/>
        <v/>
      </c>
      <c r="J97" s="281"/>
      <c r="K97" s="484"/>
      <c r="L97" s="67">
        <v>3</v>
      </c>
      <c r="M97" s="68" t="str">
        <f t="shared" si="67"/>
        <v/>
      </c>
      <c r="N97" s="68" t="str">
        <f t="shared" si="61"/>
        <v>côngN</v>
      </c>
      <c r="O97" s="68" t="str">
        <f t="shared" si="62"/>
        <v>sử</v>
      </c>
      <c r="P97" s="68" t="str">
        <f t="shared" si="63"/>
        <v/>
      </c>
      <c r="Q97" s="68" t="str">
        <f t="shared" si="64"/>
        <v>toán</v>
      </c>
      <c r="R97" s="68" t="str">
        <f t="shared" si="65"/>
        <v/>
      </c>
      <c r="V97" s="483"/>
      <c r="W97" s="25">
        <v>3</v>
      </c>
      <c r="X97" s="26" t="str">
        <f>IF(HLOOKUP(W87,MaGv!$C$38:$AZ$68,4,0)=0," ",HLOOKUP(W87,MaGv!$C$38:$AZ$68,4,0))</f>
        <v/>
      </c>
      <c r="Y97" s="26" t="str">
        <f>IF(HLOOKUP(W87,MaGv!$C$38:$AZ$68,9,0)=0," ",HLOOKUP(W87,MaGv!$C$38:$AZ$68,9,0))</f>
        <v>BE07</v>
      </c>
      <c r="Z97" s="26" t="str">
        <f>IF(HLOOKUP(W87,MaGv!$C$38:$AZ$68,14,0)=0," ",HLOOKUP(W87,MaGv!$C$38:$AZ$68,14,0))</f>
        <v>BD04</v>
      </c>
      <c r="AA97" s="26" t="str">
        <f>IF(HLOOKUP(W87,MaGv!$C$38:$AZ$68,19,0)=0," ",HLOOKUP(W87,MaGv!$C$38:$AZ$68,19,0))</f>
        <v/>
      </c>
      <c r="AB97" s="26" t="str">
        <f>IF(HLOOKUP(W87,MaGv!$C$38:$AZ$68,24,0)=0," ",HLOOKUP(W87,MaGv!$C$38:$AZ$68,24,0))</f>
        <v>BV04</v>
      </c>
      <c r="AC97" s="26" t="str">
        <f>IF(HLOOKUP(W87,MaGv!$C$38:$AZ$68,29,0)=0," ",HLOOKUP(W87,MaGv!$C$38:$AZ$68,29,0))</f>
        <v/>
      </c>
      <c r="AD97" s="268"/>
      <c r="AE97" s="482"/>
      <c r="AF97" s="27">
        <v>3</v>
      </c>
      <c r="AG97" s="26" t="str">
        <f>IF(HLOOKUP(AF87,MaGv!$C$38:$AZ$68,4,0)=0," ",HLOOKUP(AF87,MaGv!$C$38:$AZ$68,4,0))</f>
        <v/>
      </c>
      <c r="AH97" s="26" t="str">
        <f>IF(HLOOKUP(AF87,MaGv!$C$38:$AZ$68,9,0)=0," ",HLOOKUP(AF87,MaGv!$C$38:$AZ$68,9,0))</f>
        <v>BC04</v>
      </c>
      <c r="AI97" s="26" t="str">
        <f>IF(HLOOKUP(AF87,MaGv!$C$38:$AZ$68,14,0)=0," ",HLOOKUP(AF87,MaGv!$C$38:$AZ$68,14,0))</f>
        <v>BU01</v>
      </c>
      <c r="AJ97" s="26" t="str">
        <f>IF(HLOOKUP(AF87,MaGv!$C$38:$AZ$68,19,0)=0," ",HLOOKUP(AF87,MaGv!$C$38:$AZ$68,19,0))</f>
        <v/>
      </c>
      <c r="AK97" s="26" t="str">
        <f>IF(HLOOKUP(AF87,MaGv!$C$38:$AZ$68,24,0)=0," ",HLOOKUP(AF87,MaGv!$C$38:$AZ$68,24,0))</f>
        <v>BT07</v>
      </c>
      <c r="AL97" s="26" t="str">
        <f>IF(HLOOKUP(AF87,MaGv!$C$38:$AZ$68,29,0)=0," ",HLOOKUP(AF87,MaGv!$C$38:$AZ$68,29,0))</f>
        <v/>
      </c>
    </row>
    <row r="98" spans="1:41" ht="14.25" customHeight="1" x14ac:dyDescent="0.25">
      <c r="A98" s="283"/>
      <c r="B98" s="484"/>
      <c r="C98" s="67">
        <v>4</v>
      </c>
      <c r="D98" s="68" t="str">
        <f t="shared" si="66"/>
        <v/>
      </c>
      <c r="E98" s="68" t="str">
        <f t="shared" si="56"/>
        <v>cd</v>
      </c>
      <c r="F98" s="68" t="str">
        <f t="shared" si="57"/>
        <v>sử</v>
      </c>
      <c r="G98" s="68" t="str">
        <f t="shared" si="58"/>
        <v/>
      </c>
      <c r="H98" s="68" t="str">
        <f t="shared" si="59"/>
        <v>sử</v>
      </c>
      <c r="I98" s="68" t="str">
        <f t="shared" si="60"/>
        <v/>
      </c>
      <c r="J98" s="281"/>
      <c r="K98" s="484"/>
      <c r="L98" s="67">
        <v>4</v>
      </c>
      <c r="M98" s="68" t="str">
        <f t="shared" si="67"/>
        <v/>
      </c>
      <c r="N98" s="68" t="str">
        <f t="shared" si="61"/>
        <v>anh</v>
      </c>
      <c r="O98" s="68" t="str">
        <f t="shared" si="62"/>
        <v>td</v>
      </c>
      <c r="P98" s="68" t="str">
        <f t="shared" si="63"/>
        <v/>
      </c>
      <c r="Q98" s="68" t="str">
        <f t="shared" si="64"/>
        <v>toán</v>
      </c>
      <c r="R98" s="68" t="str">
        <f t="shared" si="65"/>
        <v/>
      </c>
      <c r="V98" s="483"/>
      <c r="W98" s="25">
        <v>4</v>
      </c>
      <c r="X98" s="26" t="str">
        <f>IF(HLOOKUP(W87,MaGv!$C$38:$AZ$68,5,0)=0," ",HLOOKUP(W87,MaGv!$C$38:$AZ$68,5,0))</f>
        <v/>
      </c>
      <c r="Y98" s="26" t="str">
        <f>IF(HLOOKUP(W87,MaGv!$C$38:$AZ$68,10,0)=0," ",HLOOKUP(W87,MaGv!$C$38:$AZ$68,10,0))</f>
        <v>BG02</v>
      </c>
      <c r="Z98" s="26" t="str">
        <f>IF(HLOOKUP(W87,MaGv!$C$38:$AZ$68,15,0)=0," ",HLOOKUP(W87,MaGv!$C$38:$AZ$68,15,0))</f>
        <v>BU04</v>
      </c>
      <c r="AA98" s="26" t="str">
        <f>IF(HLOOKUP(W87,MaGv!$C$38:$AZ$68,20,0)=0," ",HLOOKUP(W87,MaGv!$C$38:$AZ$68,20,0))</f>
        <v/>
      </c>
      <c r="AB98" s="26" t="str">
        <f>IF(HLOOKUP(W87,MaGv!$C$38:$AZ$68,25,0)=0," ",HLOOKUP(W87,MaGv!$C$38:$AZ$68,25,0))</f>
        <v>BU04</v>
      </c>
      <c r="AC98" s="26" t="str">
        <f>IF(HLOOKUP(W87,MaGv!$C$38:$AZ$68,30,0)=0," ",HLOOKUP(W87,MaGv!$C$38:$AZ$68,30,0))</f>
        <v/>
      </c>
      <c r="AD98" s="268"/>
      <c r="AE98" s="482"/>
      <c r="AF98" s="27">
        <v>4</v>
      </c>
      <c r="AG98" s="26" t="str">
        <f>IF(HLOOKUP(AF87,MaGv!$C$38:$AZ$68,5,0)=0," ",HLOOKUP(AF87,MaGv!$C$38:$AZ$68,5,0))</f>
        <v/>
      </c>
      <c r="AH98" s="26" t="str">
        <f>IF(HLOOKUP(AF87,MaGv!$C$38:$AZ$68,10,0)=0," ",HLOOKUP(AF87,MaGv!$C$38:$AZ$68,10,0))</f>
        <v>BA09</v>
      </c>
      <c r="AI98" s="26" t="str">
        <f>IF(HLOOKUP(AF87,MaGv!$C$38:$AZ$68,15,0)=0," ",HLOOKUP(AF87,MaGv!$C$38:$AZ$68,15,0))</f>
        <v>BE02</v>
      </c>
      <c r="AJ98" s="26" t="str">
        <f>IF(HLOOKUP(AF87,MaGv!$C$38:$AZ$68,20,0)=0," ",HLOOKUP(AF87,MaGv!$C$38:$AZ$68,20,0))</f>
        <v/>
      </c>
      <c r="AK98" s="26" t="str">
        <f>IF(HLOOKUP(AF87,MaGv!$C$38:$AZ$68,25,0)=0," ",HLOOKUP(AF87,MaGv!$C$38:$AZ$68,25,0))</f>
        <v>BT07</v>
      </c>
      <c r="AL98" s="26" t="str">
        <f>IF(HLOOKUP(AF87,MaGv!$C$38:$AZ$68,30,0)=0," ",HLOOKUP(AF87,MaGv!$C$38:$AZ$68,30,0))</f>
        <v/>
      </c>
    </row>
    <row r="99" spans="1:41" ht="14.25" customHeight="1" x14ac:dyDescent="0.25">
      <c r="A99" s="283"/>
      <c r="B99" s="484"/>
      <c r="C99" s="67">
        <v>5</v>
      </c>
      <c r="D99" s="68" t="str">
        <f t="shared" si="66"/>
        <v/>
      </c>
      <c r="E99" s="68" t="str">
        <f t="shared" si="56"/>
        <v>côngN</v>
      </c>
      <c r="F99" s="68" t="str">
        <f t="shared" si="57"/>
        <v>toán</v>
      </c>
      <c r="G99" s="68" t="str">
        <f t="shared" si="58"/>
        <v/>
      </c>
      <c r="H99" s="68" t="str">
        <f t="shared" si="59"/>
        <v>địa</v>
      </c>
      <c r="I99" s="68" t="str">
        <f t="shared" si="60"/>
        <v/>
      </c>
      <c r="J99" s="281"/>
      <c r="K99" s="484"/>
      <c r="L99" s="67">
        <v>5</v>
      </c>
      <c r="M99" s="68" t="str">
        <f t="shared" si="67"/>
        <v/>
      </c>
      <c r="N99" s="68" t="str">
        <f t="shared" si="61"/>
        <v>anh</v>
      </c>
      <c r="O99" s="68" t="str">
        <f t="shared" si="62"/>
        <v>td</v>
      </c>
      <c r="P99" s="68" t="str">
        <f t="shared" si="63"/>
        <v/>
      </c>
      <c r="Q99" s="68" t="str">
        <f t="shared" si="64"/>
        <v>địa</v>
      </c>
      <c r="R99" s="68" t="str">
        <f t="shared" si="65"/>
        <v/>
      </c>
      <c r="V99" s="483"/>
      <c r="W99" s="25">
        <v>5</v>
      </c>
      <c r="X99" s="26" t="str">
        <f>IF(HLOOKUP(W87,MaGv!$C$38:$AZ$68,6,0)=0," ",HLOOKUP(W87,MaGv!$C$38:$AZ$68,6,0))</f>
        <v/>
      </c>
      <c r="Y99" s="26" t="str">
        <f>IF(HLOOKUP(W87,MaGv!$C$38:$AZ$68,11,0)=0," ",HLOOKUP(W87,MaGv!$C$38:$AZ$68,11,0))</f>
        <v>BC08</v>
      </c>
      <c r="Z99" s="26" t="str">
        <f>IF(HLOOKUP(W87,MaGv!$C$38:$AZ$68,16,0)=0," ",HLOOKUP(W87,MaGv!$C$38:$AZ$68,16,0))</f>
        <v>BT01</v>
      </c>
      <c r="AA99" s="26" t="str">
        <f>IF(HLOOKUP(W87,MaGv!$C$38:$AZ$68,21,0)=0," ",HLOOKUP(W87,MaGv!$C$38:$AZ$68,21,0))</f>
        <v/>
      </c>
      <c r="AB99" s="26" t="str">
        <f>IF(HLOOKUP(W87,MaGv!$C$38:$AZ$68,26,0)=0," ",HLOOKUP(W87,MaGv!$C$38:$AZ$68,26,0))</f>
        <v>BD04</v>
      </c>
      <c r="AC99" s="26" t="str">
        <f>IF(HLOOKUP(W87,MaGv!$C$38:$AZ$68,31,0)=0," ",HLOOKUP(W87,MaGv!$C$38:$AZ$68,31,0))</f>
        <v/>
      </c>
      <c r="AD99" s="268"/>
      <c r="AE99" s="482"/>
      <c r="AF99" s="27">
        <v>5</v>
      </c>
      <c r="AG99" s="26" t="str">
        <f>IF(HLOOKUP(AF87,MaGv!$C$38:$AZ$68,6,0)=0," ",HLOOKUP(AF87,MaGv!$C$38:$AZ$68,6,0))</f>
        <v/>
      </c>
      <c r="AH99" s="26" t="str">
        <f>IF(HLOOKUP(AF87,MaGv!$C$38:$AZ$68,11,0)=0," ",HLOOKUP(AF87,MaGv!$C$38:$AZ$68,11,0))</f>
        <v>BA09</v>
      </c>
      <c r="AI99" s="26" t="str">
        <f>IF(HLOOKUP(AF87,MaGv!$C$38:$AZ$68,16,0)=0," ",HLOOKUP(AF87,MaGv!$C$38:$AZ$68,16,0))</f>
        <v>BE02</v>
      </c>
      <c r="AJ99" s="26" t="str">
        <f>IF(HLOOKUP(AF87,MaGv!$C$38:$AZ$68,21,0)=0," ",HLOOKUP(AF87,MaGv!$C$38:$AZ$68,21,0))</f>
        <v/>
      </c>
      <c r="AK99" s="26" t="str">
        <f>IF(HLOOKUP(AF87,MaGv!$C$38:$AZ$68,26,0)=0," ",HLOOKUP(AF87,MaGv!$C$38:$AZ$68,26,0))</f>
        <v>BD03</v>
      </c>
      <c r="AL99" s="26" t="str">
        <f>IF(HLOOKUP(AF87,MaGv!$C$38:$AZ$68,31,0)=0," ",HLOOKUP(AF87,MaGv!$C$38:$AZ$68,31,0))</f>
        <v/>
      </c>
      <c r="AN99" s="28"/>
      <c r="AO99" s="28"/>
    </row>
    <row r="100" spans="1:41" s="28" customFormat="1" ht="14.25" customHeight="1" x14ac:dyDescent="0.25">
      <c r="A100" s="283"/>
      <c r="B100" s="69"/>
      <c r="C100" s="69"/>
      <c r="D100" s="69"/>
      <c r="E100" s="69"/>
      <c r="F100" s="69"/>
      <c r="G100" s="71"/>
      <c r="H100" s="71"/>
      <c r="I100" s="71"/>
      <c r="J100" s="281"/>
      <c r="K100" s="71"/>
      <c r="L100" s="71"/>
      <c r="M100" s="71"/>
      <c r="N100" s="71"/>
      <c r="O100" s="71"/>
      <c r="P100" s="71"/>
      <c r="Q100" s="71"/>
      <c r="R100" s="71"/>
      <c r="V100" s="11"/>
      <c r="W100" s="8"/>
      <c r="X100" s="6"/>
      <c r="Y100" s="6"/>
      <c r="Z100" s="6"/>
      <c r="AA100" s="6"/>
      <c r="AB100" s="6"/>
      <c r="AC100" s="6"/>
      <c r="AD100" s="268"/>
      <c r="AE100" s="7"/>
      <c r="AF100" s="8"/>
      <c r="AG100" s="6"/>
      <c r="AH100" s="6"/>
      <c r="AI100" s="6"/>
      <c r="AJ100" s="6"/>
      <c r="AK100" s="6"/>
      <c r="AL100" s="6"/>
    </row>
    <row r="101" spans="1:41" s="28" customFormat="1" ht="14.25" customHeight="1" x14ac:dyDescent="0.25">
      <c r="A101" s="284"/>
      <c r="B101" s="72"/>
      <c r="C101" s="72"/>
      <c r="D101" s="72"/>
      <c r="E101" s="72"/>
      <c r="F101" s="72"/>
      <c r="G101" s="73"/>
      <c r="H101" s="73"/>
      <c r="I101" s="73"/>
      <c r="J101" s="282"/>
      <c r="K101" s="73"/>
      <c r="L101" s="73"/>
      <c r="M101" s="73"/>
      <c r="N101" s="73"/>
      <c r="O101" s="73"/>
      <c r="P101" s="73"/>
      <c r="Q101" s="73"/>
      <c r="R101" s="73"/>
      <c r="V101" s="12"/>
      <c r="W101" s="8"/>
      <c r="X101" s="6"/>
      <c r="Y101" s="6"/>
      <c r="Z101" s="6"/>
      <c r="AA101" s="6"/>
      <c r="AB101" s="6"/>
      <c r="AC101" s="6"/>
      <c r="AD101" s="268"/>
      <c r="AE101" s="7"/>
      <c r="AF101" s="8"/>
      <c r="AG101" s="6"/>
      <c r="AH101" s="6"/>
      <c r="AI101" s="6"/>
      <c r="AJ101" s="6"/>
      <c r="AK101" s="6"/>
      <c r="AL101" s="6"/>
      <c r="AN101" s="16"/>
      <c r="AO101" s="16"/>
    </row>
    <row r="102" spans="1:41" ht="14.25" customHeight="1" x14ac:dyDescent="0.25">
      <c r="A102" s="285"/>
      <c r="J102" s="281"/>
      <c r="V102" s="2"/>
      <c r="W102" s="30"/>
      <c r="X102" s="2"/>
      <c r="Y102" s="2"/>
      <c r="Z102" s="2"/>
      <c r="AA102" s="2"/>
      <c r="AB102" s="2"/>
      <c r="AC102" s="2"/>
      <c r="AD102" s="268"/>
      <c r="AE102" s="2"/>
      <c r="AF102" s="30"/>
      <c r="AG102" s="2"/>
      <c r="AH102" s="2"/>
      <c r="AI102" s="2"/>
      <c r="AJ102" s="2"/>
      <c r="AK102" s="2"/>
      <c r="AL102" s="2"/>
    </row>
    <row r="103" spans="1:41" ht="14.25" customHeight="1" x14ac:dyDescent="0.25">
      <c r="A103" s="271"/>
      <c r="B103" s="55" t="s">
        <v>94</v>
      </c>
      <c r="C103" s="56"/>
      <c r="D103" s="57"/>
      <c r="E103" s="57"/>
      <c r="F103" s="57"/>
      <c r="G103" s="57"/>
      <c r="H103" s="58" t="str">
        <f>MaGv!$N$1</f>
        <v>02/1/2018</v>
      </c>
      <c r="I103" s="57"/>
      <c r="J103" s="275"/>
      <c r="K103" s="55" t="s">
        <v>94</v>
      </c>
      <c r="M103" s="57"/>
      <c r="N103" s="57"/>
      <c r="O103" s="57"/>
      <c r="P103" s="57"/>
      <c r="Q103" s="58" t="str">
        <f>MaGv!$N$1</f>
        <v>02/1/2018</v>
      </c>
      <c r="R103" s="57"/>
      <c r="V103" s="15"/>
      <c r="W103" s="17"/>
      <c r="X103" s="17"/>
      <c r="Y103" s="17"/>
      <c r="Z103" s="17"/>
      <c r="AA103" s="17"/>
      <c r="AB103" s="18" t="str">
        <f>MaGv!$N$1</f>
        <v>02/1/2018</v>
      </c>
      <c r="AC103" s="17"/>
      <c r="AD103" s="268"/>
      <c r="AE103" s="15"/>
      <c r="AF103" s="17"/>
      <c r="AG103" s="17"/>
      <c r="AH103" s="17"/>
      <c r="AI103" s="17"/>
      <c r="AJ103" s="17"/>
      <c r="AK103" s="18" t="str">
        <f>MaGv!$N$1</f>
        <v>02/1/2018</v>
      </c>
      <c r="AL103" s="17"/>
    </row>
    <row r="104" spans="1:41" ht="14.25" customHeight="1" x14ac:dyDescent="0.25">
      <c r="A104" s="271"/>
      <c r="B104" s="59" t="str">
        <f>V104</f>
        <v>LỚP:</v>
      </c>
      <c r="C104" s="196" t="str">
        <f>VLOOKUP(A106,DS!$R$3:$T$52,2,0)</f>
        <v>A13</v>
      </c>
      <c r="D104" s="59" t="str">
        <f>Y104</f>
        <v>GVCN:</v>
      </c>
      <c r="E104" s="60" t="str">
        <f>Z104</f>
        <v>Nguyễn Thị Lệ Thủy-CD</v>
      </c>
      <c r="G104" s="62"/>
      <c r="H104" s="62"/>
      <c r="I104" s="62"/>
      <c r="J104" s="275"/>
      <c r="K104" s="63" t="str">
        <f>AE104</f>
        <v>LỚP:</v>
      </c>
      <c r="L104" s="196" t="str">
        <f>VLOOKUP(J106,DS!$R$3:$T$52,2,0)</f>
        <v>A14</v>
      </c>
      <c r="M104" s="59" t="str">
        <f>AH104</f>
        <v>GVCN:</v>
      </c>
      <c r="N104" s="64" t="str">
        <f>AI104</f>
        <v>Hồng Thị Mỹ Phượng-Toán</v>
      </c>
      <c r="P104" s="62"/>
      <c r="Q104" s="62"/>
      <c r="R104" s="62"/>
      <c r="V104" s="19" t="s">
        <v>37</v>
      </c>
      <c r="W104" s="4" t="str">
        <f>C104</f>
        <v>A13</v>
      </c>
      <c r="Y104" s="10" t="s">
        <v>17</v>
      </c>
      <c r="Z104" s="5" t="str">
        <f>VLOOKUP(W104,dscn,4,0)&amp; "-"&amp;VLOOKUP(W104,dscn,6,0)</f>
        <v>Nguyễn Thị Lệ Thủy-CD</v>
      </c>
      <c r="AA104" s="4"/>
      <c r="AB104" s="4"/>
      <c r="AC104" s="4"/>
      <c r="AD104" s="268"/>
      <c r="AE104" s="19" t="s">
        <v>37</v>
      </c>
      <c r="AF104" s="4" t="str">
        <f>L104</f>
        <v>A14</v>
      </c>
      <c r="AH104" s="10" t="s">
        <v>17</v>
      </c>
      <c r="AI104" s="5" t="str">
        <f>VLOOKUP(AF104,dscn,4,0)&amp; "-"&amp;VLOOKUP(AF104,dscn,6,0)</f>
        <v>Hồng Thị Mỹ Phượng-Toán</v>
      </c>
      <c r="AJ104" s="4"/>
      <c r="AK104" s="4"/>
      <c r="AL104" s="4"/>
    </row>
    <row r="105" spans="1:41" ht="14.25" customHeight="1" x14ac:dyDescent="0.25">
      <c r="A105" s="272"/>
      <c r="J105" s="276"/>
      <c r="V105" s="2"/>
      <c r="W105" s="2"/>
      <c r="X105" s="1"/>
      <c r="Y105" s="2"/>
      <c r="Z105" s="2"/>
      <c r="AA105" s="2"/>
      <c r="AB105" s="2"/>
      <c r="AC105" s="2"/>
      <c r="AD105" s="268"/>
      <c r="AE105" s="2"/>
      <c r="AF105" s="2"/>
      <c r="AG105" s="1"/>
      <c r="AH105" s="2"/>
      <c r="AI105" s="2"/>
      <c r="AJ105" s="2"/>
      <c r="AK105" s="2"/>
      <c r="AL105" s="2"/>
      <c r="AN105" s="22"/>
      <c r="AO105" s="22"/>
    </row>
    <row r="106" spans="1:41" s="22" customFormat="1" ht="14.25" customHeight="1" x14ac:dyDescent="0.25">
      <c r="A106" s="273">
        <v>13</v>
      </c>
      <c r="B106" s="65"/>
      <c r="C106" s="66" t="s">
        <v>44</v>
      </c>
      <c r="D106" s="66" t="s">
        <v>15</v>
      </c>
      <c r="E106" s="66" t="s">
        <v>16</v>
      </c>
      <c r="F106" s="66" t="s">
        <v>38</v>
      </c>
      <c r="G106" s="66" t="s">
        <v>39</v>
      </c>
      <c r="H106" s="66" t="s">
        <v>40</v>
      </c>
      <c r="I106" s="66" t="s">
        <v>41</v>
      </c>
      <c r="J106" s="277">
        <v>14</v>
      </c>
      <c r="K106" s="65"/>
      <c r="L106" s="66" t="s">
        <v>44</v>
      </c>
      <c r="M106" s="66" t="s">
        <v>15</v>
      </c>
      <c r="N106" s="66" t="s">
        <v>16</v>
      </c>
      <c r="O106" s="66" t="s">
        <v>38</v>
      </c>
      <c r="P106" s="66" t="s">
        <v>39</v>
      </c>
      <c r="Q106" s="66" t="s">
        <v>40</v>
      </c>
      <c r="R106" s="66" t="s">
        <v>41</v>
      </c>
      <c r="V106" s="20"/>
      <c r="W106" s="21" t="s">
        <v>44</v>
      </c>
      <c r="X106" s="21" t="s">
        <v>15</v>
      </c>
      <c r="Y106" s="21" t="s">
        <v>16</v>
      </c>
      <c r="Z106" s="21" t="s">
        <v>38</v>
      </c>
      <c r="AA106" s="21" t="s">
        <v>39</v>
      </c>
      <c r="AB106" s="21" t="s">
        <v>40</v>
      </c>
      <c r="AC106" s="21" t="s">
        <v>41</v>
      </c>
      <c r="AD106" s="269"/>
      <c r="AE106" s="20"/>
      <c r="AF106" s="21" t="s">
        <v>44</v>
      </c>
      <c r="AG106" s="21" t="s">
        <v>15</v>
      </c>
      <c r="AH106" s="21" t="s">
        <v>16</v>
      </c>
      <c r="AI106" s="21" t="s">
        <v>38</v>
      </c>
      <c r="AJ106" s="21" t="s">
        <v>39</v>
      </c>
      <c r="AK106" s="21" t="s">
        <v>40</v>
      </c>
      <c r="AL106" s="21" t="s">
        <v>41</v>
      </c>
      <c r="AN106" s="16"/>
      <c r="AO106" s="16"/>
    </row>
    <row r="107" spans="1:41" ht="14.25" customHeight="1" x14ac:dyDescent="0.25">
      <c r="A107" s="283"/>
      <c r="B107" s="484" t="s">
        <v>25</v>
      </c>
      <c r="C107" s="67">
        <v>1</v>
      </c>
      <c r="D107" s="68" t="s">
        <v>516</v>
      </c>
      <c r="E107" s="68" t="str">
        <f t="shared" ref="E107:E116" si="68">IF(Y107="","",IF(Y107="cn","cn",VLOOKUP(MID(Y107,2,1),$AN$4:$AO$18,2,0)))</f>
        <v>anh</v>
      </c>
      <c r="F107" s="68" t="str">
        <f t="shared" ref="F107:F116" si="69">IF(Z107="","",IF(Z107="cn","cn",VLOOKUP(MID(Z107,2,1),$AN$4:$AO$18,2,0)))</f>
        <v>toán</v>
      </c>
      <c r="G107" s="68" t="str">
        <f t="shared" ref="G107:G116" si="70">IF(AA107="","",IF(AA107="cn","cn",VLOOKUP(MID(AA107,2,1),$AN$4:$AO$18,2,0)))</f>
        <v>anh</v>
      </c>
      <c r="H107" s="68" t="str">
        <f t="shared" ref="H107:H116" si="71">IF(AB107="","",IF(AB107="cn","cn",VLOOKUP(MID(AB107,2,1),$AN$4:$AO$18,2,0)))</f>
        <v>lý</v>
      </c>
      <c r="I107" s="68" t="str">
        <f t="shared" ref="I107:I116" si="72">IF(AC107="","",IF(AC107="cn","cn",VLOOKUP(MID(AC107,2,1),$AN$4:$AO$18,2,0)))</f>
        <v/>
      </c>
      <c r="J107" s="281"/>
      <c r="K107" s="484" t="s">
        <v>25</v>
      </c>
      <c r="L107" s="67">
        <v>1</v>
      </c>
      <c r="M107" s="68" t="s">
        <v>516</v>
      </c>
      <c r="N107" s="68" t="str">
        <f t="shared" ref="N107:N116" si="73">IF(AH107="","",IF(AH107="cn","cn",VLOOKUP(MID(AH107,2,1),$AN$4:$AO$18,2,0)))</f>
        <v>lý</v>
      </c>
      <c r="O107" s="68" t="str">
        <f t="shared" ref="O107:O116" si="74">IF(AI107="","",IF(AI107="cn","cn",VLOOKUP(MID(AI107,2,1),$AN$4:$AO$18,2,0)))</f>
        <v>cd</v>
      </c>
      <c r="P107" s="68" t="str">
        <f t="shared" ref="P107:P116" si="75">IF(AJ107="","",IF(AJ107="cn","cn",VLOOKUP(MID(AJ107,2,1),$AN$4:$AO$18,2,0)))</f>
        <v>văn</v>
      </c>
      <c r="Q107" s="68" t="str">
        <f t="shared" ref="Q107:Q116" si="76">IF(AK107="","",IF(AK107="cn","cn",VLOOKUP(MID(AK107,2,1),$AN$4:$AO$18,2,0)))</f>
        <v>văn</v>
      </c>
      <c r="R107" s="68" t="str">
        <f t="shared" ref="R107:R116" si="77">IF(AL107="","",IF(AL107="cn","cn",VLOOKUP(MID(AL107,2,1),$AN$4:$AO$18,2,0)))</f>
        <v/>
      </c>
      <c r="V107" s="483" t="s">
        <v>25</v>
      </c>
      <c r="W107" s="25">
        <v>1</v>
      </c>
      <c r="X107" s="26" t="s">
        <v>516</v>
      </c>
      <c r="Y107" s="26" t="str">
        <f>IF(HLOOKUP(W104,MaGv!$C$3:$AZ$68,7,0)=0," ",HLOOKUP(W104,MaGv!$C$3:$AZ$68,7,0))</f>
        <v>BA01</v>
      </c>
      <c r="Z107" s="26" t="str">
        <f>IF(HLOOKUP(W104,MaGv!$C$3:$AZ$68,12,0)=0," ",HLOOKUP(W104,MaGv!$C$3:$AZ$68,12,0))</f>
        <v>BT10</v>
      </c>
      <c r="AA107" s="26" t="str">
        <f>IF(HLOOKUP(W104,MaGv!$C$3:$AZ$68,17,0)=0," ",HLOOKUP(W104,MaGv!$C$3:$AZ$68,17,0))</f>
        <v>BA01</v>
      </c>
      <c r="AB107" s="26" t="str">
        <f>IF(HLOOKUP(W104,MaGv!$C$3:$AZ$68,22,0)=0," ",HLOOKUP(W104,MaGv!$C$3:$AZ$68,22,0))</f>
        <v>BL04</v>
      </c>
      <c r="AC107" s="26" t="str">
        <f>IF(HLOOKUP(W104,MaGv!$C$3:$AZ$68,27,0)=0," ",HLOOKUP(W104,MaGv!$C$3:$AZ$68,27,0))</f>
        <v/>
      </c>
      <c r="AD107" s="268"/>
      <c r="AE107" s="482" t="s">
        <v>25</v>
      </c>
      <c r="AF107" s="27">
        <v>1</v>
      </c>
      <c r="AG107" s="26" t="s">
        <v>516</v>
      </c>
      <c r="AH107" s="26" t="str">
        <f>IF(HLOOKUP(AF104,MaGv!$C$3:$AZ$68,7,0)=0," ",HLOOKUP(AF104,MaGv!$C$3:$AZ$68,7,0))</f>
        <v>BL09</v>
      </c>
      <c r="AI107" s="26" t="str">
        <f>IF(HLOOKUP(AF104,MaGv!$C$3:$AZ$68,12,0)=0," ",HLOOKUP(AF104,MaGv!$C$3:$AZ$68,12,0))</f>
        <v>BG03</v>
      </c>
      <c r="AJ107" s="26" t="str">
        <f>IF(HLOOKUP(AF104,MaGv!$C$3:$AZ$68,17,0)=0," ",HLOOKUP(AF104,MaGv!$C$3:$AZ$68,17,0))</f>
        <v>BV06</v>
      </c>
      <c r="AK107" s="26" t="str">
        <f>IF(HLOOKUP(AF104,MaGv!$C$3:$AZ$68,22,0)=0," ",HLOOKUP(AF104,MaGv!$C$3:$AZ$68,22,0))</f>
        <v>BV06</v>
      </c>
      <c r="AL107" s="26" t="str">
        <f>IF(HLOOKUP(AF104,MaGv!$C$3:$AZ$68,27,0)=0," ",HLOOKUP(AF104,MaGv!$C$3:$AZ$68,27,0))</f>
        <v/>
      </c>
    </row>
    <row r="108" spans="1:41" ht="14.25" customHeight="1" x14ac:dyDescent="0.25">
      <c r="A108" s="283"/>
      <c r="B108" s="484"/>
      <c r="C108" s="67">
        <v>2</v>
      </c>
      <c r="D108" s="68" t="str">
        <f>IF(X108="","",IF(X108="cn","cn",VLOOKUP(MID(X108,2,1),$AN$4:$AO$18,2,0)))</f>
        <v>cn</v>
      </c>
      <c r="E108" s="68" t="str">
        <f t="shared" si="68"/>
        <v>anh</v>
      </c>
      <c r="F108" s="68" t="str">
        <f t="shared" si="69"/>
        <v>toán</v>
      </c>
      <c r="G108" s="68" t="str">
        <f t="shared" si="70"/>
        <v>anh</v>
      </c>
      <c r="H108" s="68" t="str">
        <f t="shared" si="71"/>
        <v>toán</v>
      </c>
      <c r="I108" s="68" t="str">
        <f t="shared" si="72"/>
        <v/>
      </c>
      <c r="J108" s="281"/>
      <c r="K108" s="484"/>
      <c r="L108" s="67">
        <v>2</v>
      </c>
      <c r="M108" s="68" t="str">
        <f>IF(AG108="","",IF(AG108="cn","cn",VLOOKUP(MID(AG108,2,1),$AN$4:$AO$18,2,0)))</f>
        <v>cn</v>
      </c>
      <c r="N108" s="68" t="str">
        <f t="shared" si="73"/>
        <v>côngN</v>
      </c>
      <c r="O108" s="68" t="str">
        <f t="shared" si="74"/>
        <v>sử</v>
      </c>
      <c r="P108" s="68" t="str">
        <f t="shared" si="75"/>
        <v>văn</v>
      </c>
      <c r="Q108" s="68" t="str">
        <f t="shared" si="76"/>
        <v>địa</v>
      </c>
      <c r="R108" s="68" t="str">
        <f t="shared" si="77"/>
        <v/>
      </c>
      <c r="V108" s="483"/>
      <c r="W108" s="25">
        <v>2</v>
      </c>
      <c r="X108" s="26" t="s">
        <v>158</v>
      </c>
      <c r="Y108" s="26" t="str">
        <f>IF(HLOOKUP(W104,MaGv!$C$3:$AZ$68,8,0)=0," ",HLOOKUP(W104,MaGv!$C$3:$AZ$68,8,0))</f>
        <v>BA01</v>
      </c>
      <c r="Z108" s="26" t="str">
        <f>IF(HLOOKUP(W104,MaGv!$C$3:$AZ$68,13,0)=0," ",HLOOKUP(W104,MaGv!$C$3:$AZ$68,13,0))</f>
        <v>BT10</v>
      </c>
      <c r="AA108" s="26" t="str">
        <f>IF(HLOOKUP(W104,MaGv!$C$3:$AZ$68,18,0)=0," ",HLOOKUP(W104,MaGv!$C$3:$AZ$68,18,0))</f>
        <v>BA01</v>
      </c>
      <c r="AB108" s="26" t="str">
        <f>IF(HLOOKUP(W104,MaGv!$C$3:$AZ$68,23,0)=0," ",HLOOKUP(W104,MaGv!$C$3:$AZ$68,23,0))</f>
        <v>BT10</v>
      </c>
      <c r="AC108" s="26" t="str">
        <f>IF(HLOOKUP(W104,MaGv!$C$3:$AZ$68,28,0)=0," ",HLOOKUP(W104,MaGv!$C$3:$AZ$68,28,0))</f>
        <v/>
      </c>
      <c r="AD108" s="268"/>
      <c r="AE108" s="482"/>
      <c r="AF108" s="27">
        <v>2</v>
      </c>
      <c r="AG108" s="26" t="s">
        <v>158</v>
      </c>
      <c r="AH108" s="26" t="str">
        <f>IF(HLOOKUP(AF104,MaGv!$C$3:$AZ$68,8,0)=0," ",HLOOKUP(AF104,MaGv!$C$3:$AZ$68,8,0))</f>
        <v>BC06</v>
      </c>
      <c r="AI108" s="26" t="str">
        <f>IF(HLOOKUP(AF104,MaGv!$C$3:$AZ$68,13,0)=0," ",HLOOKUP(AF104,MaGv!$C$3:$AZ$68,13,0))</f>
        <v>BU01</v>
      </c>
      <c r="AJ108" s="26" t="str">
        <f>IF(HLOOKUP(AF104,MaGv!$C$3:$AZ$68,18,0)=0," ",HLOOKUP(AF104,MaGv!$C$3:$AZ$68,18,0))</f>
        <v>BV06</v>
      </c>
      <c r="AK108" s="26" t="str">
        <f>IF(HLOOKUP(AF104,MaGv!$C$3:$AZ$68,23,0)=0," ",HLOOKUP(AF104,MaGv!$C$3:$AZ$68,23,0))</f>
        <v>BD03</v>
      </c>
      <c r="AL108" s="26" t="str">
        <f>IF(HLOOKUP(AF104,MaGv!$C$3:$AZ$68,28,0)=0," ",HLOOKUP(AF104,MaGv!$C$3:$AZ$68,28,0))</f>
        <v/>
      </c>
    </row>
    <row r="109" spans="1:41" ht="14.25" customHeight="1" x14ac:dyDescent="0.25">
      <c r="A109" s="283"/>
      <c r="B109" s="484"/>
      <c r="C109" s="67">
        <v>3</v>
      </c>
      <c r="D109" s="68" t="str">
        <f t="shared" ref="D109:D116" si="78">IF(X109="","",IF(X109="cn","cn",VLOOKUP(MID(X109,2,1),$AN$4:$AO$18,2,0)))</f>
        <v>lý</v>
      </c>
      <c r="E109" s="68" t="str">
        <f t="shared" si="68"/>
        <v>hóa</v>
      </c>
      <c r="F109" s="68" t="str">
        <f t="shared" si="69"/>
        <v>sinh</v>
      </c>
      <c r="G109" s="68" t="str">
        <f t="shared" si="70"/>
        <v>toán</v>
      </c>
      <c r="H109" s="68" t="str">
        <f t="shared" si="71"/>
        <v>toán</v>
      </c>
      <c r="I109" s="68" t="str">
        <f t="shared" si="72"/>
        <v/>
      </c>
      <c r="J109" s="281"/>
      <c r="K109" s="484"/>
      <c r="L109" s="67">
        <v>3</v>
      </c>
      <c r="M109" s="68" t="str">
        <f t="shared" ref="M109:M116" si="79">IF(AG109="","",IF(AG109="cn","cn",VLOOKUP(MID(AG109,2,1),$AN$4:$AO$18,2,0)))</f>
        <v>toán</v>
      </c>
      <c r="N109" s="68" t="str">
        <f t="shared" si="73"/>
        <v>sinh</v>
      </c>
      <c r="O109" s="68" t="str">
        <f t="shared" si="74"/>
        <v>toán</v>
      </c>
      <c r="P109" s="68" t="str">
        <f t="shared" si="75"/>
        <v>anh</v>
      </c>
      <c r="Q109" s="68" t="str">
        <f t="shared" si="76"/>
        <v>lý</v>
      </c>
      <c r="R109" s="68" t="str">
        <f t="shared" si="77"/>
        <v/>
      </c>
      <c r="V109" s="483"/>
      <c r="W109" s="25">
        <v>3</v>
      </c>
      <c r="X109" s="26" t="str">
        <f>IF(HLOOKUP(W104,MaGv!$C$3:$AZ$68,4,0)=0," ",HLOOKUP(W104,MaGv!$C$3:$AZ$68,4,0))</f>
        <v>BL04</v>
      </c>
      <c r="Y109" s="26" t="str">
        <f>IF(HLOOKUP(W104,MaGv!$C$3:$AZ$68,9,0)=0," ",HLOOKUP(W104,MaGv!$C$3:$AZ$68,9,0))</f>
        <v>BH05</v>
      </c>
      <c r="Z109" s="26" t="str">
        <f>IF(HLOOKUP(W104,MaGv!$C$3:$AZ$68,14,0)=0," ",HLOOKUP(W104,MaGv!$C$3:$AZ$68,14,0))</f>
        <v>BS01</v>
      </c>
      <c r="AA109" s="26" t="str">
        <f>IF(HLOOKUP(W104,MaGv!$C$3:$AZ$68,19,0)=0," ",HLOOKUP(W104,MaGv!$C$3:$AZ$68,19,0))</f>
        <v>BT10</v>
      </c>
      <c r="AB109" s="26" t="str">
        <f>IF(HLOOKUP(W104,MaGv!$C$3:$AZ$68,24,0)=0," ",HLOOKUP(W104,MaGv!$C$3:$AZ$68,24,0))</f>
        <v>BT10</v>
      </c>
      <c r="AC109" s="26" t="str">
        <f>IF(HLOOKUP(W104,MaGv!$C$3:$AZ$68,29,0)=0," ",HLOOKUP(W104,MaGv!$C$3:$AZ$68,29,0))</f>
        <v/>
      </c>
      <c r="AD109" s="268"/>
      <c r="AE109" s="482"/>
      <c r="AF109" s="27">
        <v>3</v>
      </c>
      <c r="AG109" s="26" t="str">
        <f>IF(HLOOKUP(AF104,MaGv!$C$3:$AZ$68,4,0)=0," ",HLOOKUP(AF104,MaGv!$C$3:$AZ$68,4,0))</f>
        <v>BT17</v>
      </c>
      <c r="AH109" s="26" t="str">
        <f>IF(HLOOKUP(AF104,MaGv!$C$3:$AZ$68,9,0)=0," ",HLOOKUP(AF104,MaGv!$C$3:$AZ$68,9,0))</f>
        <v>BS08</v>
      </c>
      <c r="AI109" s="26" t="str">
        <f>IF(HLOOKUP(AF104,MaGv!$C$3:$AZ$68,14,0)=0," ",HLOOKUP(AF104,MaGv!$C$3:$AZ$68,14,0))</f>
        <v>BT17</v>
      </c>
      <c r="AJ109" s="26" t="str">
        <f>IF(HLOOKUP(AF104,MaGv!$C$3:$AZ$68,19,0)=0," ",HLOOKUP(AF104,MaGv!$C$3:$AZ$68,19,0))</f>
        <v>BA06</v>
      </c>
      <c r="AK109" s="26" t="str">
        <f>IF(HLOOKUP(AF104,MaGv!$C$3:$AZ$68,24,0)=0," ",HLOOKUP(AF104,MaGv!$C$3:$AZ$68,24,0))</f>
        <v>BL09</v>
      </c>
      <c r="AL109" s="26" t="str">
        <f>IF(HLOOKUP(AF104,MaGv!$C$3:$AZ$68,29,0)=0," ",HLOOKUP(AF104,MaGv!$C$3:$AZ$68,29,0))</f>
        <v/>
      </c>
    </row>
    <row r="110" spans="1:41" ht="14.25" customHeight="1" x14ac:dyDescent="0.25">
      <c r="A110" s="283"/>
      <c r="B110" s="484"/>
      <c r="C110" s="67">
        <v>4</v>
      </c>
      <c r="D110" s="68" t="str">
        <f t="shared" si="78"/>
        <v>toán</v>
      </c>
      <c r="E110" s="68" t="str">
        <f t="shared" si="68"/>
        <v>văn</v>
      </c>
      <c r="F110" s="68" t="str">
        <f t="shared" si="69"/>
        <v>anh</v>
      </c>
      <c r="G110" s="68" t="str">
        <f t="shared" si="70"/>
        <v>tin</v>
      </c>
      <c r="H110" s="68" t="str">
        <f t="shared" si="71"/>
        <v>văn</v>
      </c>
      <c r="I110" s="68" t="str">
        <f t="shared" si="72"/>
        <v/>
      </c>
      <c r="J110" s="281"/>
      <c r="K110" s="484"/>
      <c r="L110" s="67">
        <v>4</v>
      </c>
      <c r="M110" s="68" t="str">
        <f t="shared" si="79"/>
        <v>toán</v>
      </c>
      <c r="N110" s="68" t="str">
        <f t="shared" si="73"/>
        <v>văn</v>
      </c>
      <c r="O110" s="68" t="str">
        <f t="shared" si="74"/>
        <v>toán</v>
      </c>
      <c r="P110" s="68" t="str">
        <f t="shared" si="75"/>
        <v>hóa</v>
      </c>
      <c r="Q110" s="68" t="str">
        <f t="shared" si="76"/>
        <v>qp</v>
      </c>
      <c r="R110" s="68" t="str">
        <f t="shared" si="77"/>
        <v/>
      </c>
      <c r="V110" s="483"/>
      <c r="W110" s="25">
        <v>4</v>
      </c>
      <c r="X110" s="26" t="str">
        <f>IF(HLOOKUP(W104,MaGv!$C$3:$AZ$68,5,0)=0," ",HLOOKUP(W104,MaGv!$C$3:$AZ$68,5,0))</f>
        <v>BT10</v>
      </c>
      <c r="Y110" s="26" t="str">
        <f>IF(HLOOKUP(W104,MaGv!$C$3:$AZ$68,10,0)=0," ",HLOOKUP(W104,MaGv!$C$3:$AZ$68,10,0))</f>
        <v>BV01</v>
      </c>
      <c r="Z110" s="26" t="str">
        <f>IF(HLOOKUP(W104,MaGv!$C$3:$AZ$68,15,0)=0," ",HLOOKUP(W104,MaGv!$C$3:$AZ$68,15,0))</f>
        <v>BA01</v>
      </c>
      <c r="AA110" s="26" t="str">
        <f>IF(HLOOKUP(W104,MaGv!$C$3:$AZ$68,20,0)=0," ",HLOOKUP(W104,MaGv!$C$3:$AZ$68,20,0))</f>
        <v>BI02</v>
      </c>
      <c r="AB110" s="26" t="str">
        <f>IF(HLOOKUP(W104,MaGv!$C$3:$AZ$68,25,0)=0," ",HLOOKUP(W104,MaGv!$C$3:$AZ$68,25,0))</f>
        <v>BV01</v>
      </c>
      <c r="AC110" s="26" t="str">
        <f>IF(HLOOKUP(W104,MaGv!$C$3:$AZ$68,30,0)=0," ",HLOOKUP(W104,MaGv!$C$3:$AZ$68,30,0))</f>
        <v/>
      </c>
      <c r="AD110" s="268"/>
      <c r="AE110" s="482"/>
      <c r="AF110" s="27">
        <v>4</v>
      </c>
      <c r="AG110" s="26" t="str">
        <f>IF(HLOOKUP(AF104,MaGv!$C$3:$AZ$68,5,0)=0," ",HLOOKUP(AF104,MaGv!$C$3:$AZ$68,5,0))</f>
        <v>BT17</v>
      </c>
      <c r="AH110" s="26" t="str">
        <f>IF(HLOOKUP(AF104,MaGv!$C$3:$AZ$68,10,0)=0," ",HLOOKUP(AF104,MaGv!$C$3:$AZ$68,10,0))</f>
        <v>BV06</v>
      </c>
      <c r="AI110" s="26" t="str">
        <f>IF(HLOOKUP(AF104,MaGv!$C$3:$AZ$68,15,0)=0," ",HLOOKUP(AF104,MaGv!$C$3:$AZ$68,15,0))</f>
        <v>BT17</v>
      </c>
      <c r="AJ110" s="26" t="str">
        <f>IF(HLOOKUP(AF104,MaGv!$C$3:$AZ$68,20,0)=0," ",HLOOKUP(AF104,MaGv!$C$3:$AZ$68,20,0))</f>
        <v>BH02</v>
      </c>
      <c r="AK110" s="26" t="str">
        <f>IF(HLOOKUP(AF104,MaGv!$C$3:$AZ$68,25,0)=0," ",HLOOKUP(AF104,MaGv!$C$3:$AZ$68,25,0))</f>
        <v>BQ03</v>
      </c>
      <c r="AL110" s="26" t="str">
        <f>IF(HLOOKUP(AF104,MaGv!$C$3:$AZ$68,30,0)=0," ",HLOOKUP(AF104,MaGv!$C$3:$AZ$68,30,0))</f>
        <v/>
      </c>
    </row>
    <row r="111" spans="1:41" ht="14.25" customHeight="1" x14ac:dyDescent="0.25">
      <c r="A111" s="283"/>
      <c r="B111" s="484"/>
      <c r="C111" s="67">
        <v>5</v>
      </c>
      <c r="D111" s="68" t="str">
        <f t="shared" si="78"/>
        <v>toán</v>
      </c>
      <c r="E111" s="68" t="str">
        <f t="shared" si="68"/>
        <v>văn</v>
      </c>
      <c r="F111" s="68" t="str">
        <f t="shared" si="69"/>
        <v>địa</v>
      </c>
      <c r="G111" s="68" t="str">
        <f t="shared" si="70"/>
        <v>văn</v>
      </c>
      <c r="H111" s="68" t="str">
        <f t="shared" si="71"/>
        <v>văn</v>
      </c>
      <c r="I111" s="68" t="str">
        <f t="shared" si="72"/>
        <v/>
      </c>
      <c r="J111" s="281"/>
      <c r="K111" s="484"/>
      <c r="L111" s="67">
        <v>5</v>
      </c>
      <c r="M111" s="68" t="str">
        <f t="shared" si="79"/>
        <v>hóa</v>
      </c>
      <c r="N111" s="68" t="str">
        <f t="shared" si="73"/>
        <v>văn</v>
      </c>
      <c r="O111" s="68" t="str">
        <f t="shared" si="74"/>
        <v>tin</v>
      </c>
      <c r="P111" s="68" t="str">
        <f t="shared" si="75"/>
        <v>sử</v>
      </c>
      <c r="Q111" s="68" t="str">
        <f t="shared" si="76"/>
        <v>toán</v>
      </c>
      <c r="R111" s="68" t="str">
        <f t="shared" si="77"/>
        <v/>
      </c>
      <c r="V111" s="483"/>
      <c r="W111" s="25">
        <v>5</v>
      </c>
      <c r="X111" s="26" t="str">
        <f>IF(HLOOKUP(W104,MaGv!$C$3:$AZ$68,6,0)=0," ",HLOOKUP(W104,MaGv!$C$3:$AZ$68,6,0))</f>
        <v>BT10</v>
      </c>
      <c r="Y111" s="26" t="str">
        <f>IF(HLOOKUP(W104,MaGv!$C$3:$AZ$68,11,0)=0," ",HLOOKUP(W104,MaGv!$C$3:$AZ$68,11,0))</f>
        <v>BV01</v>
      </c>
      <c r="Z111" s="26" t="str">
        <f>IF(HLOOKUP(W104,MaGv!$C$3:$AZ$68,16,0)=0," ",HLOOKUP(W104,MaGv!$C$3:$AZ$68,16,0))</f>
        <v>BD03</v>
      </c>
      <c r="AA111" s="26" t="str">
        <f>IF(HLOOKUP(W104,MaGv!$C$3:$AZ$68,21,0)=0," ",HLOOKUP(W104,MaGv!$C$3:$AZ$68,21,0))</f>
        <v>BV01</v>
      </c>
      <c r="AB111" s="26" t="str">
        <f>IF(HLOOKUP(W104,MaGv!$C$3:$AZ$68,26,0)=0," ",HLOOKUP(W104,MaGv!$C$3:$AZ$68,26,0))</f>
        <v>BV01</v>
      </c>
      <c r="AC111" s="26" t="str">
        <f>IF(HLOOKUP(W104,MaGv!$C$3:$AZ$68,31,0)=0," ",HLOOKUP(W104,MaGv!$C$3:$AZ$68,31,0))</f>
        <v/>
      </c>
      <c r="AD111" s="268"/>
      <c r="AE111" s="482"/>
      <c r="AF111" s="27">
        <v>5</v>
      </c>
      <c r="AG111" s="26" t="str">
        <f>IF(HLOOKUP(AF104,MaGv!$C$3:$AZ$68,6,0)=0," ",HLOOKUP(AF104,MaGv!$C$3:$AZ$68,6,0))</f>
        <v>BH02</v>
      </c>
      <c r="AH111" s="26" t="str">
        <f>IF(HLOOKUP(AF104,MaGv!$C$3:$AZ$68,11,0)=0," ",HLOOKUP(AF104,MaGv!$C$3:$AZ$68,11,0))</f>
        <v>BV06</v>
      </c>
      <c r="AI111" s="26" t="str">
        <f>IF(HLOOKUP(AF104,MaGv!$C$3:$AZ$68,16,0)=0," ",HLOOKUP(AF104,MaGv!$C$3:$AZ$68,16,0))</f>
        <v>BI05</v>
      </c>
      <c r="AJ111" s="26" t="str">
        <f>IF(HLOOKUP(AF104,MaGv!$C$3:$AZ$68,21,0)=0," ",HLOOKUP(AF104,MaGv!$C$3:$AZ$68,21,0))</f>
        <v>BU01</v>
      </c>
      <c r="AK111" s="26" t="str">
        <f>IF(HLOOKUP(AF104,MaGv!$C$3:$AZ$68,26,0)=0," ",HLOOKUP(AF104,MaGv!$C$3:$AZ$68,26,0))</f>
        <v>BT17</v>
      </c>
      <c r="AL111" s="26" t="str">
        <f>IF(HLOOKUP(AF104,MaGv!$C$3:$AZ$68,31,0)=0," ",HLOOKUP(AF104,MaGv!$C$3:$AZ$68,31,0))</f>
        <v/>
      </c>
    </row>
    <row r="112" spans="1:41" ht="14.25" customHeight="1" x14ac:dyDescent="0.25">
      <c r="A112" s="283"/>
      <c r="B112" s="484" t="s">
        <v>24</v>
      </c>
      <c r="C112" s="67">
        <v>1</v>
      </c>
      <c r="D112" s="68" t="str">
        <f t="shared" si="78"/>
        <v/>
      </c>
      <c r="E112" s="68" t="str">
        <f t="shared" si="68"/>
        <v/>
      </c>
      <c r="F112" s="68" t="str">
        <f t="shared" si="69"/>
        <v/>
      </c>
      <c r="G112" s="68" t="str">
        <f t="shared" si="70"/>
        <v/>
      </c>
      <c r="H112" s="68" t="str">
        <f t="shared" si="71"/>
        <v/>
      </c>
      <c r="I112" s="68" t="str">
        <f t="shared" si="72"/>
        <v/>
      </c>
      <c r="J112" s="281"/>
      <c r="K112" s="484" t="s">
        <v>24</v>
      </c>
      <c r="L112" s="67">
        <v>1</v>
      </c>
      <c r="M112" s="68" t="str">
        <f t="shared" si="79"/>
        <v/>
      </c>
      <c r="N112" s="68" t="str">
        <f t="shared" si="73"/>
        <v/>
      </c>
      <c r="O112" s="68" t="str">
        <f t="shared" si="74"/>
        <v/>
      </c>
      <c r="P112" s="68" t="str">
        <f t="shared" si="75"/>
        <v/>
      </c>
      <c r="Q112" s="68" t="str">
        <f t="shared" si="76"/>
        <v/>
      </c>
      <c r="R112" s="68" t="str">
        <f t="shared" si="77"/>
        <v/>
      </c>
      <c r="V112" s="483" t="s">
        <v>24</v>
      </c>
      <c r="W112" s="25">
        <v>1</v>
      </c>
      <c r="X112" s="26" t="str">
        <f>IF(HLOOKUP(W104,MaGv!$C$38:$AZ$68,2,0)=0," ",HLOOKUP(W104,MaGv!$C$38:$AZ$68,2,0))</f>
        <v/>
      </c>
      <c r="Y112" s="26" t="str">
        <f>IF(HLOOKUP(W104,MaGv!$C$38:$AZ$68,7,0)=0," ",HLOOKUP(W104,MaGv!$C$38:$AZ$68,7,0))</f>
        <v/>
      </c>
      <c r="Z112" s="26" t="str">
        <f>IF(HLOOKUP(W104,MaGv!$C$38:$AZ$68,12,0)=0," ",HLOOKUP(W104,MaGv!$C$38:$AZ$68,12,0))</f>
        <v/>
      </c>
      <c r="AA112" s="26" t="str">
        <f>IF(HLOOKUP(W104,MaGv!$C$38:$AZ$68,17,0)=0," ",HLOOKUP(W104,MaGv!$C$38:$AZ$68,17,0))</f>
        <v/>
      </c>
      <c r="AB112" s="26" t="str">
        <f>IF(HLOOKUP(W104,MaGv!$C$38:$AZ$68,22,0)=0," ",HLOOKUP(W104,MaGv!$C$38:$AZ$68,22,0))</f>
        <v/>
      </c>
      <c r="AC112" s="26" t="str">
        <f>IF(HLOOKUP(W104,MaGv!$C$38:$AZ$68,27,0)=0," ",HLOOKUP(W104,MaGv!$C$38:$AZ$68,27,0))</f>
        <v/>
      </c>
      <c r="AD112" s="268"/>
      <c r="AE112" s="482" t="s">
        <v>24</v>
      </c>
      <c r="AF112" s="27">
        <v>1</v>
      </c>
      <c r="AG112" s="26" t="str">
        <f>IF(HLOOKUP(AF104,MaGv!$C$38:$AZ$68,2,0)=0," ",HLOOKUP(AF104,MaGv!$C$38:$AZ$68,2,0))</f>
        <v/>
      </c>
      <c r="AH112" s="26" t="str">
        <f>IF(HLOOKUP(AF104,MaGv!$C$38:$AZ$68,7,0)=0," ",HLOOKUP(AF104,MaGv!$C$38:$AZ$68,7,0))</f>
        <v/>
      </c>
      <c r="AI112" s="26" t="str">
        <f>IF(HLOOKUP(AF104,MaGv!$C$38:$AZ$68,12,0)=0," ",HLOOKUP(AF104,MaGv!$C$38:$AZ$68,12,0))</f>
        <v/>
      </c>
      <c r="AJ112" s="26" t="str">
        <f>IF(HLOOKUP(AF104,MaGv!$C$38:$AZ$68,17,0)=0," ",HLOOKUP(AF104,MaGv!$C$38:$AZ$68,17,0))</f>
        <v/>
      </c>
      <c r="AK112" s="26" t="str">
        <f>IF(HLOOKUP(AF104,MaGv!$C$38:$AZ$68,22,0)=0," ",HLOOKUP(AF104,MaGv!$C$38:$AZ$68,22,0))</f>
        <v/>
      </c>
      <c r="AL112" s="26" t="str">
        <f>IF(HLOOKUP(AF104,MaGv!$C$38:$AZ$68,27,0)=0," ",HLOOKUP(AF104,MaGv!$C$38:$AZ$68,27,0))</f>
        <v/>
      </c>
    </row>
    <row r="113" spans="1:41" ht="14.25" customHeight="1" x14ac:dyDescent="0.25">
      <c r="A113" s="283"/>
      <c r="B113" s="484"/>
      <c r="C113" s="67">
        <v>2</v>
      </c>
      <c r="D113" s="68" t="str">
        <f t="shared" si="78"/>
        <v/>
      </c>
      <c r="E113" s="68" t="str">
        <f t="shared" si="68"/>
        <v>cd</v>
      </c>
      <c r="F113" s="68" t="str">
        <f t="shared" si="69"/>
        <v>td</v>
      </c>
      <c r="G113" s="68" t="str">
        <f t="shared" si="70"/>
        <v/>
      </c>
      <c r="H113" s="68" t="str">
        <f t="shared" si="71"/>
        <v>văn</v>
      </c>
      <c r="I113" s="68" t="str">
        <f t="shared" si="72"/>
        <v/>
      </c>
      <c r="J113" s="281"/>
      <c r="K113" s="484"/>
      <c r="L113" s="67">
        <v>2</v>
      </c>
      <c r="M113" s="68" t="str">
        <f t="shared" si="79"/>
        <v/>
      </c>
      <c r="N113" s="68" t="str">
        <f t="shared" si="73"/>
        <v/>
      </c>
      <c r="O113" s="68" t="str">
        <f t="shared" si="74"/>
        <v>cd</v>
      </c>
      <c r="P113" s="68" t="str">
        <f t="shared" si="75"/>
        <v>toán</v>
      </c>
      <c r="Q113" s="68" t="str">
        <f t="shared" si="76"/>
        <v>anh</v>
      </c>
      <c r="R113" s="68" t="str">
        <f t="shared" si="77"/>
        <v/>
      </c>
      <c r="V113" s="483"/>
      <c r="W113" s="25">
        <v>2</v>
      </c>
      <c r="X113" s="26" t="str">
        <f>IF(HLOOKUP(W104,MaGv!$C$38:$AZ$68,3,0)=0," ",HLOOKUP(W104,MaGv!$C$38:$AZ$68,3,0))</f>
        <v/>
      </c>
      <c r="Y113" s="26" t="str">
        <f>IF(HLOOKUP(W104,MaGv!$C$38:$AZ$68,8,0)=0," ",HLOOKUP(W104,MaGv!$C$38:$AZ$68,8,0))</f>
        <v>BG04</v>
      </c>
      <c r="Z113" s="26" t="str">
        <f>IF(HLOOKUP(W104,MaGv!$C$38:$AZ$68,13,0)=0," ",HLOOKUP(W104,MaGv!$C$38:$AZ$68,13,0))</f>
        <v>BE02</v>
      </c>
      <c r="AA113" s="26" t="str">
        <f>IF(HLOOKUP(W104,MaGv!$C$38:$AZ$68,18,0)=0," ",HLOOKUP(W104,MaGv!$C$38:$AZ$68,18,0))</f>
        <v/>
      </c>
      <c r="AB113" s="26" t="str">
        <f>IF(HLOOKUP(W104,MaGv!$C$38:$AZ$68,23,0)=0," ",HLOOKUP(W104,MaGv!$C$38:$AZ$68,23,0))</f>
        <v>BV01</v>
      </c>
      <c r="AC113" s="26" t="str">
        <f>IF(HLOOKUP(W104,MaGv!$C$38:$AZ$68,28,0)=0," ",HLOOKUP(W104,MaGv!$C$38:$AZ$68,28,0))</f>
        <v/>
      </c>
      <c r="AD113" s="268"/>
      <c r="AE113" s="482"/>
      <c r="AF113" s="27">
        <v>2</v>
      </c>
      <c r="AG113" s="26" t="str">
        <f>IF(HLOOKUP(AF104,MaGv!$C$38:$AZ$68,3,0)=0," ",HLOOKUP(AF104,MaGv!$C$38:$AZ$68,3,0))</f>
        <v/>
      </c>
      <c r="AH113" s="26" t="str">
        <f>IF(HLOOKUP(AF104,MaGv!$C$38:$AZ$68,8,0)=0," ",HLOOKUP(AF104,MaGv!$C$38:$AZ$68,8,0))</f>
        <v/>
      </c>
      <c r="AI113" s="26" t="str">
        <f>IF(HLOOKUP(AF104,MaGv!$C$38:$AZ$68,13,0)=0," ",HLOOKUP(AF104,MaGv!$C$38:$AZ$68,13,0))</f>
        <v>BG03</v>
      </c>
      <c r="AJ113" s="26" t="str">
        <f>IF(HLOOKUP(AF104,MaGv!$C$38:$AZ$68,18,0)=0," ",HLOOKUP(AF104,MaGv!$C$38:$AZ$68,18,0))</f>
        <v>BT17</v>
      </c>
      <c r="AK113" s="26" t="str">
        <f>IF(HLOOKUP(AF104,MaGv!$C$38:$AZ$68,23,0)=0," ",HLOOKUP(AF104,MaGv!$C$38:$AZ$68,23,0))</f>
        <v>BA06</v>
      </c>
      <c r="AL113" s="26" t="str">
        <f>IF(HLOOKUP(AF104,MaGv!$C$38:$AZ$68,28,0)=0," ",HLOOKUP(AF104,MaGv!$C$38:$AZ$68,28,0))</f>
        <v/>
      </c>
    </row>
    <row r="114" spans="1:41" ht="14.25" customHeight="1" x14ac:dyDescent="0.25">
      <c r="A114" s="283"/>
      <c r="B114" s="484"/>
      <c r="C114" s="67">
        <v>3</v>
      </c>
      <c r="D114" s="68" t="str">
        <f t="shared" si="78"/>
        <v/>
      </c>
      <c r="E114" s="68" t="str">
        <f t="shared" si="68"/>
        <v>hóa</v>
      </c>
      <c r="F114" s="68" t="str">
        <f t="shared" si="69"/>
        <v>td</v>
      </c>
      <c r="G114" s="68" t="str">
        <f t="shared" si="70"/>
        <v/>
      </c>
      <c r="H114" s="68" t="str">
        <f t="shared" si="71"/>
        <v>địa</v>
      </c>
      <c r="I114" s="68" t="str">
        <f t="shared" si="72"/>
        <v/>
      </c>
      <c r="J114" s="281"/>
      <c r="K114" s="484"/>
      <c r="L114" s="67">
        <v>3</v>
      </c>
      <c r="M114" s="68" t="str">
        <f t="shared" si="79"/>
        <v/>
      </c>
      <c r="N114" s="68" t="str">
        <f t="shared" si="73"/>
        <v/>
      </c>
      <c r="O114" s="68" t="str">
        <f t="shared" si="74"/>
        <v>địa</v>
      </c>
      <c r="P114" s="68" t="str">
        <f t="shared" si="75"/>
        <v>toán</v>
      </c>
      <c r="Q114" s="68" t="str">
        <f t="shared" si="76"/>
        <v>anh</v>
      </c>
      <c r="R114" s="68" t="str">
        <f t="shared" si="77"/>
        <v/>
      </c>
      <c r="V114" s="483"/>
      <c r="W114" s="25">
        <v>3</v>
      </c>
      <c r="X114" s="26" t="str">
        <f>IF(HLOOKUP(W104,MaGv!$C$38:$AZ$68,4,0)=0," ",HLOOKUP(W104,MaGv!$C$38:$AZ$68,4,0))</f>
        <v/>
      </c>
      <c r="Y114" s="26" t="str">
        <f>IF(HLOOKUP(W104,MaGv!$C$38:$AZ$68,9,0)=0," ",HLOOKUP(W104,MaGv!$C$38:$AZ$68,9,0))</f>
        <v>BH05</v>
      </c>
      <c r="Z114" s="26" t="str">
        <f>IF(HLOOKUP(W104,MaGv!$C$38:$AZ$68,14,0)=0," ",HLOOKUP(W104,MaGv!$C$38:$AZ$68,14,0))</f>
        <v>BE02</v>
      </c>
      <c r="AA114" s="26" t="str">
        <f>IF(HLOOKUP(W104,MaGv!$C$38:$AZ$68,19,0)=0," ",HLOOKUP(W104,MaGv!$C$38:$AZ$68,19,0))</f>
        <v/>
      </c>
      <c r="AB114" s="26" t="str">
        <f>IF(HLOOKUP(W104,MaGv!$C$38:$AZ$68,24,0)=0," ",HLOOKUP(W104,MaGv!$C$38:$AZ$68,24,0))</f>
        <v>BD03</v>
      </c>
      <c r="AC114" s="26" t="str">
        <f>IF(HLOOKUP(W104,MaGv!$C$38:$AZ$68,29,0)=0," ",HLOOKUP(W104,MaGv!$C$38:$AZ$68,29,0))</f>
        <v/>
      </c>
      <c r="AD114" s="268"/>
      <c r="AE114" s="482"/>
      <c r="AF114" s="27">
        <v>3</v>
      </c>
      <c r="AG114" s="26" t="str">
        <f>IF(HLOOKUP(AF104,MaGv!$C$38:$AZ$68,4,0)=0," ",HLOOKUP(AF104,MaGv!$C$38:$AZ$68,4,0))</f>
        <v/>
      </c>
      <c r="AH114" s="26" t="str">
        <f>IF(HLOOKUP(AF104,MaGv!$C$38:$AZ$68,9,0)=0," ",HLOOKUP(AF104,MaGv!$C$38:$AZ$68,9,0))</f>
        <v/>
      </c>
      <c r="AI114" s="26" t="str">
        <f>IF(HLOOKUP(AF104,MaGv!$C$38:$AZ$68,14,0)=0," ",HLOOKUP(AF104,MaGv!$C$38:$AZ$68,14,0))</f>
        <v>BD03</v>
      </c>
      <c r="AJ114" s="26" t="str">
        <f>IF(HLOOKUP(AF104,MaGv!$C$38:$AZ$68,19,0)=0," ",HLOOKUP(AF104,MaGv!$C$38:$AZ$68,19,0))</f>
        <v>BT17</v>
      </c>
      <c r="AK114" s="26" t="str">
        <f>IF(HLOOKUP(AF104,MaGv!$C$38:$AZ$68,24,0)=0," ",HLOOKUP(AF104,MaGv!$C$38:$AZ$68,24,0))</f>
        <v>BA06</v>
      </c>
      <c r="AL114" s="26" t="str">
        <f>IF(HLOOKUP(AF104,MaGv!$C$38:$AZ$68,29,0)=0," ",HLOOKUP(AF104,MaGv!$C$38:$AZ$68,29,0))</f>
        <v/>
      </c>
    </row>
    <row r="115" spans="1:41" ht="14.25" customHeight="1" x14ac:dyDescent="0.25">
      <c r="A115" s="283"/>
      <c r="B115" s="484"/>
      <c r="C115" s="67">
        <v>4</v>
      </c>
      <c r="D115" s="68" t="str">
        <f t="shared" si="78"/>
        <v/>
      </c>
      <c r="E115" s="68" t="str">
        <f t="shared" si="68"/>
        <v>côngN</v>
      </c>
      <c r="F115" s="68" t="str">
        <f t="shared" si="69"/>
        <v>sử</v>
      </c>
      <c r="G115" s="68" t="str">
        <f t="shared" si="70"/>
        <v/>
      </c>
      <c r="H115" s="68" t="str">
        <f t="shared" si="71"/>
        <v>sử</v>
      </c>
      <c r="I115" s="68" t="str">
        <f t="shared" si="72"/>
        <v/>
      </c>
      <c r="J115" s="281"/>
      <c r="K115" s="484"/>
      <c r="L115" s="67">
        <v>4</v>
      </c>
      <c r="M115" s="68" t="str">
        <f t="shared" si="79"/>
        <v/>
      </c>
      <c r="N115" s="68" t="str">
        <f t="shared" si="73"/>
        <v/>
      </c>
      <c r="O115" s="68" t="str">
        <f t="shared" si="74"/>
        <v>td</v>
      </c>
      <c r="P115" s="68" t="str">
        <f t="shared" si="75"/>
        <v>anh</v>
      </c>
      <c r="Q115" s="68" t="str">
        <f t="shared" si="76"/>
        <v>địa</v>
      </c>
      <c r="R115" s="68" t="str">
        <f t="shared" si="77"/>
        <v/>
      </c>
      <c r="V115" s="483"/>
      <c r="W115" s="25">
        <v>4</v>
      </c>
      <c r="X115" s="26" t="str">
        <f>IF(HLOOKUP(W104,MaGv!$C$38:$AZ$68,5,0)=0," ",HLOOKUP(W104,MaGv!$C$38:$AZ$68,5,0))</f>
        <v/>
      </c>
      <c r="Y115" s="26" t="str">
        <f>IF(HLOOKUP(W104,MaGv!$C$38:$AZ$68,10,0)=0," ",HLOOKUP(W104,MaGv!$C$38:$AZ$68,10,0))</f>
        <v>BC04</v>
      </c>
      <c r="Z115" s="26" t="str">
        <f>IF(HLOOKUP(W104,MaGv!$C$38:$AZ$68,15,0)=0," ",HLOOKUP(W104,MaGv!$C$38:$AZ$68,15,0))</f>
        <v>BU03</v>
      </c>
      <c r="AA115" s="26" t="str">
        <f>IF(HLOOKUP(W104,MaGv!$C$38:$AZ$68,20,0)=0," ",HLOOKUP(W104,MaGv!$C$38:$AZ$68,20,0))</f>
        <v/>
      </c>
      <c r="AB115" s="26" t="str">
        <f>IF(HLOOKUP(W104,MaGv!$C$38:$AZ$68,25,0)=0," ",HLOOKUP(W104,MaGv!$C$38:$AZ$68,25,0))</f>
        <v>BU03</v>
      </c>
      <c r="AC115" s="26" t="str">
        <f>IF(HLOOKUP(W104,MaGv!$C$38:$AZ$68,30,0)=0," ",HLOOKUP(W104,MaGv!$C$38:$AZ$68,30,0))</f>
        <v/>
      </c>
      <c r="AD115" s="268"/>
      <c r="AE115" s="482"/>
      <c r="AF115" s="27">
        <v>4</v>
      </c>
      <c r="AG115" s="26" t="str">
        <f>IF(HLOOKUP(AF104,MaGv!$C$38:$AZ$68,5,0)=0," ",HLOOKUP(AF104,MaGv!$C$38:$AZ$68,5,0))</f>
        <v/>
      </c>
      <c r="AH115" s="26" t="str">
        <f>IF(HLOOKUP(AF104,MaGv!$C$38:$AZ$68,10,0)=0," ",HLOOKUP(AF104,MaGv!$C$38:$AZ$68,10,0))</f>
        <v/>
      </c>
      <c r="AI115" s="26" t="str">
        <f>IF(HLOOKUP(AF104,MaGv!$C$38:$AZ$68,15,0)=0," ",HLOOKUP(AF104,MaGv!$C$38:$AZ$68,15,0))</f>
        <v>BE01</v>
      </c>
      <c r="AJ115" s="26" t="str">
        <f>IF(HLOOKUP(AF104,MaGv!$C$38:$AZ$68,20,0)=0," ",HLOOKUP(AF104,MaGv!$C$38:$AZ$68,20,0))</f>
        <v>BA06</v>
      </c>
      <c r="AK115" s="26" t="str">
        <f>IF(HLOOKUP(AF104,MaGv!$C$38:$AZ$68,25,0)=0," ",HLOOKUP(AF104,MaGv!$C$38:$AZ$68,25,0))</f>
        <v>BD03</v>
      </c>
      <c r="AL115" s="26" t="str">
        <f>IF(HLOOKUP(AF104,MaGv!$C$38:$AZ$68,30,0)=0," ",HLOOKUP(AF104,MaGv!$C$38:$AZ$68,30,0))</f>
        <v/>
      </c>
    </row>
    <row r="116" spans="1:41" ht="14.25" customHeight="1" x14ac:dyDescent="0.25">
      <c r="A116" s="283"/>
      <c r="B116" s="484"/>
      <c r="C116" s="67">
        <v>5</v>
      </c>
      <c r="D116" s="68" t="str">
        <f t="shared" si="78"/>
        <v/>
      </c>
      <c r="E116" s="68" t="str">
        <f t="shared" si="68"/>
        <v>qp</v>
      </c>
      <c r="F116" s="68" t="str">
        <f t="shared" si="69"/>
        <v>địa</v>
      </c>
      <c r="G116" s="68" t="str">
        <f t="shared" si="70"/>
        <v/>
      </c>
      <c r="H116" s="68" t="str">
        <f t="shared" si="71"/>
        <v>cd</v>
      </c>
      <c r="I116" s="68" t="str">
        <f t="shared" si="72"/>
        <v/>
      </c>
      <c r="J116" s="281"/>
      <c r="K116" s="484"/>
      <c r="L116" s="67">
        <v>5</v>
      </c>
      <c r="M116" s="68" t="str">
        <f t="shared" si="79"/>
        <v/>
      </c>
      <c r="N116" s="68" t="str">
        <f t="shared" si="73"/>
        <v/>
      </c>
      <c r="O116" s="68" t="str">
        <f t="shared" si="74"/>
        <v>td</v>
      </c>
      <c r="P116" s="68" t="str">
        <f t="shared" si="75"/>
        <v>anh</v>
      </c>
      <c r="Q116" s="68" t="str">
        <f t="shared" si="76"/>
        <v>văn</v>
      </c>
      <c r="R116" s="68" t="str">
        <f t="shared" si="77"/>
        <v/>
      </c>
      <c r="V116" s="483"/>
      <c r="W116" s="25">
        <v>5</v>
      </c>
      <c r="X116" s="26" t="str">
        <f>IF(HLOOKUP(W104,MaGv!$C$38:$AZ$68,6,0)=0," ",HLOOKUP(W104,MaGv!$C$38:$AZ$68,6,0))</f>
        <v/>
      </c>
      <c r="Y116" s="26" t="str">
        <f>IF(HLOOKUP(W104,MaGv!$C$38:$AZ$68,11,0)=0," ",HLOOKUP(W104,MaGv!$C$38:$AZ$68,11,0))</f>
        <v>BQ01</v>
      </c>
      <c r="Z116" s="26" t="str">
        <f>IF(HLOOKUP(W104,MaGv!$C$38:$AZ$68,16,0)=0," ",HLOOKUP(W104,MaGv!$C$38:$AZ$68,16,0))</f>
        <v>BD03</v>
      </c>
      <c r="AA116" s="26" t="str">
        <f>IF(HLOOKUP(W104,MaGv!$C$38:$AZ$68,21,0)=0," ",HLOOKUP(W104,MaGv!$C$38:$AZ$68,21,0))</f>
        <v/>
      </c>
      <c r="AB116" s="26" t="str">
        <f>IF(HLOOKUP(W104,MaGv!$C$38:$AZ$68,26,0)=0," ",HLOOKUP(W104,MaGv!$C$38:$AZ$68,26,0))</f>
        <v>BG04</v>
      </c>
      <c r="AC116" s="26" t="str">
        <f>IF(HLOOKUP(W104,MaGv!$C$38:$AZ$68,31,0)=0," ",HLOOKUP(W104,MaGv!$C$38:$AZ$68,31,0))</f>
        <v/>
      </c>
      <c r="AD116" s="268"/>
      <c r="AE116" s="482"/>
      <c r="AF116" s="27">
        <v>5</v>
      </c>
      <c r="AG116" s="26" t="str">
        <f>IF(HLOOKUP(AF104,MaGv!$C$38:$AZ$68,6,0)=0," ",HLOOKUP(AF104,MaGv!$C$38:$AZ$68,6,0))</f>
        <v/>
      </c>
      <c r="AH116" s="26" t="str">
        <f>IF(HLOOKUP(AF104,MaGv!$C$38:$AZ$68,11,0)=0," ",HLOOKUP(AF104,MaGv!$C$38:$AZ$68,11,0))</f>
        <v/>
      </c>
      <c r="AI116" s="26" t="str">
        <f>IF(HLOOKUP(AF104,MaGv!$C$38:$AZ$68,16,0)=0," ",HLOOKUP(AF104,MaGv!$C$38:$AZ$68,16,0))</f>
        <v>BE01</v>
      </c>
      <c r="AJ116" s="26" t="str">
        <f>IF(HLOOKUP(AF104,MaGv!$C$38:$AZ$68,21,0)=0," ",HLOOKUP(AF104,MaGv!$C$38:$AZ$68,21,0))</f>
        <v>BA06</v>
      </c>
      <c r="AK116" s="26" t="str">
        <f>IF(HLOOKUP(AF104,MaGv!$C$38:$AZ$68,26,0)=0," ",HLOOKUP(AF104,MaGv!$C$38:$AZ$68,26,0))</f>
        <v>BV06</v>
      </c>
      <c r="AL116" s="26" t="str">
        <f>IF(HLOOKUP(AF104,MaGv!$C$38:$AZ$68,31,0)=0," ",HLOOKUP(AF104,MaGv!$C$38:$AZ$68,31,0))</f>
        <v/>
      </c>
      <c r="AN116" s="28"/>
      <c r="AO116" s="28"/>
    </row>
    <row r="117" spans="1:41" s="28" customFormat="1" ht="14.25" customHeight="1" x14ac:dyDescent="0.25">
      <c r="A117" s="283"/>
      <c r="B117" s="69"/>
      <c r="C117" s="69"/>
      <c r="D117" s="69"/>
      <c r="E117" s="69"/>
      <c r="F117" s="69"/>
      <c r="G117" s="71"/>
      <c r="H117" s="71"/>
      <c r="I117" s="71"/>
      <c r="J117" s="281"/>
      <c r="K117" s="71"/>
      <c r="L117" s="71"/>
      <c r="M117" s="71"/>
      <c r="N117" s="71"/>
      <c r="O117" s="71"/>
      <c r="P117" s="71"/>
      <c r="Q117" s="71"/>
      <c r="R117" s="71"/>
      <c r="V117" s="11"/>
      <c r="W117" s="8"/>
      <c r="X117" s="6"/>
      <c r="Y117" s="6"/>
      <c r="Z117" s="6"/>
      <c r="AA117" s="6"/>
      <c r="AB117" s="6"/>
      <c r="AC117" s="6"/>
      <c r="AD117" s="268"/>
      <c r="AE117" s="7"/>
      <c r="AF117" s="8"/>
      <c r="AG117" s="6"/>
      <c r="AH117" s="6"/>
      <c r="AI117" s="6"/>
      <c r="AJ117" s="6"/>
      <c r="AK117" s="6"/>
      <c r="AL117" s="6"/>
    </row>
    <row r="118" spans="1:41" s="28" customFormat="1" ht="14.25" customHeight="1" x14ac:dyDescent="0.25">
      <c r="A118" s="284"/>
      <c r="B118" s="72"/>
      <c r="C118" s="72"/>
      <c r="D118" s="72"/>
      <c r="E118" s="72"/>
      <c r="F118" s="72"/>
      <c r="G118" s="73"/>
      <c r="H118" s="73"/>
      <c r="I118" s="73"/>
      <c r="J118" s="282"/>
      <c r="K118" s="73"/>
      <c r="L118" s="73"/>
      <c r="M118" s="73"/>
      <c r="N118" s="73"/>
      <c r="O118" s="73"/>
      <c r="P118" s="73"/>
      <c r="Q118" s="73"/>
      <c r="R118" s="73"/>
      <c r="V118" s="12"/>
      <c r="W118" s="8"/>
      <c r="X118" s="6"/>
      <c r="Y118" s="6"/>
      <c r="Z118" s="6"/>
      <c r="AA118" s="6"/>
      <c r="AB118" s="6"/>
      <c r="AC118" s="6"/>
      <c r="AD118" s="268"/>
      <c r="AE118" s="7"/>
      <c r="AF118" s="8"/>
      <c r="AG118" s="6"/>
      <c r="AH118" s="6"/>
      <c r="AI118" s="6"/>
      <c r="AJ118" s="6"/>
      <c r="AK118" s="6"/>
      <c r="AL118" s="6"/>
      <c r="AN118" s="16"/>
      <c r="AO118" s="16"/>
    </row>
    <row r="119" spans="1:41" ht="14.25" customHeight="1" x14ac:dyDescent="0.25">
      <c r="A119" s="285"/>
      <c r="J119" s="281"/>
      <c r="V119" s="2"/>
      <c r="W119" s="30"/>
      <c r="X119" s="2"/>
      <c r="Y119" s="2"/>
      <c r="Z119" s="2"/>
      <c r="AA119" s="2"/>
      <c r="AB119" s="2"/>
      <c r="AC119" s="2"/>
      <c r="AD119" s="268"/>
      <c r="AE119" s="2"/>
      <c r="AF119" s="30"/>
      <c r="AG119" s="2"/>
      <c r="AH119" s="2"/>
      <c r="AI119" s="2"/>
      <c r="AJ119" s="2"/>
      <c r="AK119" s="2"/>
      <c r="AL119" s="2"/>
    </row>
    <row r="120" spans="1:41" ht="14.25" customHeight="1" x14ac:dyDescent="0.25">
      <c r="A120" s="271"/>
      <c r="B120" s="55" t="s">
        <v>94</v>
      </c>
      <c r="C120" s="56"/>
      <c r="D120" s="57"/>
      <c r="E120" s="57"/>
      <c r="F120" s="57"/>
      <c r="G120" s="57"/>
      <c r="H120" s="58" t="str">
        <f>MaGv!$N$1</f>
        <v>02/1/2018</v>
      </c>
      <c r="I120" s="57"/>
      <c r="J120" s="275"/>
      <c r="K120" s="55" t="s">
        <v>94</v>
      </c>
      <c r="M120" s="57"/>
      <c r="N120" s="57"/>
      <c r="O120" s="57"/>
      <c r="P120" s="57"/>
      <c r="Q120" s="58" t="str">
        <f>MaGv!$N$1</f>
        <v>02/1/2018</v>
      </c>
      <c r="R120" s="57"/>
      <c r="V120" s="15"/>
      <c r="W120" s="17"/>
      <c r="X120" s="17"/>
      <c r="Y120" s="17"/>
      <c r="Z120" s="17"/>
      <c r="AA120" s="17"/>
      <c r="AB120" s="18" t="str">
        <f>MaGv!$N$1</f>
        <v>02/1/2018</v>
      </c>
      <c r="AC120" s="17"/>
      <c r="AE120" s="15"/>
      <c r="AF120" s="17"/>
      <c r="AG120" s="17"/>
      <c r="AH120" s="17"/>
      <c r="AI120" s="17"/>
      <c r="AJ120" s="17"/>
      <c r="AK120" s="18" t="str">
        <f>MaGv!$N$1</f>
        <v>02/1/2018</v>
      </c>
      <c r="AL120" s="17"/>
    </row>
    <row r="121" spans="1:41" ht="14.25" customHeight="1" x14ac:dyDescent="0.25">
      <c r="A121" s="271"/>
      <c r="B121" s="59" t="str">
        <f>V121</f>
        <v>LỚP:</v>
      </c>
      <c r="C121" s="196" t="str">
        <f>VLOOKUP(A123,DS!$R$3:$T$52,2,0)</f>
        <v>B1</v>
      </c>
      <c r="D121" s="59" t="str">
        <f>Y121</f>
        <v>GVCN:</v>
      </c>
      <c r="E121" s="60" t="str">
        <f>Z121</f>
        <v xml:space="preserve">Lương Thị  Chi-Văn </v>
      </c>
      <c r="G121" s="62"/>
      <c r="H121" s="62"/>
      <c r="I121" s="62"/>
      <c r="J121" s="275"/>
      <c r="K121" s="63" t="str">
        <f>AE121</f>
        <v>LỚP:</v>
      </c>
      <c r="L121" s="196" t="str">
        <f>VLOOKUP(J123,DS!$R$3:$T$52,2,0)</f>
        <v>B2</v>
      </c>
      <c r="M121" s="59" t="str">
        <f>AH121</f>
        <v>GVCN:</v>
      </c>
      <c r="N121" s="64" t="str">
        <f>AI121</f>
        <v>Phạm Thị Quỳnh Trang-Văn</v>
      </c>
      <c r="P121" s="62"/>
      <c r="Q121" s="62"/>
      <c r="R121" s="62"/>
      <c r="V121" s="19" t="s">
        <v>37</v>
      </c>
      <c r="W121" s="4" t="s">
        <v>45</v>
      </c>
      <c r="Y121" s="10" t="s">
        <v>17</v>
      </c>
      <c r="Z121" s="5" t="str">
        <f>VLOOKUP(W121,dscn,4,0)&amp; "-"&amp;VLOOKUP(W121,dscn,6,0)</f>
        <v xml:space="preserve">Lương Thị  Chi-Văn </v>
      </c>
      <c r="AA121" s="4"/>
      <c r="AB121" s="4"/>
      <c r="AC121" s="4"/>
      <c r="AD121" s="268"/>
      <c r="AE121" s="19" t="s">
        <v>37</v>
      </c>
      <c r="AF121" s="4" t="str">
        <f>L121</f>
        <v>B2</v>
      </c>
      <c r="AH121" s="10" t="s">
        <v>17</v>
      </c>
      <c r="AI121" s="5" t="str">
        <f>VLOOKUP(AF121,dscn,4,0)&amp; "-"&amp;VLOOKUP(AF121,dscn,6,0)</f>
        <v>Phạm Thị Quỳnh Trang-Văn</v>
      </c>
      <c r="AJ121" s="4"/>
      <c r="AK121" s="4"/>
      <c r="AL121" s="4"/>
    </row>
    <row r="122" spans="1:41" ht="14.25" customHeight="1" x14ac:dyDescent="0.25">
      <c r="A122" s="272"/>
      <c r="J122" s="276"/>
      <c r="V122" s="2"/>
      <c r="W122" s="2"/>
      <c r="X122" s="1"/>
      <c r="Y122" s="2"/>
      <c r="Z122" s="2"/>
      <c r="AA122" s="2"/>
      <c r="AB122" s="2"/>
      <c r="AC122" s="2"/>
      <c r="AD122" s="268"/>
      <c r="AE122" s="2"/>
      <c r="AF122" s="2"/>
      <c r="AG122" s="1"/>
      <c r="AH122" s="2"/>
      <c r="AI122" s="2"/>
      <c r="AJ122" s="2"/>
      <c r="AK122" s="2"/>
      <c r="AL122" s="2"/>
      <c r="AN122" s="22"/>
      <c r="AO122" s="22"/>
    </row>
    <row r="123" spans="1:41" s="22" customFormat="1" ht="14.25" customHeight="1" x14ac:dyDescent="0.25">
      <c r="A123" s="273">
        <v>15</v>
      </c>
      <c r="B123" s="65"/>
      <c r="C123" s="66" t="s">
        <v>44</v>
      </c>
      <c r="D123" s="66" t="s">
        <v>15</v>
      </c>
      <c r="E123" s="66" t="s">
        <v>16</v>
      </c>
      <c r="F123" s="66" t="s">
        <v>38</v>
      </c>
      <c r="G123" s="66" t="s">
        <v>39</v>
      </c>
      <c r="H123" s="66" t="s">
        <v>40</v>
      </c>
      <c r="I123" s="66" t="s">
        <v>41</v>
      </c>
      <c r="J123" s="277">
        <v>16</v>
      </c>
      <c r="K123" s="65"/>
      <c r="L123" s="66" t="s">
        <v>44</v>
      </c>
      <c r="M123" s="66" t="s">
        <v>15</v>
      </c>
      <c r="N123" s="66" t="s">
        <v>16</v>
      </c>
      <c r="O123" s="66" t="s">
        <v>38</v>
      </c>
      <c r="P123" s="66" t="s">
        <v>39</v>
      </c>
      <c r="Q123" s="66" t="s">
        <v>40</v>
      </c>
      <c r="R123" s="66" t="s">
        <v>41</v>
      </c>
      <c r="V123" s="20"/>
      <c r="W123" s="21" t="s">
        <v>44</v>
      </c>
      <c r="X123" s="21" t="s">
        <v>15</v>
      </c>
      <c r="Y123" s="21" t="s">
        <v>16</v>
      </c>
      <c r="Z123" s="21" t="s">
        <v>38</v>
      </c>
      <c r="AA123" s="21" t="s">
        <v>39</v>
      </c>
      <c r="AB123" s="21" t="s">
        <v>40</v>
      </c>
      <c r="AC123" s="21" t="s">
        <v>41</v>
      </c>
      <c r="AD123" s="269"/>
      <c r="AE123" s="20"/>
      <c r="AF123" s="21" t="s">
        <v>44</v>
      </c>
      <c r="AG123" s="21" t="s">
        <v>15</v>
      </c>
      <c r="AH123" s="21" t="s">
        <v>16</v>
      </c>
      <c r="AI123" s="21" t="s">
        <v>38</v>
      </c>
      <c r="AJ123" s="21" t="s">
        <v>39</v>
      </c>
      <c r="AK123" s="21" t="s">
        <v>40</v>
      </c>
      <c r="AL123" s="21" t="s">
        <v>41</v>
      </c>
      <c r="AN123" s="16"/>
      <c r="AO123" s="16"/>
    </row>
    <row r="124" spans="1:41" ht="14.25" customHeight="1" x14ac:dyDescent="0.25">
      <c r="A124" s="283"/>
      <c r="B124" s="484" t="s">
        <v>25</v>
      </c>
      <c r="C124" s="67">
        <v>1</v>
      </c>
      <c r="D124" s="68" t="str">
        <f t="shared" ref="D124:D132" si="80">IF(X124="","",IF(X124="cn","cn",VLOOKUP(MID(X124,2,1),$AN$4:$AO$18,2,0)))</f>
        <v>văn</v>
      </c>
      <c r="E124" s="68" t="str">
        <f t="shared" ref="E124:E133" si="81">IF(Y124="","",IF(Y124="cn","cn",VLOOKUP(MID(Y124,2,1),$AN$4:$AO$18,2,0)))</f>
        <v>td</v>
      </c>
      <c r="F124" s="68" t="str">
        <f t="shared" ref="F124:F133" si="82">IF(Z124="","",IF(Z124="cn","cn",VLOOKUP(MID(Z124,2,1),$AN$4:$AO$18,2,0)))</f>
        <v>anh</v>
      </c>
      <c r="G124" s="68" t="str">
        <f t="shared" ref="G124:G133" si="83">IF(AA124="","",IF(AA124="cn","cn",VLOOKUP(MID(AA124,2,1),$AN$4:$AO$18,2,0)))</f>
        <v>lý</v>
      </c>
      <c r="H124" s="68" t="str">
        <f t="shared" ref="H124:H133" si="84">IF(AB124="","",IF(AB124="cn","cn",VLOOKUP(MID(AB124,2,1),$AN$4:$AO$18,2,0)))</f>
        <v/>
      </c>
      <c r="I124" s="68" t="str">
        <f t="shared" ref="I124:I133" si="85">IF(AC124="","",IF(AC124="cn","cn",VLOOKUP(MID(AC124,2,1),$AN$4:$AO$18,2,0)))</f>
        <v/>
      </c>
      <c r="J124" s="281"/>
      <c r="K124" s="484" t="s">
        <v>25</v>
      </c>
      <c r="L124" s="67">
        <v>1</v>
      </c>
      <c r="M124" s="68" t="str">
        <f t="shared" ref="M124:M132" si="86">IF(AG124="","",IF(AG124="cn","cn",VLOOKUP(MID(AG124,2,1),$AN$4:$AO$18,2,0)))</f>
        <v/>
      </c>
      <c r="N124" s="68" t="str">
        <f t="shared" ref="N124:N133" si="87">IF(AH124="","",IF(AH124="cn","cn",VLOOKUP(MID(AH124,2,1),$AN$4:$AO$18,2,0)))</f>
        <v>địa</v>
      </c>
      <c r="O124" s="68" t="str">
        <f t="shared" ref="O124:O133" si="88">IF(AI124="","",IF(AI124="cn","cn",VLOOKUP(MID(AI124,2,1),$AN$4:$AO$18,2,0)))</f>
        <v>toán</v>
      </c>
      <c r="P124" s="68" t="str">
        <f t="shared" ref="P124:P133" si="89">IF(AJ124="","",IF(AJ124="cn","cn",VLOOKUP(MID(AJ124,2,1),$AN$4:$AO$18,2,0)))</f>
        <v>anh</v>
      </c>
      <c r="Q124" s="68" t="str">
        <f t="shared" ref="Q124:Q133" si="90">IF(AK124="","",IF(AK124="cn","cn",VLOOKUP(MID(AK124,2,1),$AN$4:$AO$18,2,0)))</f>
        <v>văn</v>
      </c>
      <c r="R124" s="68" t="str">
        <f t="shared" ref="R124:R133" si="91">IF(AL124="","",IF(AL124="cn","cn",VLOOKUP(MID(AL124,2,1),$AN$4:$AO$18,2,0)))</f>
        <v/>
      </c>
      <c r="V124" s="483" t="s">
        <v>25</v>
      </c>
      <c r="W124" s="25">
        <v>1</v>
      </c>
      <c r="X124" s="26" t="str">
        <f>IF(HLOOKUP(W121,MaGv!$C$3:$AZ$68,2,0)=0," ",HLOOKUP(W121,MaGv!$C$3:$AZ$68,2,0))</f>
        <v>BV03</v>
      </c>
      <c r="Y124" s="26" t="str">
        <f>IF(HLOOKUP(W121,MaGv!$C$3:$AZ$68,7,0)=0," ",HLOOKUP(W121,MaGv!$C$3:$AZ$68,7,0))</f>
        <v>BE06</v>
      </c>
      <c r="Z124" s="26" t="str">
        <f>IF(HLOOKUP(W121,MaGv!$C$3:$AZ$68,12,0)=0," ",HLOOKUP(W121,MaGv!$C$3:$AZ$68,12,0))</f>
        <v>BA09</v>
      </c>
      <c r="AA124" s="26" t="str">
        <f>IF(HLOOKUP(W121,MaGv!$C$3:$AZ$68,17,0)=0," ",HLOOKUP(W121,MaGv!$C$3:$AZ$68,17,0))</f>
        <v>BL02</v>
      </c>
      <c r="AB124" s="26" t="str">
        <f>IF(HLOOKUP(W121,MaGv!$C$3:$AZ$68,22,0)=0," ",HLOOKUP(W121,MaGv!$C$3:$AZ$68,22,0))</f>
        <v/>
      </c>
      <c r="AC124" s="26" t="str">
        <f>IF(HLOOKUP(W121,MaGv!$C$3:$AZ$68,27,0)=0," ",HLOOKUP(W121,MaGv!$C$3:$AZ$68,27,0))</f>
        <v/>
      </c>
      <c r="AD124" s="268"/>
      <c r="AE124" s="482" t="s">
        <v>25</v>
      </c>
      <c r="AF124" s="27">
        <v>1</v>
      </c>
      <c r="AG124" s="26" t="str">
        <f>IF(HLOOKUP(AF121,MaGv!$C$3:$AZ$68,2,0)=0," ",HLOOKUP(AF121,MaGv!$C$3:$AZ$68,2,0))</f>
        <v/>
      </c>
      <c r="AH124" s="26" t="str">
        <f>IF(HLOOKUP(AF121,MaGv!$C$3:$AZ$68,7,0)=0," ",HLOOKUP(AF121,MaGv!$C$3:$AZ$68,7,0))</f>
        <v>BD01</v>
      </c>
      <c r="AI124" s="26" t="str">
        <f>IF(HLOOKUP(AF121,MaGv!$C$3:$AZ$68,12,0)=0," ",HLOOKUP(AF121,MaGv!$C$3:$AZ$68,12,0))</f>
        <v>BT14</v>
      </c>
      <c r="AJ124" s="26" t="str">
        <f>IF(HLOOKUP(AF121,MaGv!$C$3:$AZ$68,17,0)=0," ",HLOOKUP(AF121,MaGv!$C$3:$AZ$68,17,0))</f>
        <v>BA14</v>
      </c>
      <c r="AK124" s="26" t="str">
        <f>IF(HLOOKUP(AF121,MaGv!$C$3:$AZ$68,22,0)=0," ",HLOOKUP(AF121,MaGv!$C$3:$AZ$68,22,0))</f>
        <v>BV12</v>
      </c>
      <c r="AL124" s="26" t="str">
        <f>IF(HLOOKUP(AF121,MaGv!$C$3:$AZ$68,27,0)=0," ",HLOOKUP(AF121,MaGv!$C$3:$AZ$68,27,0))</f>
        <v/>
      </c>
    </row>
    <row r="125" spans="1:41" ht="14.25" customHeight="1" x14ac:dyDescent="0.25">
      <c r="A125" s="283"/>
      <c r="B125" s="484"/>
      <c r="C125" s="67">
        <v>2</v>
      </c>
      <c r="D125" s="68" t="str">
        <f t="shared" si="80"/>
        <v>văn</v>
      </c>
      <c r="E125" s="68" t="str">
        <f t="shared" si="81"/>
        <v>td</v>
      </c>
      <c r="F125" s="68" t="str">
        <f t="shared" si="82"/>
        <v>anh</v>
      </c>
      <c r="G125" s="68" t="str">
        <f t="shared" si="83"/>
        <v>lý</v>
      </c>
      <c r="H125" s="68" t="str">
        <f t="shared" si="84"/>
        <v/>
      </c>
      <c r="I125" s="68" t="str">
        <f t="shared" si="85"/>
        <v/>
      </c>
      <c r="J125" s="281"/>
      <c r="K125" s="484"/>
      <c r="L125" s="67">
        <v>2</v>
      </c>
      <c r="M125" s="68" t="str">
        <f t="shared" si="86"/>
        <v/>
      </c>
      <c r="N125" s="68" t="str">
        <f t="shared" si="87"/>
        <v>cd</v>
      </c>
      <c r="O125" s="68" t="str">
        <f t="shared" si="88"/>
        <v>toán</v>
      </c>
      <c r="P125" s="68" t="str">
        <f t="shared" si="89"/>
        <v>anh</v>
      </c>
      <c r="Q125" s="68" t="str">
        <f t="shared" si="90"/>
        <v>sử</v>
      </c>
      <c r="R125" s="68" t="str">
        <f t="shared" si="91"/>
        <v/>
      </c>
      <c r="V125" s="483"/>
      <c r="W125" s="25">
        <v>2</v>
      </c>
      <c r="X125" s="26" t="str">
        <f>IF(HLOOKUP(W121,MaGv!$C$3:$AZ$68,3,0)=0," ",HLOOKUP(W121,MaGv!$C$3:$AZ$68,3,0))</f>
        <v>BV03</v>
      </c>
      <c r="Y125" s="26" t="str">
        <f>IF(HLOOKUP(W121,MaGv!$C$3:$AZ$68,8,0)=0," ",HLOOKUP(W121,MaGv!$C$3:$AZ$68,8,0))</f>
        <v>BE06</v>
      </c>
      <c r="Z125" s="26" t="str">
        <f>IF(HLOOKUP(W121,MaGv!$C$3:$AZ$68,13,0)=0," ",HLOOKUP(W121,MaGv!$C$3:$AZ$68,13,0))</f>
        <v>BA09</v>
      </c>
      <c r="AA125" s="26" t="str">
        <f>IF(HLOOKUP(W121,MaGv!$C$3:$AZ$68,18,0)=0," ",HLOOKUP(W121,MaGv!$C$3:$AZ$68,18,0))</f>
        <v>BL02</v>
      </c>
      <c r="AB125" s="26" t="str">
        <f>IF(HLOOKUP(W121,MaGv!$C$3:$AZ$68,23,0)=0," ",HLOOKUP(W121,MaGv!$C$3:$AZ$68,23,0))</f>
        <v/>
      </c>
      <c r="AC125" s="26" t="str">
        <f>IF(HLOOKUP(W121,MaGv!$C$3:$AZ$68,28,0)=0," ",HLOOKUP(W121,MaGv!$C$3:$AZ$68,28,0))</f>
        <v/>
      </c>
      <c r="AD125" s="268"/>
      <c r="AE125" s="482"/>
      <c r="AF125" s="27">
        <v>2</v>
      </c>
      <c r="AG125" s="26" t="str">
        <f>IF(HLOOKUP(AF121,MaGv!$C$3:$AZ$68,3,0)=0," ",HLOOKUP(AF121,MaGv!$C$3:$AZ$68,3,0))</f>
        <v/>
      </c>
      <c r="AH125" s="26" t="str">
        <f>IF(HLOOKUP(AF121,MaGv!$C$3:$AZ$68,8,0)=0," ",HLOOKUP(AF121,MaGv!$C$3:$AZ$68,8,0))</f>
        <v>BG04</v>
      </c>
      <c r="AI125" s="26" t="str">
        <f>IF(HLOOKUP(AF121,MaGv!$C$3:$AZ$68,13,0)=0," ",HLOOKUP(AF121,MaGv!$C$3:$AZ$68,13,0))</f>
        <v>BT14</v>
      </c>
      <c r="AJ125" s="26" t="str">
        <f>IF(HLOOKUP(AF121,MaGv!$C$3:$AZ$68,18,0)=0," ",HLOOKUP(AF121,MaGv!$C$3:$AZ$68,18,0))</f>
        <v>BA14</v>
      </c>
      <c r="AK125" s="26" t="str">
        <f>IF(HLOOKUP(AF121,MaGv!$C$3:$AZ$68,23,0)=0," ",HLOOKUP(AF121,MaGv!$C$3:$AZ$68,23,0))</f>
        <v>BU05</v>
      </c>
      <c r="AL125" s="26" t="str">
        <f>IF(HLOOKUP(AF121,MaGv!$C$3:$AZ$68,28,0)=0," ",HLOOKUP(AF121,MaGv!$C$3:$AZ$68,28,0))</f>
        <v/>
      </c>
    </row>
    <row r="126" spans="1:41" ht="14.25" customHeight="1" x14ac:dyDescent="0.25">
      <c r="A126" s="283"/>
      <c r="B126" s="484"/>
      <c r="C126" s="67">
        <v>3</v>
      </c>
      <c r="D126" s="68" t="str">
        <f t="shared" si="80"/>
        <v>lý</v>
      </c>
      <c r="E126" s="68" t="str">
        <f t="shared" si="81"/>
        <v>hóa</v>
      </c>
      <c r="F126" s="68" t="str">
        <f t="shared" si="82"/>
        <v>toán</v>
      </c>
      <c r="G126" s="68" t="str">
        <f t="shared" si="83"/>
        <v>anh</v>
      </c>
      <c r="H126" s="68" t="str">
        <f t="shared" si="84"/>
        <v/>
      </c>
      <c r="I126" s="68" t="str">
        <f t="shared" si="85"/>
        <v/>
      </c>
      <c r="J126" s="281"/>
      <c r="K126" s="484"/>
      <c r="L126" s="67">
        <v>3</v>
      </c>
      <c r="M126" s="68" t="str">
        <f t="shared" si="86"/>
        <v/>
      </c>
      <c r="N126" s="68" t="str">
        <f t="shared" si="87"/>
        <v>td</v>
      </c>
      <c r="O126" s="68" t="str">
        <f t="shared" si="88"/>
        <v>anh</v>
      </c>
      <c r="P126" s="68" t="str">
        <f t="shared" si="89"/>
        <v>văn</v>
      </c>
      <c r="Q126" s="68" t="str">
        <f t="shared" si="90"/>
        <v>lý</v>
      </c>
      <c r="R126" s="68" t="str">
        <f t="shared" si="91"/>
        <v/>
      </c>
      <c r="V126" s="483"/>
      <c r="W126" s="25">
        <v>3</v>
      </c>
      <c r="X126" s="26" t="str">
        <f>IF(HLOOKUP(W121,MaGv!$C$3:$AZ$68,4,0)=0," ",HLOOKUP(W121,MaGv!$C$3:$AZ$68,4,0))</f>
        <v>BL02</v>
      </c>
      <c r="Y126" s="26" t="str">
        <f>IF(HLOOKUP(W121,MaGv!$C$3:$AZ$68,9,0)=0," ",HLOOKUP(W121,MaGv!$C$3:$AZ$68,9,0))</f>
        <v>BH04</v>
      </c>
      <c r="Z126" s="26" t="str">
        <f>IF(HLOOKUP(W121,MaGv!$C$3:$AZ$68,14,0)=0," ",HLOOKUP(W121,MaGv!$C$3:$AZ$68,14,0))</f>
        <v>BT14</v>
      </c>
      <c r="AA126" s="26" t="str">
        <f>IF(HLOOKUP(W121,MaGv!$C$3:$AZ$68,19,0)=0," ",HLOOKUP(W121,MaGv!$C$3:$AZ$68,19,0))</f>
        <v>BA14</v>
      </c>
      <c r="AB126" s="26" t="str">
        <f>IF(HLOOKUP(W121,MaGv!$C$3:$AZ$68,24,0)=0," ",HLOOKUP(W121,MaGv!$C$3:$AZ$68,24,0))</f>
        <v/>
      </c>
      <c r="AC126" s="26" t="str">
        <f>IF(HLOOKUP(W121,MaGv!$C$3:$AZ$68,29,0)=0," ",HLOOKUP(W121,MaGv!$C$3:$AZ$68,29,0))</f>
        <v/>
      </c>
      <c r="AD126" s="268"/>
      <c r="AE126" s="482"/>
      <c r="AF126" s="27">
        <v>3</v>
      </c>
      <c r="AG126" s="26" t="str">
        <f>IF(HLOOKUP(AF121,MaGv!$C$3:$AZ$68,4,0)=0," ",HLOOKUP(AF121,MaGv!$C$3:$AZ$68,4,0))</f>
        <v/>
      </c>
      <c r="AH126" s="26" t="str">
        <f>IF(HLOOKUP(AF121,MaGv!$C$3:$AZ$68,9,0)=0," ",HLOOKUP(AF121,MaGv!$C$3:$AZ$68,9,0))</f>
        <v>BE06</v>
      </c>
      <c r="AI126" s="26" t="str">
        <f>IF(HLOOKUP(AF121,MaGv!$C$3:$AZ$68,14,0)=0," ",HLOOKUP(AF121,MaGv!$C$3:$AZ$68,14,0))</f>
        <v>BA05</v>
      </c>
      <c r="AJ126" s="26" t="str">
        <f>IF(HLOOKUP(AF121,MaGv!$C$3:$AZ$68,19,0)=0," ",HLOOKUP(AF121,MaGv!$C$3:$AZ$68,19,0))</f>
        <v>BV12</v>
      </c>
      <c r="AK126" s="26" t="str">
        <f>IF(HLOOKUP(AF121,MaGv!$C$3:$AZ$68,24,0)=0," ",HLOOKUP(AF121,MaGv!$C$3:$AZ$68,24,0))</f>
        <v>BL03</v>
      </c>
      <c r="AL126" s="26" t="str">
        <f>IF(HLOOKUP(AF121,MaGv!$C$3:$AZ$68,29,0)=0," ",HLOOKUP(AF121,MaGv!$C$3:$AZ$68,29,0))</f>
        <v/>
      </c>
    </row>
    <row r="127" spans="1:41" ht="14.25" customHeight="1" x14ac:dyDescent="0.25">
      <c r="A127" s="283"/>
      <c r="B127" s="484"/>
      <c r="C127" s="67">
        <v>4</v>
      </c>
      <c r="D127" s="68" t="str">
        <f t="shared" si="80"/>
        <v>lý</v>
      </c>
      <c r="E127" s="68" t="str">
        <f t="shared" si="81"/>
        <v>hóa</v>
      </c>
      <c r="F127" s="68" t="str">
        <f t="shared" si="82"/>
        <v>toán</v>
      </c>
      <c r="G127" s="68" t="str">
        <f t="shared" si="83"/>
        <v>anh</v>
      </c>
      <c r="H127" s="68" t="str">
        <f t="shared" si="84"/>
        <v/>
      </c>
      <c r="I127" s="68" t="str">
        <f t="shared" si="85"/>
        <v/>
      </c>
      <c r="J127" s="281"/>
      <c r="K127" s="484"/>
      <c r="L127" s="67">
        <v>4</v>
      </c>
      <c r="M127" s="68" t="str">
        <f t="shared" si="86"/>
        <v/>
      </c>
      <c r="N127" s="68" t="str">
        <f t="shared" si="87"/>
        <v>td</v>
      </c>
      <c r="O127" s="68" t="str">
        <f t="shared" si="88"/>
        <v>qp</v>
      </c>
      <c r="P127" s="68" t="str">
        <f t="shared" si="89"/>
        <v>văn</v>
      </c>
      <c r="Q127" s="68" t="str">
        <f t="shared" si="90"/>
        <v>lý</v>
      </c>
      <c r="R127" s="68" t="str">
        <f t="shared" si="91"/>
        <v/>
      </c>
      <c r="V127" s="483"/>
      <c r="W127" s="25">
        <v>4</v>
      </c>
      <c r="X127" s="26" t="str">
        <f>IF(HLOOKUP(W121,MaGv!$C$3:$AZ$68,5,0)=0," ",HLOOKUP(W121,MaGv!$C$3:$AZ$68,5,0))</f>
        <v>BL02</v>
      </c>
      <c r="Y127" s="26" t="str">
        <f>IF(HLOOKUP(W121,MaGv!$C$3:$AZ$68,10,0)=0," ",HLOOKUP(W121,MaGv!$C$3:$AZ$68,10,0))</f>
        <v>BH04</v>
      </c>
      <c r="Z127" s="26" t="str">
        <f>IF(HLOOKUP(W121,MaGv!$C$3:$AZ$68,15,0)=0," ",HLOOKUP(W121,MaGv!$C$3:$AZ$68,15,0))</f>
        <v>BT14</v>
      </c>
      <c r="AA127" s="26" t="str">
        <f>IF(HLOOKUP(W121,MaGv!$C$3:$AZ$68,20,0)=0," ",HLOOKUP(W121,MaGv!$C$3:$AZ$68,20,0))</f>
        <v>BA14</v>
      </c>
      <c r="AB127" s="26" t="str">
        <f>IF(HLOOKUP(W121,MaGv!$C$3:$AZ$68,25,0)=0," ",HLOOKUP(W121,MaGv!$C$3:$AZ$68,25,0))</f>
        <v/>
      </c>
      <c r="AC127" s="26" t="str">
        <f>IF(HLOOKUP(W121,MaGv!$C$3:$AZ$68,30,0)=0," ",HLOOKUP(W121,MaGv!$C$3:$AZ$68,30,0))</f>
        <v/>
      </c>
      <c r="AD127" s="268"/>
      <c r="AE127" s="482"/>
      <c r="AF127" s="27">
        <v>4</v>
      </c>
      <c r="AG127" s="26" t="str">
        <f>IF(HLOOKUP(AF121,MaGv!$C$3:$AZ$68,5,0)=0," ",HLOOKUP(AF121,MaGv!$C$3:$AZ$68,5,0))</f>
        <v/>
      </c>
      <c r="AH127" s="26" t="str">
        <f>IF(HLOOKUP(AF121,MaGv!$C$3:$AZ$68,10,0)=0," ",HLOOKUP(AF121,MaGv!$C$3:$AZ$68,10,0))</f>
        <v>BE06</v>
      </c>
      <c r="AI127" s="26" t="str">
        <f>IF(HLOOKUP(AF121,MaGv!$C$3:$AZ$68,15,0)=0," ",HLOOKUP(AF121,MaGv!$C$3:$AZ$68,15,0))</f>
        <v>BQ03</v>
      </c>
      <c r="AJ127" s="26" t="str">
        <f>IF(HLOOKUP(AF121,MaGv!$C$3:$AZ$68,20,0)=0," ",HLOOKUP(AF121,MaGv!$C$3:$AZ$68,20,0))</f>
        <v>BV12</v>
      </c>
      <c r="AK127" s="26" t="str">
        <f>IF(HLOOKUP(AF121,MaGv!$C$3:$AZ$68,25,0)=0," ",HLOOKUP(AF121,MaGv!$C$3:$AZ$68,25,0))</f>
        <v>BL03</v>
      </c>
      <c r="AL127" s="26" t="str">
        <f>IF(HLOOKUP(AF121,MaGv!$C$3:$AZ$68,30,0)=0," ",HLOOKUP(AF121,MaGv!$C$3:$AZ$68,30,0))</f>
        <v/>
      </c>
    </row>
    <row r="128" spans="1:41" ht="14.25" customHeight="1" x14ac:dyDescent="0.25">
      <c r="A128" s="283"/>
      <c r="B128" s="484"/>
      <c r="C128" s="67">
        <v>5</v>
      </c>
      <c r="D128" s="68" t="str">
        <f t="shared" si="80"/>
        <v/>
      </c>
      <c r="E128" s="68" t="str">
        <f t="shared" si="81"/>
        <v/>
      </c>
      <c r="F128" s="68" t="str">
        <f t="shared" si="82"/>
        <v/>
      </c>
      <c r="G128" s="68" t="str">
        <f t="shared" si="83"/>
        <v/>
      </c>
      <c r="H128" s="68" t="str">
        <f t="shared" si="84"/>
        <v/>
      </c>
      <c r="I128" s="68" t="str">
        <f t="shared" si="85"/>
        <v/>
      </c>
      <c r="J128" s="281"/>
      <c r="K128" s="484"/>
      <c r="L128" s="67">
        <v>5</v>
      </c>
      <c r="M128" s="68" t="str">
        <f t="shared" si="86"/>
        <v/>
      </c>
      <c r="N128" s="68" t="str">
        <f t="shared" si="87"/>
        <v/>
      </c>
      <c r="O128" s="68" t="str">
        <f t="shared" si="88"/>
        <v/>
      </c>
      <c r="P128" s="68" t="str">
        <f t="shared" si="89"/>
        <v/>
      </c>
      <c r="Q128" s="68" t="str">
        <f t="shared" si="90"/>
        <v/>
      </c>
      <c r="R128" s="68" t="str">
        <f t="shared" si="91"/>
        <v/>
      </c>
      <c r="V128" s="483"/>
      <c r="W128" s="25">
        <v>5</v>
      </c>
      <c r="X128" s="26" t="str">
        <f>IF(HLOOKUP(W121,MaGv!$C$3:$AZ$68,6,0)=0," ",HLOOKUP(W121,MaGv!$C$3:$AZ$68,6,0))</f>
        <v/>
      </c>
      <c r="Y128" s="26" t="str">
        <f>IF(HLOOKUP(W121,MaGv!$C$3:$AZ$68,11,0)=0," ",HLOOKUP(W121,MaGv!$C$3:$AZ$68,11,0))</f>
        <v/>
      </c>
      <c r="Z128" s="26" t="str">
        <f>IF(HLOOKUP(W121,MaGv!$C$3:$AZ$68,16,0)=0," ",HLOOKUP(W121,MaGv!$C$3:$AZ$68,16,0))</f>
        <v/>
      </c>
      <c r="AA128" s="26" t="str">
        <f>IF(HLOOKUP(W121,MaGv!$C$3:$AZ$68,21,0)=0," ",HLOOKUP(W121,MaGv!$C$3:$AZ$68,21,0))</f>
        <v/>
      </c>
      <c r="AB128" s="26" t="str">
        <f>IF(HLOOKUP(W121,MaGv!$C$3:$AZ$68,26,0)=0," ",HLOOKUP(W121,MaGv!$C$3:$AZ$68,26,0))</f>
        <v/>
      </c>
      <c r="AC128" s="26" t="str">
        <f>IF(HLOOKUP(W121,MaGv!$C$3:$AZ$68,31,0)=0," ",HLOOKUP(W121,MaGv!$C$3:$AZ$68,31,0))</f>
        <v/>
      </c>
      <c r="AD128" s="268"/>
      <c r="AE128" s="482"/>
      <c r="AF128" s="27">
        <v>5</v>
      </c>
      <c r="AG128" s="26" t="str">
        <f>IF(HLOOKUP(AF121,MaGv!$C$3:$AZ$68,6,0)=0," ",HLOOKUP(AF121,MaGv!$C$3:$AZ$68,6,0))</f>
        <v/>
      </c>
      <c r="AH128" s="26" t="str">
        <f>IF(HLOOKUP(AF121,MaGv!$C$3:$AZ$68,11,0)=0," ",HLOOKUP(AF121,MaGv!$C$3:$AZ$68,11,0))</f>
        <v/>
      </c>
      <c r="AI128" s="26" t="str">
        <f>IF(HLOOKUP(AF121,MaGv!$C$3:$AZ$68,16,0)=0," ",HLOOKUP(AF121,MaGv!$C$3:$AZ$68,16,0))</f>
        <v/>
      </c>
      <c r="AJ128" s="26" t="str">
        <f>IF(HLOOKUP(AF121,MaGv!$C$3:$AZ$68,21,0)=0," ",HLOOKUP(AF121,MaGv!$C$3:$AZ$68,21,0))</f>
        <v/>
      </c>
      <c r="AK128" s="26" t="str">
        <f>IF(HLOOKUP(AF121,MaGv!$C$3:$AZ$68,26,0)=0," ",HLOOKUP(AF121,MaGv!$C$3:$AZ$68,26,0))</f>
        <v/>
      </c>
      <c r="AL128" s="26" t="str">
        <f>IF(HLOOKUP(AF121,MaGv!$C$3:$AZ$68,31,0)=0," ",HLOOKUP(AF121,MaGv!$C$3:$AZ$68,31,0))</f>
        <v/>
      </c>
    </row>
    <row r="129" spans="1:41" ht="14.25" customHeight="1" x14ac:dyDescent="0.25">
      <c r="A129" s="283"/>
      <c r="B129" s="484" t="s">
        <v>24</v>
      </c>
      <c r="C129" s="67">
        <v>1</v>
      </c>
      <c r="D129" s="68" t="str">
        <f t="shared" si="80"/>
        <v>sinh</v>
      </c>
      <c r="E129" s="68" t="str">
        <f t="shared" si="81"/>
        <v>địa</v>
      </c>
      <c r="F129" s="68" t="str">
        <f t="shared" si="82"/>
        <v>hóa</v>
      </c>
      <c r="G129" s="68" t="str">
        <f t="shared" si="83"/>
        <v>toán</v>
      </c>
      <c r="H129" s="68" t="str">
        <f t="shared" si="84"/>
        <v>sử</v>
      </c>
      <c r="I129" s="68" t="str">
        <f t="shared" si="85"/>
        <v/>
      </c>
      <c r="J129" s="281"/>
      <c r="K129" s="484" t="s">
        <v>24</v>
      </c>
      <c r="L129" s="67">
        <v>1</v>
      </c>
      <c r="M129" s="68" t="str">
        <f t="shared" si="86"/>
        <v>văn</v>
      </c>
      <c r="N129" s="68" t="str">
        <f t="shared" si="87"/>
        <v>anh</v>
      </c>
      <c r="O129" s="68" t="str">
        <f t="shared" si="88"/>
        <v>tin</v>
      </c>
      <c r="P129" s="68" t="str">
        <f t="shared" si="89"/>
        <v>anh</v>
      </c>
      <c r="Q129" s="68" t="str">
        <f t="shared" si="90"/>
        <v>anh</v>
      </c>
      <c r="R129" s="68" t="str">
        <f t="shared" si="91"/>
        <v/>
      </c>
      <c r="V129" s="483" t="s">
        <v>24</v>
      </c>
      <c r="W129" s="25">
        <v>1</v>
      </c>
      <c r="X129" s="26" t="str">
        <f>IF(HLOOKUP(W121,MaGv!$C$38:$AZ$68,2,0)=0," ",HLOOKUP(W121,MaGv!$C$38:$AZ$68,2,0))</f>
        <v>BS02</v>
      </c>
      <c r="Y129" s="26" t="str">
        <f>IF(HLOOKUP(W121,MaGv!$C$38:$AZ$68,7,0)=0," ",HLOOKUP(W121,MaGv!$C$38:$AZ$68,7,0))</f>
        <v>BD01</v>
      </c>
      <c r="Z129" s="26" t="str">
        <f>IF(HLOOKUP(W121,MaGv!$C$38:$AZ$68,12,0)=0," ",HLOOKUP(W121,MaGv!$C$38:$AZ$68,12,0))</f>
        <v>BH04</v>
      </c>
      <c r="AA129" s="26" t="str">
        <f>IF(HLOOKUP(W121,MaGv!$C$38:$AZ$68,17,0)=0," ",HLOOKUP(W121,MaGv!$C$38:$AZ$68,17,0))</f>
        <v>BT14</v>
      </c>
      <c r="AB129" s="26" t="str">
        <f>IF(HLOOKUP(W121,MaGv!$C$38:$AZ$68,22,0)=0," ",HLOOKUP(W121,MaGv!$C$38:$AZ$68,22,0))</f>
        <v>BU05</v>
      </c>
      <c r="AC129" s="26" t="str">
        <f>IF(HLOOKUP(W121,MaGv!$C$38:$AZ$68,27,0)=0," ",HLOOKUP(W121,MaGv!$C$38:$AZ$68,27,0))</f>
        <v/>
      </c>
      <c r="AD129" s="268"/>
      <c r="AE129" s="482" t="s">
        <v>24</v>
      </c>
      <c r="AF129" s="27">
        <v>1</v>
      </c>
      <c r="AG129" s="26" t="str">
        <f>IF(HLOOKUP(AF121,MaGv!$C$38:$AZ$68,2,0)=0," ",HLOOKUP(AF121,MaGv!$C$38:$AZ$68,2,0))</f>
        <v>BV12</v>
      </c>
      <c r="AH129" s="26" t="str">
        <f>IF(HLOOKUP(AF121,MaGv!$C$38:$AZ$68,7,0)=0," ",HLOOKUP(AF121,MaGv!$C$38:$AZ$68,7,0))</f>
        <v>BA05</v>
      </c>
      <c r="AI129" s="26" t="str">
        <f>IF(HLOOKUP(AF121,MaGv!$C$38:$AZ$68,12,0)=0," ",HLOOKUP(AF121,MaGv!$C$38:$AZ$68,12,0))</f>
        <v>BI02</v>
      </c>
      <c r="AJ129" s="26" t="str">
        <f>IF(HLOOKUP(AF121,MaGv!$C$38:$AZ$68,17,0)=0," ",HLOOKUP(AF121,MaGv!$C$38:$AZ$68,17,0))</f>
        <v>BA05</v>
      </c>
      <c r="AK129" s="26" t="str">
        <f>IF(HLOOKUP(AF121,MaGv!$C$38:$AZ$68,22,0)=0," ",HLOOKUP(AF121,MaGv!$C$38:$AZ$68,22,0))</f>
        <v>BA05</v>
      </c>
      <c r="AL129" s="26" t="str">
        <f>IF(HLOOKUP(AF121,MaGv!$C$38:$AZ$68,27,0)=0," ",HLOOKUP(AF121,MaGv!$C$38:$AZ$68,27,0))</f>
        <v/>
      </c>
    </row>
    <row r="130" spans="1:41" ht="14.25" customHeight="1" x14ac:dyDescent="0.25">
      <c r="A130" s="283"/>
      <c r="B130" s="484"/>
      <c r="C130" s="67">
        <v>2</v>
      </c>
      <c r="D130" s="68" t="str">
        <f t="shared" si="80"/>
        <v>anh</v>
      </c>
      <c r="E130" s="68" t="str">
        <f t="shared" si="81"/>
        <v>anh</v>
      </c>
      <c r="F130" s="68" t="str">
        <f t="shared" si="82"/>
        <v>nghề</v>
      </c>
      <c r="G130" s="68" t="str">
        <f t="shared" si="83"/>
        <v>toán</v>
      </c>
      <c r="H130" s="68" t="str">
        <f t="shared" si="84"/>
        <v>qp</v>
      </c>
      <c r="I130" s="68" t="str">
        <f t="shared" si="85"/>
        <v/>
      </c>
      <c r="J130" s="281"/>
      <c r="K130" s="484"/>
      <c r="L130" s="67">
        <v>2</v>
      </c>
      <c r="M130" s="68" t="str">
        <f t="shared" si="86"/>
        <v>hóa</v>
      </c>
      <c r="N130" s="68" t="str">
        <f t="shared" si="87"/>
        <v>sinh</v>
      </c>
      <c r="O130" s="68" t="str">
        <f t="shared" si="88"/>
        <v>tin</v>
      </c>
      <c r="P130" s="68" t="str">
        <f t="shared" si="89"/>
        <v>hóa</v>
      </c>
      <c r="Q130" s="68" t="str">
        <f t="shared" si="90"/>
        <v>anh</v>
      </c>
      <c r="R130" s="68" t="str">
        <f t="shared" si="91"/>
        <v/>
      </c>
      <c r="V130" s="483"/>
      <c r="W130" s="25">
        <v>2</v>
      </c>
      <c r="X130" s="26" t="str">
        <f>IF(HLOOKUP(W121,MaGv!$C$38:$AZ$68,3,0)=0," ",HLOOKUP(W121,MaGv!$C$38:$AZ$68,3,0))</f>
        <v>BA09</v>
      </c>
      <c r="Y130" s="26" t="str">
        <f>IF(HLOOKUP(W121,MaGv!$C$38:$AZ$68,8,0)=0," ",HLOOKUP(W121,MaGv!$C$38:$AZ$68,8,0))</f>
        <v>BA09</v>
      </c>
      <c r="Z130" s="26" t="str">
        <f>IF(HLOOKUP(W121,MaGv!$C$38:$AZ$68,13,0)=0," ",HLOOKUP(W121,MaGv!$C$38:$AZ$68,13,0))</f>
        <v>BN06</v>
      </c>
      <c r="AA130" s="26" t="str">
        <f>IF(HLOOKUP(W121,MaGv!$C$38:$AZ$68,18,0)=0," ",HLOOKUP(W121,MaGv!$C$38:$AZ$68,18,0))</f>
        <v>BT14</v>
      </c>
      <c r="AB130" s="26" t="str">
        <f>IF(HLOOKUP(W121,MaGv!$C$38:$AZ$68,23,0)=0," ",HLOOKUP(W121,MaGv!$C$38:$AZ$68,23,0))</f>
        <v>BQ03</v>
      </c>
      <c r="AC130" s="26" t="str">
        <f>IF(HLOOKUP(W121,MaGv!$C$38:$AZ$68,28,0)=0," ",HLOOKUP(W121,MaGv!$C$38:$AZ$68,28,0))</f>
        <v/>
      </c>
      <c r="AD130" s="268"/>
      <c r="AE130" s="482"/>
      <c r="AF130" s="27">
        <v>2</v>
      </c>
      <c r="AG130" s="26" t="str">
        <f>IF(HLOOKUP(AF121,MaGv!$C$38:$AZ$68,3,0)=0," ",HLOOKUP(AF121,MaGv!$C$38:$AZ$68,3,0))</f>
        <v>BH09</v>
      </c>
      <c r="AH130" s="26" t="str">
        <f>IF(HLOOKUP(AF121,MaGv!$C$38:$AZ$68,8,0)=0," ",HLOOKUP(AF121,MaGv!$C$38:$AZ$68,8,0))</f>
        <v>BS06</v>
      </c>
      <c r="AI130" s="26" t="str">
        <f>IF(HLOOKUP(AF121,MaGv!$C$38:$AZ$68,13,0)=0," ",HLOOKUP(AF121,MaGv!$C$38:$AZ$68,13,0))</f>
        <v>BI02</v>
      </c>
      <c r="AJ130" s="26" t="str">
        <f>IF(HLOOKUP(AF121,MaGv!$C$38:$AZ$68,18,0)=0," ",HLOOKUP(AF121,MaGv!$C$38:$AZ$68,18,0))</f>
        <v>BH09</v>
      </c>
      <c r="AK130" s="26" t="str">
        <f>IF(HLOOKUP(AF121,MaGv!$C$38:$AZ$68,23,0)=0," ",HLOOKUP(AF121,MaGv!$C$38:$AZ$68,23,0))</f>
        <v>BA05</v>
      </c>
      <c r="AL130" s="26" t="str">
        <f>IF(HLOOKUP(AF121,MaGv!$C$38:$AZ$68,28,0)=0," ",HLOOKUP(AF121,MaGv!$C$38:$AZ$68,28,0))</f>
        <v/>
      </c>
    </row>
    <row r="131" spans="1:41" ht="14.25" customHeight="1" x14ac:dyDescent="0.25">
      <c r="A131" s="283"/>
      <c r="B131" s="484"/>
      <c r="C131" s="67">
        <v>3</v>
      </c>
      <c r="D131" s="68" t="str">
        <f t="shared" si="80"/>
        <v>anh</v>
      </c>
      <c r="E131" s="68" t="str">
        <f t="shared" si="81"/>
        <v>nghề</v>
      </c>
      <c r="F131" s="68" t="str">
        <f t="shared" si="82"/>
        <v>nghề</v>
      </c>
      <c r="G131" s="68" t="str">
        <f t="shared" si="83"/>
        <v>sinh</v>
      </c>
      <c r="H131" s="68" t="str">
        <f t="shared" si="84"/>
        <v>côngN</v>
      </c>
      <c r="I131" s="68" t="str">
        <f t="shared" si="85"/>
        <v/>
      </c>
      <c r="J131" s="281"/>
      <c r="K131" s="484"/>
      <c r="L131" s="67">
        <v>3</v>
      </c>
      <c r="M131" s="68" t="str">
        <f t="shared" si="86"/>
        <v>toán</v>
      </c>
      <c r="N131" s="68" t="str">
        <f t="shared" si="87"/>
        <v>côngN</v>
      </c>
      <c r="O131" s="68" t="str">
        <f t="shared" si="88"/>
        <v>côngN</v>
      </c>
      <c r="P131" s="68" t="str">
        <f t="shared" si="89"/>
        <v>hóa</v>
      </c>
      <c r="Q131" s="68" t="str">
        <f t="shared" si="90"/>
        <v>nghề</v>
      </c>
      <c r="R131" s="68" t="str">
        <f t="shared" si="91"/>
        <v/>
      </c>
      <c r="V131" s="483"/>
      <c r="W131" s="25">
        <v>3</v>
      </c>
      <c r="X131" s="26" t="str">
        <f>IF(HLOOKUP(W121,MaGv!$C$38:$AZ$68,4,0)=0," ",HLOOKUP(W121,MaGv!$C$38:$AZ$68,4,0))</f>
        <v>BA09</v>
      </c>
      <c r="Y131" s="26" t="str">
        <f>IF(HLOOKUP(W121,MaGv!$C$38:$AZ$68,9,0)=0," ",HLOOKUP(W121,MaGv!$C$38:$AZ$68,9,0))</f>
        <v>BN06</v>
      </c>
      <c r="Z131" s="26" t="str">
        <f>IF(HLOOKUP(W121,MaGv!$C$38:$AZ$68,14,0)=0," ",HLOOKUP(W121,MaGv!$C$38:$AZ$68,14,0))</f>
        <v>BN06</v>
      </c>
      <c r="AA131" s="26" t="str">
        <f>IF(HLOOKUP(W121,MaGv!$C$38:$AZ$68,19,0)=0," ",HLOOKUP(W121,MaGv!$C$38:$AZ$68,19,0))</f>
        <v>BS02</v>
      </c>
      <c r="AB131" s="26" t="str">
        <f>IF(HLOOKUP(W121,MaGv!$C$38:$AZ$68,24,0)=0," ",HLOOKUP(W121,MaGv!$C$38:$AZ$68,24,0))</f>
        <v>BC14</v>
      </c>
      <c r="AC131" s="26" t="str">
        <f>IF(HLOOKUP(W121,MaGv!$C$38:$AZ$68,29,0)=0," ",HLOOKUP(W121,MaGv!$C$38:$AZ$68,29,0))</f>
        <v/>
      </c>
      <c r="AD131" s="268"/>
      <c r="AE131" s="482"/>
      <c r="AF131" s="27">
        <v>3</v>
      </c>
      <c r="AG131" s="26" t="str">
        <f>IF(HLOOKUP(AF121,MaGv!$C$38:$AZ$68,4,0)=0," ",HLOOKUP(AF121,MaGv!$C$38:$AZ$68,4,0))</f>
        <v>BT14</v>
      </c>
      <c r="AH131" s="26" t="str">
        <f>IF(HLOOKUP(AF121,MaGv!$C$38:$AZ$68,9,0)=0," ",HLOOKUP(AF121,MaGv!$C$38:$AZ$68,9,0))</f>
        <v>BC14</v>
      </c>
      <c r="AI131" s="26" t="str">
        <f>IF(HLOOKUP(AF121,MaGv!$C$38:$AZ$68,14,0)=0," ",HLOOKUP(AF121,MaGv!$C$38:$AZ$68,14,0))</f>
        <v>BC14</v>
      </c>
      <c r="AJ131" s="26" t="str">
        <f>IF(HLOOKUP(AF121,MaGv!$C$38:$AZ$68,19,0)=0," ",HLOOKUP(AF121,MaGv!$C$38:$AZ$68,19,0))</f>
        <v>BH09</v>
      </c>
      <c r="AK131" s="26" t="str">
        <f>IF(HLOOKUP(AF121,MaGv!$C$38:$AZ$68,24,0)=0," ",HLOOKUP(AF121,MaGv!$C$38:$AZ$68,24,0))</f>
        <v>BN06</v>
      </c>
      <c r="AL131" s="26" t="str">
        <f>IF(HLOOKUP(AF121,MaGv!$C$38:$AZ$68,29,0)=0," ",HLOOKUP(AF121,MaGv!$C$38:$AZ$68,29,0))</f>
        <v/>
      </c>
    </row>
    <row r="132" spans="1:41" ht="14.25" customHeight="1" x14ac:dyDescent="0.25">
      <c r="A132" s="283"/>
      <c r="B132" s="484"/>
      <c r="C132" s="67">
        <v>4</v>
      </c>
      <c r="D132" s="68" t="str">
        <f t="shared" si="80"/>
        <v>cn</v>
      </c>
      <c r="E132" s="68" t="str">
        <f t="shared" si="81"/>
        <v>văn</v>
      </c>
      <c r="F132" s="68" t="str">
        <f t="shared" si="82"/>
        <v>tin</v>
      </c>
      <c r="G132" s="68" t="str">
        <f t="shared" si="83"/>
        <v>văn</v>
      </c>
      <c r="H132" s="68" t="str">
        <f t="shared" si="84"/>
        <v>côngN</v>
      </c>
      <c r="I132" s="68" t="str">
        <f t="shared" si="85"/>
        <v/>
      </c>
      <c r="J132" s="281"/>
      <c r="K132" s="484"/>
      <c r="L132" s="67">
        <v>4</v>
      </c>
      <c r="M132" s="68" t="str">
        <f t="shared" si="86"/>
        <v>cn</v>
      </c>
      <c r="N132" s="68" t="str">
        <f t="shared" si="87"/>
        <v>lý</v>
      </c>
      <c r="O132" s="68" t="str">
        <f t="shared" si="88"/>
        <v>nghề</v>
      </c>
      <c r="P132" s="68" t="str">
        <f t="shared" si="89"/>
        <v>toán</v>
      </c>
      <c r="Q132" s="68" t="str">
        <f t="shared" si="90"/>
        <v>lý</v>
      </c>
      <c r="R132" s="68" t="str">
        <f t="shared" si="91"/>
        <v/>
      </c>
      <c r="V132" s="483"/>
      <c r="W132" s="25">
        <v>4</v>
      </c>
      <c r="X132" s="26" t="s">
        <v>158</v>
      </c>
      <c r="Y132" s="26" t="str">
        <f>IF(HLOOKUP(W121,MaGv!$C$38:$AZ$68,10,0)=0," ",HLOOKUP(W121,MaGv!$C$38:$AZ$68,10,0))</f>
        <v>BV03</v>
      </c>
      <c r="Z132" s="26" t="str">
        <f>IF(HLOOKUP(W121,MaGv!$C$38:$AZ$68,15,0)=0," ",HLOOKUP(W121,MaGv!$C$38:$AZ$68,15,0))</f>
        <v>BI02</v>
      </c>
      <c r="AA132" s="26" t="str">
        <f>IF(HLOOKUP(W121,MaGv!$C$38:$AZ$68,20,0)=0," ",HLOOKUP(W121,MaGv!$C$38:$AZ$68,20,0))</f>
        <v>BV03</v>
      </c>
      <c r="AB132" s="26" t="str">
        <f>IF(HLOOKUP(W121,MaGv!$C$38:$AZ$68,25,0)=0," ",HLOOKUP(W121,MaGv!$C$38:$AZ$68,25,0))</f>
        <v>BC14</v>
      </c>
      <c r="AC132" s="26" t="str">
        <f>IF(HLOOKUP(W121,MaGv!$C$38:$AZ$68,30,0)=0," ",HLOOKUP(W121,MaGv!$C$38:$AZ$68,30,0))</f>
        <v/>
      </c>
      <c r="AD132" s="268"/>
      <c r="AE132" s="482"/>
      <c r="AF132" s="27">
        <v>4</v>
      </c>
      <c r="AG132" s="26" t="s">
        <v>158</v>
      </c>
      <c r="AH132" s="26" t="str">
        <f>IF(HLOOKUP(AF121,MaGv!$C$38:$AZ$68,10,0)=0," ",HLOOKUP(AF121,MaGv!$C$38:$AZ$68,10,0))</f>
        <v>BL03</v>
      </c>
      <c r="AI132" s="26" t="str">
        <f>IF(HLOOKUP(AF121,MaGv!$C$38:$AZ$68,15,0)=0," ",HLOOKUP(AF121,MaGv!$C$38:$AZ$68,15,0))</f>
        <v>BN06</v>
      </c>
      <c r="AJ132" s="26" t="str">
        <f>IF(HLOOKUP(AF121,MaGv!$C$38:$AZ$68,20,0)=0," ",HLOOKUP(AF121,MaGv!$C$38:$AZ$68,20,0))</f>
        <v>BT14</v>
      </c>
      <c r="AK132" s="26" t="str">
        <f>IF(HLOOKUP(AF121,MaGv!$C$38:$AZ$68,25,0)=0," ",HLOOKUP(AF121,MaGv!$C$38:$AZ$68,25,0))</f>
        <v>BL03</v>
      </c>
      <c r="AL132" s="26" t="str">
        <f>IF(HLOOKUP(AF121,MaGv!$C$38:$AZ$68,30,0)=0," ",HLOOKUP(AF121,MaGv!$C$38:$AZ$68,30,0))</f>
        <v/>
      </c>
    </row>
    <row r="133" spans="1:41" ht="14.25" customHeight="1" x14ac:dyDescent="0.25">
      <c r="A133" s="283"/>
      <c r="B133" s="484"/>
      <c r="C133" s="67">
        <v>5</v>
      </c>
      <c r="D133" s="68" t="s">
        <v>516</v>
      </c>
      <c r="E133" s="68" t="str">
        <f t="shared" si="81"/>
        <v>cd</v>
      </c>
      <c r="F133" s="68" t="str">
        <f t="shared" si="82"/>
        <v>tin</v>
      </c>
      <c r="G133" s="68" t="str">
        <f t="shared" si="83"/>
        <v>văn</v>
      </c>
      <c r="H133" s="68" t="str">
        <f t="shared" si="84"/>
        <v>toán</v>
      </c>
      <c r="I133" s="68" t="str">
        <f t="shared" si="85"/>
        <v/>
      </c>
      <c r="J133" s="281"/>
      <c r="K133" s="484"/>
      <c r="L133" s="67">
        <v>5</v>
      </c>
      <c r="M133" s="68" t="s">
        <v>516</v>
      </c>
      <c r="N133" s="68" t="str">
        <f t="shared" si="87"/>
        <v>sinh</v>
      </c>
      <c r="O133" s="68" t="str">
        <f t="shared" si="88"/>
        <v>nghề</v>
      </c>
      <c r="P133" s="68" t="str">
        <f t="shared" si="89"/>
        <v>toán</v>
      </c>
      <c r="Q133" s="68" t="str">
        <f t="shared" si="90"/>
        <v>văn</v>
      </c>
      <c r="R133" s="68" t="str">
        <f t="shared" si="91"/>
        <v/>
      </c>
      <c r="V133" s="483"/>
      <c r="W133" s="25">
        <v>5</v>
      </c>
      <c r="X133" s="26" t="s">
        <v>516</v>
      </c>
      <c r="Y133" s="26" t="str">
        <f>IF(HLOOKUP(W121,MaGv!$C$38:$AZ$68,11,0)=0," ",HLOOKUP(W121,MaGv!$C$38:$AZ$68,11,0))</f>
        <v>BG04</v>
      </c>
      <c r="Z133" s="26" t="str">
        <f>IF(HLOOKUP(W121,MaGv!$C$38:$AZ$68,16,0)=0," ",HLOOKUP(W121,MaGv!$C$38:$AZ$68,16,0))</f>
        <v>BI02</v>
      </c>
      <c r="AA133" s="26" t="str">
        <f>IF(HLOOKUP(W121,MaGv!$C$38:$AZ$68,21,0)=0," ",HLOOKUP(W121,MaGv!$C$38:$AZ$68,21,0))</f>
        <v>BV03</v>
      </c>
      <c r="AB133" s="26" t="str">
        <f>IF(HLOOKUP(W121,MaGv!$C$38:$AZ$68,26,0)=0," ",HLOOKUP(W121,MaGv!$C$38:$AZ$68,26,0))</f>
        <v>BT14</v>
      </c>
      <c r="AC133" s="26" t="str">
        <f>IF(HLOOKUP(W121,MaGv!$C$38:$AZ$68,31,0)=0," ",HLOOKUP(W121,MaGv!$C$38:$AZ$68,31,0))</f>
        <v/>
      </c>
      <c r="AD133" s="268"/>
      <c r="AE133" s="482"/>
      <c r="AF133" s="27">
        <v>5</v>
      </c>
      <c r="AG133" s="26" t="s">
        <v>516</v>
      </c>
      <c r="AH133" s="26" t="str">
        <f>IF(HLOOKUP(AF121,MaGv!$C$38:$AZ$68,11,0)=0," ",HLOOKUP(AF121,MaGv!$C$38:$AZ$68,11,0))</f>
        <v>BS06</v>
      </c>
      <c r="AI133" s="26" t="str">
        <f>IF(HLOOKUP(AF121,MaGv!$C$38:$AZ$68,16,0)=0," ",HLOOKUP(AF121,MaGv!$C$38:$AZ$68,16,0))</f>
        <v>BN06</v>
      </c>
      <c r="AJ133" s="26" t="str">
        <f>IF(HLOOKUP(AF121,MaGv!$C$38:$AZ$68,21,0)=0," ",HLOOKUP(AF121,MaGv!$C$38:$AZ$68,21,0))</f>
        <v>BT14</v>
      </c>
      <c r="AK133" s="26" t="str">
        <f>IF(HLOOKUP(AF121,MaGv!$C$38:$AZ$68,26,0)=0," ",HLOOKUP(AF121,MaGv!$C$38:$AZ$68,26,0))</f>
        <v>BV12</v>
      </c>
      <c r="AL133" s="26" t="str">
        <f>IF(HLOOKUP(AF121,MaGv!$C$38:$AZ$68,31,0)=0," ",HLOOKUP(AF121,MaGv!$C$38:$AZ$68,31,0))</f>
        <v/>
      </c>
      <c r="AN133" s="28"/>
      <c r="AO133" s="28"/>
    </row>
    <row r="134" spans="1:41" s="28" customFormat="1" ht="14.25" customHeight="1" x14ac:dyDescent="0.25">
      <c r="A134" s="283"/>
      <c r="B134" s="69"/>
      <c r="C134" s="69"/>
      <c r="D134" s="69"/>
      <c r="E134" s="69"/>
      <c r="F134" s="69"/>
      <c r="G134" s="71"/>
      <c r="H134" s="71"/>
      <c r="I134" s="71"/>
      <c r="J134" s="281"/>
      <c r="K134" s="71"/>
      <c r="L134" s="71"/>
      <c r="M134" s="71"/>
      <c r="N134" s="71"/>
      <c r="O134" s="71"/>
      <c r="P134" s="71"/>
      <c r="Q134" s="71"/>
      <c r="R134" s="71"/>
      <c r="V134" s="11"/>
      <c r="W134" s="8"/>
      <c r="X134" s="6"/>
      <c r="Y134" s="6"/>
      <c r="Z134" s="6"/>
      <c r="AA134" s="6"/>
      <c r="AB134" s="6"/>
      <c r="AC134" s="6"/>
      <c r="AD134" s="268"/>
      <c r="AE134" s="7"/>
      <c r="AF134" s="8"/>
      <c r="AG134" s="6"/>
      <c r="AH134" s="6"/>
      <c r="AI134" s="6"/>
      <c r="AJ134" s="6"/>
      <c r="AK134" s="6"/>
      <c r="AL134" s="6"/>
    </row>
    <row r="135" spans="1:41" s="28" customFormat="1" ht="14.25" customHeight="1" x14ac:dyDescent="0.25">
      <c r="A135" s="283"/>
      <c r="B135" s="69"/>
      <c r="C135" s="69"/>
      <c r="D135" s="69"/>
      <c r="E135" s="69"/>
      <c r="F135" s="69"/>
      <c r="G135" s="71"/>
      <c r="H135" s="71"/>
      <c r="I135" s="71"/>
      <c r="J135" s="281"/>
      <c r="K135" s="71"/>
      <c r="L135" s="71"/>
      <c r="M135" s="71"/>
      <c r="N135" s="71"/>
      <c r="O135" s="71"/>
      <c r="P135" s="71"/>
      <c r="Q135" s="71"/>
      <c r="R135" s="71"/>
      <c r="V135" s="12"/>
      <c r="W135" s="8"/>
      <c r="X135" s="6"/>
      <c r="Y135" s="6"/>
      <c r="Z135" s="6"/>
      <c r="AA135" s="6"/>
      <c r="AB135" s="6"/>
      <c r="AC135" s="6"/>
      <c r="AD135" s="268"/>
      <c r="AE135" s="7"/>
      <c r="AF135" s="8"/>
      <c r="AG135" s="6"/>
      <c r="AH135" s="6"/>
      <c r="AI135" s="6"/>
      <c r="AJ135" s="6"/>
      <c r="AK135" s="6"/>
      <c r="AL135" s="6"/>
      <c r="AN135" s="16"/>
      <c r="AO135" s="16"/>
    </row>
    <row r="136" spans="1:41" ht="14.25" customHeight="1" x14ac:dyDescent="0.25">
      <c r="A136" s="285"/>
      <c r="J136" s="281"/>
      <c r="V136" s="2"/>
      <c r="W136" s="30"/>
      <c r="X136" s="2"/>
      <c r="Y136" s="2"/>
      <c r="Z136" s="2"/>
      <c r="AA136" s="2"/>
      <c r="AB136" s="2"/>
      <c r="AC136" s="2"/>
      <c r="AD136" s="268"/>
      <c r="AE136" s="2"/>
      <c r="AF136" s="30"/>
      <c r="AG136" s="2"/>
      <c r="AH136" s="2"/>
      <c r="AI136" s="2"/>
      <c r="AJ136" s="2"/>
      <c r="AK136" s="2"/>
      <c r="AL136" s="2"/>
    </row>
    <row r="137" spans="1:41" ht="14.25" customHeight="1" x14ac:dyDescent="0.25">
      <c r="A137" s="271"/>
      <c r="B137" s="55" t="s">
        <v>94</v>
      </c>
      <c r="C137" s="56"/>
      <c r="D137" s="57"/>
      <c r="E137" s="57"/>
      <c r="F137" s="57"/>
      <c r="G137" s="57"/>
      <c r="H137" s="58" t="str">
        <f>MaGv!$N$1</f>
        <v>02/1/2018</v>
      </c>
      <c r="I137" s="57"/>
      <c r="J137" s="275"/>
      <c r="K137" s="55" t="s">
        <v>94</v>
      </c>
      <c r="M137" s="57"/>
      <c r="N137" s="57"/>
      <c r="O137" s="57"/>
      <c r="P137" s="57"/>
      <c r="Q137" s="58" t="str">
        <f>MaGv!$N$1</f>
        <v>02/1/2018</v>
      </c>
      <c r="R137" s="57"/>
      <c r="V137" s="15"/>
      <c r="X137" s="17"/>
      <c r="Y137" s="17"/>
      <c r="Z137" s="17"/>
      <c r="AA137" s="17"/>
      <c r="AB137" s="18" t="str">
        <f>MaGv!$N$1</f>
        <v>02/1/2018</v>
      </c>
      <c r="AC137" s="17"/>
      <c r="AD137" s="268"/>
      <c r="AE137" s="15"/>
      <c r="AF137" s="17"/>
      <c r="AG137" s="17"/>
      <c r="AH137" s="17"/>
      <c r="AI137" s="17"/>
      <c r="AJ137" s="17"/>
      <c r="AK137" s="18" t="str">
        <f>MaGv!$N$1</f>
        <v>02/1/2018</v>
      </c>
      <c r="AL137" s="17"/>
    </row>
    <row r="138" spans="1:41" ht="14.25" customHeight="1" x14ac:dyDescent="0.25">
      <c r="A138" s="271"/>
      <c r="B138" s="59" t="str">
        <f>V138</f>
        <v>LỚP:</v>
      </c>
      <c r="C138" s="196" t="str">
        <f>VLOOKUP(A140,DS!$R$3:$T$52,2,0)</f>
        <v>B3</v>
      </c>
      <c r="D138" s="59" t="str">
        <f>Y138</f>
        <v>GVCN:</v>
      </c>
      <c r="E138" s="60" t="str">
        <f>Z138</f>
        <v>Hoàng Trần Thế-Toán</v>
      </c>
      <c r="G138" s="62"/>
      <c r="H138" s="62"/>
      <c r="I138" s="62"/>
      <c r="J138" s="275"/>
      <c r="K138" s="63" t="str">
        <f>AE138</f>
        <v>LỚP:</v>
      </c>
      <c r="L138" s="196" t="str">
        <f>VLOOKUP(J140,DS!$R$3:$T$52,2,0)</f>
        <v>B4</v>
      </c>
      <c r="M138" s="59" t="str">
        <f>AH138</f>
        <v>GVCN:</v>
      </c>
      <c r="N138" s="64" t="str">
        <f>AI138</f>
        <v>Võ Thị Đông Nghi-Hóa</v>
      </c>
      <c r="P138" s="62"/>
      <c r="Q138" s="62"/>
      <c r="R138" s="62"/>
      <c r="V138" s="19" t="s">
        <v>37</v>
      </c>
      <c r="W138" s="4" t="str">
        <f>C138</f>
        <v>B3</v>
      </c>
      <c r="Y138" s="10" t="s">
        <v>17</v>
      </c>
      <c r="Z138" s="5" t="str">
        <f>VLOOKUP(W138,dscn,4,0)&amp; "-"&amp;VLOOKUP(W138,dscn,6,0)</f>
        <v>Hoàng Trần Thế-Toán</v>
      </c>
      <c r="AA138" s="4"/>
      <c r="AB138" s="4"/>
      <c r="AC138" s="4"/>
      <c r="AD138" s="268"/>
      <c r="AE138" s="19" t="s">
        <v>37</v>
      </c>
      <c r="AF138" s="4" t="str">
        <f>L138</f>
        <v>B4</v>
      </c>
      <c r="AH138" s="10" t="s">
        <v>17</v>
      </c>
      <c r="AI138" s="5" t="str">
        <f>VLOOKUP(AF138,dscn,4,0)&amp; "-"&amp;VLOOKUP(AF138,dscn,6,0)</f>
        <v>Võ Thị Đông Nghi-Hóa</v>
      </c>
      <c r="AJ138" s="4"/>
      <c r="AK138" s="4"/>
      <c r="AL138" s="4"/>
    </row>
    <row r="139" spans="1:41" ht="14.25" customHeight="1" x14ac:dyDescent="0.25">
      <c r="A139" s="272"/>
      <c r="J139" s="276"/>
      <c r="V139" s="2"/>
      <c r="W139" s="2"/>
      <c r="X139" s="1"/>
      <c r="Y139" s="2"/>
      <c r="Z139" s="2"/>
      <c r="AA139" s="2"/>
      <c r="AB139" s="2"/>
      <c r="AC139" s="2"/>
      <c r="AD139" s="268"/>
      <c r="AE139" s="2"/>
      <c r="AF139" s="2"/>
      <c r="AG139" s="1"/>
      <c r="AH139" s="2"/>
      <c r="AI139" s="2"/>
      <c r="AJ139" s="2"/>
      <c r="AK139" s="2"/>
      <c r="AL139" s="2"/>
      <c r="AN139" s="22"/>
      <c r="AO139" s="22"/>
    </row>
    <row r="140" spans="1:41" s="22" customFormat="1" ht="14.25" customHeight="1" x14ac:dyDescent="0.25">
      <c r="A140" s="273">
        <v>17</v>
      </c>
      <c r="B140" s="65"/>
      <c r="C140" s="66" t="s">
        <v>44</v>
      </c>
      <c r="D140" s="66" t="s">
        <v>15</v>
      </c>
      <c r="E140" s="66" t="s">
        <v>16</v>
      </c>
      <c r="F140" s="66" t="s">
        <v>38</v>
      </c>
      <c r="G140" s="66" t="s">
        <v>39</v>
      </c>
      <c r="H140" s="66" t="s">
        <v>40</v>
      </c>
      <c r="I140" s="66" t="s">
        <v>41</v>
      </c>
      <c r="J140" s="277">
        <v>18</v>
      </c>
      <c r="K140" s="65"/>
      <c r="L140" s="66" t="s">
        <v>44</v>
      </c>
      <c r="M140" s="66" t="s">
        <v>15</v>
      </c>
      <c r="N140" s="66" t="s">
        <v>16</v>
      </c>
      <c r="O140" s="66" t="s">
        <v>38</v>
      </c>
      <c r="P140" s="66" t="s">
        <v>39</v>
      </c>
      <c r="Q140" s="66" t="s">
        <v>40</v>
      </c>
      <c r="R140" s="66" t="s">
        <v>41</v>
      </c>
      <c r="V140" s="20"/>
      <c r="W140" s="21" t="s">
        <v>44</v>
      </c>
      <c r="X140" s="21" t="s">
        <v>15</v>
      </c>
      <c r="Y140" s="21" t="s">
        <v>16</v>
      </c>
      <c r="Z140" s="21" t="s">
        <v>38</v>
      </c>
      <c r="AA140" s="21" t="s">
        <v>39</v>
      </c>
      <c r="AB140" s="21" t="s">
        <v>40</v>
      </c>
      <c r="AC140" s="21" t="s">
        <v>41</v>
      </c>
      <c r="AD140" s="269"/>
      <c r="AE140" s="20"/>
      <c r="AF140" s="21" t="s">
        <v>44</v>
      </c>
      <c r="AG140" s="21" t="s">
        <v>15</v>
      </c>
      <c r="AH140" s="21" t="s">
        <v>16</v>
      </c>
      <c r="AI140" s="21" t="s">
        <v>38</v>
      </c>
      <c r="AJ140" s="21" t="s">
        <v>39</v>
      </c>
      <c r="AK140" s="21" t="s">
        <v>40</v>
      </c>
      <c r="AL140" s="21" t="s">
        <v>41</v>
      </c>
      <c r="AN140" s="16"/>
      <c r="AO140" s="16"/>
    </row>
    <row r="141" spans="1:41" ht="14.25" customHeight="1" x14ac:dyDescent="0.25">
      <c r="A141" s="283"/>
      <c r="B141" s="484" t="s">
        <v>25</v>
      </c>
      <c r="C141" s="67">
        <v>1</v>
      </c>
      <c r="D141" s="68"/>
      <c r="E141" s="68" t="str">
        <f t="shared" ref="E141:E150" si="92">IF(Y141="","",IF(Y141="cn","cn",VLOOKUP(MID(Y141,2,1),$AN$4:$AO$18,2,0)))</f>
        <v>anh</v>
      </c>
      <c r="F141" s="68" t="str">
        <f t="shared" ref="F141:F150" si="93">IF(Z141="","",IF(Z141="cn","cn",VLOOKUP(MID(Z141,2,1),$AN$4:$AO$18,2,0)))</f>
        <v>anh</v>
      </c>
      <c r="G141" s="68" t="str">
        <f t="shared" ref="G141:G150" si="94">IF(AA141="","",IF(AA141="cn","cn",VLOOKUP(MID(AA141,2,1),$AN$4:$AO$18,2,0)))</f>
        <v>tin</v>
      </c>
      <c r="H141" s="68" t="str">
        <f t="shared" ref="H141:H150" si="95">IF(AB141="","",IF(AB141="cn","cn",VLOOKUP(MID(AB141,2,1),$AN$4:$AO$18,2,0)))</f>
        <v>tin</v>
      </c>
      <c r="I141" s="68" t="str">
        <f t="shared" ref="I141:I150" si="96">IF(AC141="","",IF(AC141="cn","cn",VLOOKUP(MID(AC141,2,1),$AN$4:$AO$18,2,0)))</f>
        <v/>
      </c>
      <c r="J141" s="281"/>
      <c r="K141" s="484" t="s">
        <v>25</v>
      </c>
      <c r="L141" s="67">
        <v>1</v>
      </c>
      <c r="M141" s="68" t="str">
        <f t="shared" ref="M141:M149" si="97">IF(AG141="","",IF(AG141="cn","cn",VLOOKUP(MID(AG141,2,1),$AN$4:$AO$18,2,0)))</f>
        <v>tin</v>
      </c>
      <c r="N141" s="68" t="str">
        <f t="shared" ref="N141:N150" si="98">IF(AH141="","",IF(AH141="cn","cn",VLOOKUP(MID(AH141,2,1),$AN$4:$AO$18,2,0)))</f>
        <v>nghề</v>
      </c>
      <c r="O141" s="68" t="str">
        <f t="shared" ref="O141:O150" si="99">IF(AI141="","",IF(AI141="cn","cn",VLOOKUP(MID(AI141,2,1),$AN$4:$AO$18,2,0)))</f>
        <v>tin</v>
      </c>
      <c r="P141" s="68" t="str">
        <f t="shared" ref="P141:P150" si="100">IF(AJ141="","",IF(AJ141="cn","cn",VLOOKUP(MID(AJ141,2,1),$AN$4:$AO$18,2,0)))</f>
        <v>td</v>
      </c>
      <c r="Q141" s="68" t="str">
        <f t="shared" ref="Q141:Q150" si="101">IF(AK141="","",IF(AK141="cn","cn",VLOOKUP(MID(AK141,2,1),$AN$4:$AO$18,2,0)))</f>
        <v/>
      </c>
      <c r="R141" s="68" t="str">
        <f t="shared" ref="R141:R150" si="102">IF(AL141="","",IF(AL141="cn","cn",VLOOKUP(MID(AL141,2,1),$AN$4:$AO$18,2,0)))</f>
        <v/>
      </c>
      <c r="V141" s="483" t="s">
        <v>25</v>
      </c>
      <c r="W141" s="25">
        <v>1</v>
      </c>
      <c r="X141" s="26" t="str">
        <f>IF(HLOOKUP(W138,MaGv!$C$3:$AZ$68,2,0)=0," ",HLOOKUP(W138,MaGv!$C$3:$AZ$68,2,0))</f>
        <v/>
      </c>
      <c r="Y141" s="26" t="str">
        <f>IF(HLOOKUP(W138,MaGv!$C$3:$AZ$68,7,0)=0," ",HLOOKUP(W138,MaGv!$C$3:$AZ$68,7,0))</f>
        <v>BA14</v>
      </c>
      <c r="Z141" s="26" t="str">
        <f>IF(HLOOKUP(W138,MaGv!$C$3:$AZ$68,12,0)=0," ",HLOOKUP(W138,MaGv!$C$3:$AZ$68,12,0))</f>
        <v>BA03</v>
      </c>
      <c r="AA141" s="26" t="str">
        <f>IF(HLOOKUP(W138,MaGv!$C$3:$AZ$68,17,0)=0," ",HLOOKUP(W138,MaGv!$C$3:$AZ$68,17,0))</f>
        <v>BI05</v>
      </c>
      <c r="AB141" s="26" t="str">
        <f>IF(HLOOKUP(W138,MaGv!$C$3:$AZ$68,22,0)=0," ",HLOOKUP(W138,MaGv!$C$3:$AZ$68,22,0))</f>
        <v>BI05</v>
      </c>
      <c r="AC141" s="26" t="str">
        <f>IF(HLOOKUP(W138,MaGv!$C$3:$AZ$68,27,0)=0," ",HLOOKUP(W138,MaGv!$C$3:$AZ$68,27,0))</f>
        <v/>
      </c>
      <c r="AD141" s="268"/>
      <c r="AE141" s="482" t="s">
        <v>25</v>
      </c>
      <c r="AF141" s="27">
        <v>1</v>
      </c>
      <c r="AG141" s="26" t="str">
        <f>IF(HLOOKUP(AF138,MaGv!$C$3:$AZ$68,2,0)=0," ",HLOOKUP(AF138,MaGv!$C$3:$AZ$68,2,0))</f>
        <v>BI05</v>
      </c>
      <c r="AH141" s="26" t="str">
        <f>IF(HLOOKUP(AF138,MaGv!$C$3:$AZ$68,7,0)=0," ",HLOOKUP(AF138,MaGv!$C$3:$AZ$68,7,0))</f>
        <v>BN02</v>
      </c>
      <c r="AI141" s="26" t="str">
        <f>IF(HLOOKUP(AF138,MaGv!$C$3:$AZ$68,12,0)=0," ",HLOOKUP(AF138,MaGv!$C$3:$AZ$68,12,0))</f>
        <v>BI05</v>
      </c>
      <c r="AJ141" s="26" t="str">
        <f>IF(HLOOKUP(AF138,MaGv!$C$3:$AZ$68,17,0)=0," ",HLOOKUP(AF138,MaGv!$C$3:$AZ$68,17,0))</f>
        <v>BE03</v>
      </c>
      <c r="AK141" s="26" t="str">
        <f>IF(HLOOKUP(AF138,MaGv!$C$3:$AZ$68,22,0)=0," ",HLOOKUP(AF138,MaGv!$C$3:$AZ$68,22,0))</f>
        <v/>
      </c>
      <c r="AL141" s="26" t="str">
        <f>IF(HLOOKUP(AF138,MaGv!$C$3:$AZ$68,27,0)=0," ",HLOOKUP(AF138,MaGv!$C$3:$AZ$68,27,0))</f>
        <v/>
      </c>
    </row>
    <row r="142" spans="1:41" ht="14.25" customHeight="1" x14ac:dyDescent="0.25">
      <c r="A142" s="283"/>
      <c r="B142" s="484"/>
      <c r="C142" s="67">
        <v>2</v>
      </c>
      <c r="D142" s="68"/>
      <c r="E142" s="68" t="str">
        <f t="shared" si="92"/>
        <v>anh</v>
      </c>
      <c r="F142" s="68" t="str">
        <f t="shared" si="93"/>
        <v>anh</v>
      </c>
      <c r="G142" s="68" t="str">
        <f t="shared" si="94"/>
        <v>sinh</v>
      </c>
      <c r="H142" s="68" t="str">
        <f t="shared" si="95"/>
        <v>văn</v>
      </c>
      <c r="I142" s="68" t="str">
        <f t="shared" si="96"/>
        <v/>
      </c>
      <c r="J142" s="281"/>
      <c r="K142" s="484"/>
      <c r="L142" s="67">
        <v>2</v>
      </c>
      <c r="M142" s="68" t="str">
        <f t="shared" si="97"/>
        <v>cd</v>
      </c>
      <c r="N142" s="68" t="str">
        <f t="shared" si="98"/>
        <v>nghề</v>
      </c>
      <c r="O142" s="68" t="str">
        <f t="shared" si="99"/>
        <v>sinh</v>
      </c>
      <c r="P142" s="68" t="str">
        <f t="shared" si="100"/>
        <v>td</v>
      </c>
      <c r="Q142" s="68" t="str">
        <f t="shared" si="101"/>
        <v/>
      </c>
      <c r="R142" s="68" t="str">
        <f t="shared" si="102"/>
        <v/>
      </c>
      <c r="V142" s="483"/>
      <c r="W142" s="25">
        <v>2</v>
      </c>
      <c r="X142" s="26" t="str">
        <f>IF(HLOOKUP(W138,MaGv!$C$3:$AZ$68,3,0)=0," ",HLOOKUP(W138,MaGv!$C$3:$AZ$68,3,0))</f>
        <v/>
      </c>
      <c r="Y142" s="26" t="str">
        <f>IF(HLOOKUP(W138,MaGv!$C$3:$AZ$68,8,0)=0," ",HLOOKUP(W138,MaGv!$C$3:$AZ$68,8,0))</f>
        <v>BA14</v>
      </c>
      <c r="Z142" s="26" t="str">
        <f>IF(HLOOKUP(W138,MaGv!$C$3:$AZ$68,13,0)=0," ",HLOOKUP(W138,MaGv!$C$3:$AZ$68,13,0))</f>
        <v>BA03</v>
      </c>
      <c r="AA142" s="26" t="str">
        <f>IF(HLOOKUP(W138,MaGv!$C$3:$AZ$68,18,0)=0," ",HLOOKUP(W138,MaGv!$C$3:$AZ$68,18,0))</f>
        <v>BS02</v>
      </c>
      <c r="AB142" s="26" t="str">
        <f>IF(HLOOKUP(W138,MaGv!$C$3:$AZ$68,23,0)=0," ",HLOOKUP(W138,MaGv!$C$3:$AZ$68,23,0))</f>
        <v>BV03</v>
      </c>
      <c r="AC142" s="26" t="str">
        <f>IF(HLOOKUP(W138,MaGv!$C$3:$AZ$68,28,0)=0," ",HLOOKUP(W138,MaGv!$C$3:$AZ$68,28,0))</f>
        <v/>
      </c>
      <c r="AD142" s="268"/>
      <c r="AE142" s="482"/>
      <c r="AF142" s="27">
        <v>2</v>
      </c>
      <c r="AG142" s="26" t="str">
        <f>IF(HLOOKUP(AF138,MaGv!$C$3:$AZ$68,3,0)=0," ",HLOOKUP(AF138,MaGv!$C$3:$AZ$68,3,0))</f>
        <v>BG03</v>
      </c>
      <c r="AH142" s="26" t="str">
        <f>IF(HLOOKUP(AF138,MaGv!$C$3:$AZ$68,8,0)=0," ",HLOOKUP(AF138,MaGv!$C$3:$AZ$68,8,0))</f>
        <v>BN02</v>
      </c>
      <c r="AI142" s="26" t="str">
        <f>IF(HLOOKUP(AF138,MaGv!$C$3:$AZ$68,13,0)=0," ",HLOOKUP(AF138,MaGv!$C$3:$AZ$68,13,0))</f>
        <v>BS08</v>
      </c>
      <c r="AJ142" s="26" t="str">
        <f>IF(HLOOKUP(AF138,MaGv!$C$3:$AZ$68,18,0)=0," ",HLOOKUP(AF138,MaGv!$C$3:$AZ$68,18,0))</f>
        <v>BE03</v>
      </c>
      <c r="AK142" s="26" t="str">
        <f>IF(HLOOKUP(AF138,MaGv!$C$3:$AZ$68,23,0)=0," ",HLOOKUP(AF138,MaGv!$C$3:$AZ$68,23,0))</f>
        <v/>
      </c>
      <c r="AL142" s="26" t="str">
        <f>IF(HLOOKUP(AF138,MaGv!$C$3:$AZ$68,28,0)=0," ",HLOOKUP(AF138,MaGv!$C$3:$AZ$68,28,0))</f>
        <v/>
      </c>
    </row>
    <row r="143" spans="1:41" ht="14.25" customHeight="1" x14ac:dyDescent="0.25">
      <c r="A143" s="283"/>
      <c r="B143" s="484"/>
      <c r="C143" s="67">
        <v>3</v>
      </c>
      <c r="D143" s="68" t="str">
        <f t="shared" ref="D143:D149" si="103">IF(X143="","",IF(X143="cn","cn",VLOOKUP(MID(X143,2,1),$AN$4:$AO$18,2,0)))</f>
        <v/>
      </c>
      <c r="E143" s="68" t="str">
        <f t="shared" si="92"/>
        <v>nghề</v>
      </c>
      <c r="F143" s="68" t="str">
        <f t="shared" si="93"/>
        <v>cd</v>
      </c>
      <c r="G143" s="68" t="str">
        <f t="shared" si="94"/>
        <v>td</v>
      </c>
      <c r="H143" s="68" t="str">
        <f t="shared" si="95"/>
        <v>văn</v>
      </c>
      <c r="I143" s="68" t="str">
        <f t="shared" si="96"/>
        <v/>
      </c>
      <c r="J143" s="281"/>
      <c r="K143" s="484"/>
      <c r="L143" s="67">
        <v>3</v>
      </c>
      <c r="M143" s="68" t="str">
        <f t="shared" si="97"/>
        <v>toán</v>
      </c>
      <c r="N143" s="68" t="str">
        <f t="shared" si="98"/>
        <v>anh</v>
      </c>
      <c r="O143" s="68" t="str">
        <f t="shared" si="99"/>
        <v>anh</v>
      </c>
      <c r="P143" s="68" t="str">
        <f t="shared" si="100"/>
        <v>văn</v>
      </c>
      <c r="Q143" s="68" t="str">
        <f t="shared" si="101"/>
        <v/>
      </c>
      <c r="R143" s="68" t="str">
        <f t="shared" si="102"/>
        <v/>
      </c>
      <c r="V143" s="483"/>
      <c r="W143" s="25">
        <v>3</v>
      </c>
      <c r="X143" s="26" t="str">
        <f>IF(HLOOKUP(W138,MaGv!$C$3:$AZ$68,4,0)=0," ",HLOOKUP(W138,MaGv!$C$3:$AZ$68,4,0))</f>
        <v/>
      </c>
      <c r="Y143" s="26" t="str">
        <f>IF(HLOOKUP(W138,MaGv!$C$3:$AZ$68,9,0)=0," ",HLOOKUP(W138,MaGv!$C$3:$AZ$68,9,0))</f>
        <v>BN02</v>
      </c>
      <c r="Z143" s="26" t="str">
        <f>IF(HLOOKUP(W138,MaGv!$C$3:$AZ$68,14,0)=0," ",HLOOKUP(W138,MaGv!$C$3:$AZ$68,14,0))</f>
        <v>BG03</v>
      </c>
      <c r="AA143" s="26" t="str">
        <f>IF(HLOOKUP(W138,MaGv!$C$3:$AZ$68,19,0)=0," ",HLOOKUP(W138,MaGv!$C$3:$AZ$68,19,0))</f>
        <v>BE03</v>
      </c>
      <c r="AB143" s="26" t="str">
        <f>IF(HLOOKUP(W138,MaGv!$C$3:$AZ$68,24,0)=0," ",HLOOKUP(W138,MaGv!$C$3:$AZ$68,24,0))</f>
        <v>BV03</v>
      </c>
      <c r="AC143" s="26" t="str">
        <f>IF(HLOOKUP(W138,MaGv!$C$3:$AZ$68,29,0)=0," ",HLOOKUP(W138,MaGv!$C$3:$AZ$68,29,0))</f>
        <v/>
      </c>
      <c r="AD143" s="268"/>
      <c r="AE143" s="482"/>
      <c r="AF143" s="27">
        <v>3</v>
      </c>
      <c r="AG143" s="26" t="str">
        <f>IF(HLOOKUP(AF138,MaGv!$C$3:$AZ$68,4,0)=0," ",HLOOKUP(AF138,MaGv!$C$3:$AZ$68,4,0))</f>
        <v>BT05</v>
      </c>
      <c r="AH143" s="26" t="str">
        <f>IF(HLOOKUP(AF138,MaGv!$C$3:$AZ$68,9,0)=0," ",HLOOKUP(AF138,MaGv!$C$3:$AZ$68,9,0))</f>
        <v>BA14</v>
      </c>
      <c r="AI143" s="26" t="str">
        <f>IF(HLOOKUP(AF138,MaGv!$C$3:$AZ$68,14,0)=0," ",HLOOKUP(AF138,MaGv!$C$3:$AZ$68,14,0))</f>
        <v>BA10</v>
      </c>
      <c r="AJ143" s="26" t="str">
        <f>IF(HLOOKUP(AF138,MaGv!$C$3:$AZ$68,19,0)=0," ",HLOOKUP(AF138,MaGv!$C$3:$AZ$68,19,0))</f>
        <v>BV06</v>
      </c>
      <c r="AK143" s="26" t="str">
        <f>IF(HLOOKUP(AF138,MaGv!$C$3:$AZ$68,24,0)=0," ",HLOOKUP(AF138,MaGv!$C$3:$AZ$68,24,0))</f>
        <v/>
      </c>
      <c r="AL143" s="26" t="str">
        <f>IF(HLOOKUP(AF138,MaGv!$C$3:$AZ$68,29,0)=0," ",HLOOKUP(AF138,MaGv!$C$3:$AZ$68,29,0))</f>
        <v/>
      </c>
    </row>
    <row r="144" spans="1:41" ht="14.25" customHeight="1" x14ac:dyDescent="0.25">
      <c r="A144" s="283"/>
      <c r="B144" s="484"/>
      <c r="C144" s="67">
        <v>4</v>
      </c>
      <c r="D144" s="68" t="str">
        <f t="shared" si="103"/>
        <v/>
      </c>
      <c r="E144" s="68" t="str">
        <f t="shared" si="92"/>
        <v>nghề</v>
      </c>
      <c r="F144" s="68" t="str">
        <f t="shared" si="93"/>
        <v>toán</v>
      </c>
      <c r="G144" s="68" t="str">
        <f t="shared" si="94"/>
        <v>td</v>
      </c>
      <c r="H144" s="68" t="str">
        <f t="shared" si="95"/>
        <v>toán</v>
      </c>
      <c r="I144" s="68" t="str">
        <f t="shared" si="96"/>
        <v/>
      </c>
      <c r="J144" s="281"/>
      <c r="K144" s="484"/>
      <c r="L144" s="67">
        <v>4</v>
      </c>
      <c r="M144" s="68" t="str">
        <f t="shared" si="97"/>
        <v>toán</v>
      </c>
      <c r="N144" s="68" t="str">
        <f t="shared" si="98"/>
        <v>anh</v>
      </c>
      <c r="O144" s="68" t="str">
        <f t="shared" si="99"/>
        <v>anh</v>
      </c>
      <c r="P144" s="68" t="str">
        <f t="shared" si="100"/>
        <v>văn</v>
      </c>
      <c r="Q144" s="68" t="str">
        <f t="shared" si="101"/>
        <v/>
      </c>
      <c r="R144" s="68" t="str">
        <f t="shared" si="102"/>
        <v/>
      </c>
      <c r="V144" s="483"/>
      <c r="W144" s="25">
        <v>4</v>
      </c>
      <c r="X144" s="26" t="str">
        <f>IF(HLOOKUP(W138,MaGv!$C$3:$AZ$68,5,0)=0," ",HLOOKUP(W138,MaGv!$C$3:$AZ$68,5,0))</f>
        <v/>
      </c>
      <c r="Y144" s="26" t="str">
        <f>IF(HLOOKUP(W138,MaGv!$C$3:$AZ$68,10,0)=0," ",HLOOKUP(W138,MaGv!$C$3:$AZ$68,10,0))</f>
        <v>BN02</v>
      </c>
      <c r="Z144" s="26" t="str">
        <f>IF(HLOOKUP(W138,MaGv!$C$3:$AZ$68,15,0)=0," ",HLOOKUP(W138,MaGv!$C$3:$AZ$68,15,0))</f>
        <v>BT06</v>
      </c>
      <c r="AA144" s="26" t="str">
        <f>IF(HLOOKUP(W138,MaGv!$C$3:$AZ$68,20,0)=0," ",HLOOKUP(W138,MaGv!$C$3:$AZ$68,20,0))</f>
        <v>BE03</v>
      </c>
      <c r="AB144" s="26" t="str">
        <f>IF(HLOOKUP(W138,MaGv!$C$3:$AZ$68,25,0)=0," ",HLOOKUP(W138,MaGv!$C$3:$AZ$68,25,0))</f>
        <v>BT06</v>
      </c>
      <c r="AC144" s="26" t="str">
        <f>IF(HLOOKUP(W138,MaGv!$C$3:$AZ$68,30,0)=0," ",HLOOKUP(W138,MaGv!$C$3:$AZ$68,30,0))</f>
        <v/>
      </c>
      <c r="AD144" s="268"/>
      <c r="AE144" s="482"/>
      <c r="AF144" s="27">
        <v>4</v>
      </c>
      <c r="AG144" s="26" t="str">
        <f>IF(HLOOKUP(AF138,MaGv!$C$3:$AZ$68,5,0)=0," ",HLOOKUP(AF138,MaGv!$C$3:$AZ$68,5,0))</f>
        <v>BT05</v>
      </c>
      <c r="AH144" s="26" t="str">
        <f>IF(HLOOKUP(AF138,MaGv!$C$3:$AZ$68,10,0)=0," ",HLOOKUP(AF138,MaGv!$C$3:$AZ$68,10,0))</f>
        <v>BA14</v>
      </c>
      <c r="AI144" s="26" t="str">
        <f>IF(HLOOKUP(AF138,MaGv!$C$3:$AZ$68,15,0)=0," ",HLOOKUP(AF138,MaGv!$C$3:$AZ$68,15,0))</f>
        <v>BA10</v>
      </c>
      <c r="AJ144" s="26" t="str">
        <f>IF(HLOOKUP(AF138,MaGv!$C$3:$AZ$68,20,0)=0," ",HLOOKUP(AF138,MaGv!$C$3:$AZ$68,20,0))</f>
        <v>BV06</v>
      </c>
      <c r="AK144" s="26" t="str">
        <f>IF(HLOOKUP(AF138,MaGv!$C$3:$AZ$68,25,0)=0," ",HLOOKUP(AF138,MaGv!$C$3:$AZ$68,25,0))</f>
        <v/>
      </c>
      <c r="AL144" s="26" t="str">
        <f>IF(HLOOKUP(AF138,MaGv!$C$3:$AZ$68,30,0)=0," ",HLOOKUP(AF138,MaGv!$C$3:$AZ$68,30,0))</f>
        <v/>
      </c>
    </row>
    <row r="145" spans="1:81" ht="14.25" customHeight="1" x14ac:dyDescent="0.25">
      <c r="A145" s="283"/>
      <c r="B145" s="484"/>
      <c r="C145" s="67">
        <v>5</v>
      </c>
      <c r="D145" s="68" t="str">
        <f t="shared" si="103"/>
        <v/>
      </c>
      <c r="E145" s="68" t="str">
        <f t="shared" si="92"/>
        <v/>
      </c>
      <c r="F145" s="68" t="str">
        <f t="shared" si="93"/>
        <v/>
      </c>
      <c r="G145" s="68" t="str">
        <f t="shared" si="94"/>
        <v/>
      </c>
      <c r="H145" s="68" t="str">
        <f t="shared" si="95"/>
        <v/>
      </c>
      <c r="I145" s="68" t="str">
        <f t="shared" si="96"/>
        <v/>
      </c>
      <c r="J145" s="281"/>
      <c r="K145" s="484"/>
      <c r="L145" s="67">
        <v>5</v>
      </c>
      <c r="M145" s="68" t="str">
        <f t="shared" si="97"/>
        <v/>
      </c>
      <c r="N145" s="68" t="str">
        <f t="shared" si="98"/>
        <v/>
      </c>
      <c r="O145" s="68" t="str">
        <f t="shared" si="99"/>
        <v/>
      </c>
      <c r="P145" s="68" t="str">
        <f t="shared" si="100"/>
        <v/>
      </c>
      <c r="Q145" s="68" t="str">
        <f t="shared" si="101"/>
        <v/>
      </c>
      <c r="R145" s="68" t="str">
        <f t="shared" si="102"/>
        <v/>
      </c>
      <c r="V145" s="483"/>
      <c r="W145" s="25">
        <v>5</v>
      </c>
      <c r="X145" s="26" t="str">
        <f>IF(HLOOKUP(W138,MaGv!$C$3:$AZ$68,6,0)=0," ",HLOOKUP(W138,MaGv!$C$3:$AZ$68,6,0))</f>
        <v/>
      </c>
      <c r="Y145" s="26" t="str">
        <f>IF(HLOOKUP(W138,MaGv!$C$3:$AZ$68,11,0)=0," ",HLOOKUP(W138,MaGv!$C$3:$AZ$68,11,0))</f>
        <v/>
      </c>
      <c r="Z145" s="26" t="str">
        <f>IF(HLOOKUP(W138,MaGv!$C$3:$AZ$68,16,0)=0," ",HLOOKUP(W138,MaGv!$C$3:$AZ$68,16,0))</f>
        <v/>
      </c>
      <c r="AA145" s="26" t="str">
        <f>IF(HLOOKUP(W138,MaGv!$C$3:$AZ$68,21,0)=0," ",HLOOKUP(W138,MaGv!$C$3:$AZ$68,21,0))</f>
        <v/>
      </c>
      <c r="AB145" s="26" t="str">
        <f>IF(HLOOKUP(W138,MaGv!$C$3:$AZ$68,26,0)=0," ",HLOOKUP(W138,MaGv!$C$3:$AZ$68,26,0))</f>
        <v/>
      </c>
      <c r="AC145" s="26" t="str">
        <f>IF(HLOOKUP(W138,MaGv!$C$3:$AZ$68,31,0)=0," ",HLOOKUP(W138,MaGv!$C$3:$AZ$68,31,0))</f>
        <v/>
      </c>
      <c r="AD145" s="268"/>
      <c r="AE145" s="482"/>
      <c r="AF145" s="27">
        <v>5</v>
      </c>
      <c r="AG145" s="26" t="str">
        <f>IF(HLOOKUP(AF138,MaGv!$C$3:$AZ$68,6,0)=0," ",HLOOKUP(AF138,MaGv!$C$3:$AZ$68,6,0))</f>
        <v/>
      </c>
      <c r="AH145" s="26" t="str">
        <f>IF(HLOOKUP(AF138,MaGv!$C$3:$AZ$68,11,0)=0," ",HLOOKUP(AF138,MaGv!$C$3:$AZ$68,11,0))</f>
        <v/>
      </c>
      <c r="AI145" s="26" t="str">
        <f>IF(HLOOKUP(AF138,MaGv!$C$3:$AZ$68,16,0)=0," ",HLOOKUP(AF138,MaGv!$C$3:$AZ$68,16,0))</f>
        <v/>
      </c>
      <c r="AJ145" s="26" t="str">
        <f>IF(HLOOKUP(AF138,MaGv!$C$3:$AZ$68,21,0)=0," ",HLOOKUP(AF138,MaGv!$C$3:$AZ$68,21,0))</f>
        <v/>
      </c>
      <c r="AK145" s="26" t="str">
        <f>IF(HLOOKUP(AF138,MaGv!$C$3:$AZ$68,26,0)=0," ",HLOOKUP(AF138,MaGv!$C$3:$AZ$68,26,0))</f>
        <v/>
      </c>
      <c r="AL145" s="26" t="str">
        <f>IF(HLOOKUP(AF138,MaGv!$C$3:$AZ$68,31,0)=0," ",HLOOKUP(AF138,MaGv!$C$3:$AZ$68,31,0))</f>
        <v/>
      </c>
    </row>
    <row r="146" spans="1:81" ht="14.25" customHeight="1" x14ac:dyDescent="0.25">
      <c r="A146" s="283"/>
      <c r="B146" s="484" t="s">
        <v>24</v>
      </c>
      <c r="C146" s="67">
        <v>1</v>
      </c>
      <c r="D146" s="68" t="str">
        <f t="shared" si="103"/>
        <v>hóa</v>
      </c>
      <c r="E146" s="68" t="str">
        <f t="shared" si="92"/>
        <v>toán</v>
      </c>
      <c r="F146" s="68" t="str">
        <f t="shared" si="93"/>
        <v>sử</v>
      </c>
      <c r="G146" s="68" t="str">
        <f t="shared" si="94"/>
        <v>văn</v>
      </c>
      <c r="H146" s="68" t="str">
        <f t="shared" si="95"/>
        <v>nghề</v>
      </c>
      <c r="I146" s="68" t="str">
        <f t="shared" si="96"/>
        <v/>
      </c>
      <c r="J146" s="281"/>
      <c r="K146" s="484" t="s">
        <v>24</v>
      </c>
      <c r="L146" s="67">
        <v>1</v>
      </c>
      <c r="M146" s="68" t="str">
        <f t="shared" si="97"/>
        <v>hóa</v>
      </c>
      <c r="N146" s="68" t="str">
        <f t="shared" si="98"/>
        <v>qp</v>
      </c>
      <c r="O146" s="68" t="str">
        <f t="shared" si="99"/>
        <v>côngN</v>
      </c>
      <c r="P146" s="68" t="str">
        <f t="shared" si="100"/>
        <v>địa</v>
      </c>
      <c r="Q146" s="68" t="str">
        <f t="shared" si="101"/>
        <v>văn</v>
      </c>
      <c r="R146" s="68" t="str">
        <f t="shared" si="102"/>
        <v/>
      </c>
      <c r="V146" s="483" t="s">
        <v>24</v>
      </c>
      <c r="W146" s="25">
        <v>1</v>
      </c>
      <c r="X146" s="26" t="str">
        <f>IF(HLOOKUP(W138,MaGv!$C$38:$AZ$68,2,0)=0," ",HLOOKUP(W138,MaGv!$C$38:$AZ$68,2,0))</f>
        <v>BH08</v>
      </c>
      <c r="Y146" s="26" t="str">
        <f>IF(HLOOKUP(W138,MaGv!$C$38:$AZ$68,7,0)=0," ",HLOOKUP(W138,MaGv!$C$38:$AZ$68,7,0))</f>
        <v>BT06</v>
      </c>
      <c r="Z146" s="26" t="str">
        <f>IF(HLOOKUP(W138,MaGv!$C$38:$AZ$68,12,0)=0," ",HLOOKUP(W138,MaGv!$C$38:$AZ$68,12,0))</f>
        <v>BU03</v>
      </c>
      <c r="AA146" s="26" t="str">
        <f>IF(HLOOKUP(W138,MaGv!$C$38:$AZ$68,17,0)=0," ",HLOOKUP(W138,MaGv!$C$38:$AZ$68,17,0))</f>
        <v>BV03</v>
      </c>
      <c r="AB146" s="26" t="str">
        <f>IF(HLOOKUP(W138,MaGv!$C$38:$AZ$68,22,0)=0," ",HLOOKUP(W138,MaGv!$C$38:$AZ$68,22,0))</f>
        <v>BN02</v>
      </c>
      <c r="AC146" s="26" t="str">
        <f>IF(HLOOKUP(W138,MaGv!$C$38:$AZ$68,27,0)=0," ",HLOOKUP(W138,MaGv!$C$38:$AZ$68,27,0))</f>
        <v/>
      </c>
      <c r="AD146" s="268"/>
      <c r="AE146" s="482" t="s">
        <v>24</v>
      </c>
      <c r="AF146" s="27">
        <v>1</v>
      </c>
      <c r="AG146" s="26" t="str">
        <f>IF(HLOOKUP(AF138,MaGv!$C$38:$AZ$68,2,0)=0," ",HLOOKUP(AF138,MaGv!$C$38:$AZ$68,2,0))</f>
        <v>BH04</v>
      </c>
      <c r="AH146" s="26" t="str">
        <f>IF(HLOOKUP(AF138,MaGv!$C$38:$AZ$68,7,0)=0," ",HLOOKUP(AF138,MaGv!$C$38:$AZ$68,7,0))</f>
        <v>BQ04</v>
      </c>
      <c r="AI146" s="26" t="str">
        <f>IF(HLOOKUP(AF138,MaGv!$C$38:$AZ$68,12,0)=0," ",HLOOKUP(AF138,MaGv!$C$38:$AZ$68,12,0))</f>
        <v>BC14</v>
      </c>
      <c r="AJ146" s="26" t="str">
        <f>IF(HLOOKUP(AF138,MaGv!$C$38:$AZ$68,17,0)=0," ",HLOOKUP(AF138,MaGv!$C$38:$AZ$68,17,0))</f>
        <v>BD01</v>
      </c>
      <c r="AK146" s="26" t="str">
        <f>IF(HLOOKUP(AF138,MaGv!$C$38:$AZ$68,22,0)=0," ",HLOOKUP(AF138,MaGv!$C$38:$AZ$68,22,0))</f>
        <v>BV06</v>
      </c>
      <c r="AL146" s="26" t="str">
        <f>IF(HLOOKUP(AF138,MaGv!$C$38:$AZ$68,27,0)=0," ",HLOOKUP(AF138,MaGv!$C$38:$AZ$68,27,0))</f>
        <v/>
      </c>
    </row>
    <row r="147" spans="1:81" ht="14.25" customHeight="1" x14ac:dyDescent="0.25">
      <c r="A147" s="283"/>
      <c r="B147" s="484"/>
      <c r="C147" s="67">
        <v>2</v>
      </c>
      <c r="D147" s="68" t="str">
        <f t="shared" si="103"/>
        <v>lý</v>
      </c>
      <c r="E147" s="68" t="str">
        <f t="shared" si="92"/>
        <v>địa</v>
      </c>
      <c r="F147" s="68" t="str">
        <f t="shared" si="93"/>
        <v>anh</v>
      </c>
      <c r="G147" s="68" t="str">
        <f t="shared" si="94"/>
        <v>văn</v>
      </c>
      <c r="H147" s="68" t="str">
        <f t="shared" si="95"/>
        <v>hóa</v>
      </c>
      <c r="I147" s="68" t="str">
        <f t="shared" si="96"/>
        <v/>
      </c>
      <c r="J147" s="281"/>
      <c r="K147" s="484"/>
      <c r="L147" s="67">
        <v>2</v>
      </c>
      <c r="M147" s="68" t="str">
        <f t="shared" si="97"/>
        <v>sử</v>
      </c>
      <c r="N147" s="68" t="str">
        <f t="shared" si="98"/>
        <v>lý</v>
      </c>
      <c r="O147" s="68" t="str">
        <f t="shared" si="99"/>
        <v>toán</v>
      </c>
      <c r="P147" s="68" t="str">
        <f t="shared" si="100"/>
        <v>toán</v>
      </c>
      <c r="Q147" s="68" t="str">
        <f t="shared" si="101"/>
        <v>văn</v>
      </c>
      <c r="R147" s="68" t="str">
        <f t="shared" si="102"/>
        <v/>
      </c>
      <c r="V147" s="483"/>
      <c r="W147" s="25">
        <v>2</v>
      </c>
      <c r="X147" s="26" t="str">
        <f>IF(HLOOKUP(W138,MaGv!$C$38:$AZ$68,3,0)=0," ",HLOOKUP(W138,MaGv!$C$38:$AZ$68,3,0))</f>
        <v>BL06</v>
      </c>
      <c r="Y147" s="26" t="str">
        <f>IF(HLOOKUP(W138,MaGv!$C$38:$AZ$68,8,0)=0," ",HLOOKUP(W138,MaGv!$C$38:$AZ$68,8,0))</f>
        <v>BD01</v>
      </c>
      <c r="Z147" s="26" t="str">
        <f>IF(HLOOKUP(W138,MaGv!$C$38:$AZ$68,13,0)=0," ",HLOOKUP(W138,MaGv!$C$38:$AZ$68,13,0))</f>
        <v>BA03</v>
      </c>
      <c r="AA147" s="26" t="str">
        <f>IF(HLOOKUP(W138,MaGv!$C$38:$AZ$68,18,0)=0," ",HLOOKUP(W138,MaGv!$C$38:$AZ$68,18,0))</f>
        <v>BV03</v>
      </c>
      <c r="AB147" s="26" t="str">
        <f>IF(HLOOKUP(W138,MaGv!$C$38:$AZ$68,23,0)=0," ",HLOOKUP(W138,MaGv!$C$38:$AZ$68,23,0))</f>
        <v>BH08</v>
      </c>
      <c r="AC147" s="26" t="str">
        <f>IF(HLOOKUP(W138,MaGv!$C$38:$AZ$68,28,0)=0," ",HLOOKUP(W138,MaGv!$C$38:$AZ$68,28,0))</f>
        <v/>
      </c>
      <c r="AD147" s="268"/>
      <c r="AE147" s="482"/>
      <c r="AF147" s="27">
        <v>2</v>
      </c>
      <c r="AG147" s="26" t="str">
        <f>IF(HLOOKUP(AF138,MaGv!$C$38:$AZ$68,3,0)=0," ",HLOOKUP(AF138,MaGv!$C$38:$AZ$68,3,0))</f>
        <v>BU03</v>
      </c>
      <c r="AH147" s="26" t="str">
        <f>IF(HLOOKUP(AF138,MaGv!$C$38:$AZ$68,8,0)=0," ",HLOOKUP(AF138,MaGv!$C$38:$AZ$68,8,0))</f>
        <v>BL03</v>
      </c>
      <c r="AI147" s="26" t="str">
        <f>IF(HLOOKUP(AF138,MaGv!$C$38:$AZ$68,13,0)=0," ",HLOOKUP(AF138,MaGv!$C$38:$AZ$68,13,0))</f>
        <v>BT05</v>
      </c>
      <c r="AJ147" s="26" t="str">
        <f>IF(HLOOKUP(AF138,MaGv!$C$38:$AZ$68,18,0)=0," ",HLOOKUP(AF138,MaGv!$C$38:$AZ$68,18,0))</f>
        <v>BT05</v>
      </c>
      <c r="AK147" s="26" t="str">
        <f>IF(HLOOKUP(AF138,MaGv!$C$38:$AZ$68,23,0)=0," ",HLOOKUP(AF138,MaGv!$C$38:$AZ$68,23,0))</f>
        <v>BV06</v>
      </c>
      <c r="AL147" s="26" t="str">
        <f>IF(HLOOKUP(AF138,MaGv!$C$38:$AZ$68,28,0)=0," ",HLOOKUP(AF138,MaGv!$C$38:$AZ$68,28,0))</f>
        <v/>
      </c>
      <c r="CC147" s="16" t="s">
        <v>138</v>
      </c>
    </row>
    <row r="148" spans="1:81" ht="14.25" customHeight="1" x14ac:dyDescent="0.25">
      <c r="A148" s="283"/>
      <c r="B148" s="484"/>
      <c r="C148" s="67">
        <v>3</v>
      </c>
      <c r="D148" s="68" t="str">
        <f t="shared" si="103"/>
        <v>toán</v>
      </c>
      <c r="E148" s="68" t="str">
        <f t="shared" si="92"/>
        <v>văn</v>
      </c>
      <c r="F148" s="68" t="str">
        <f t="shared" si="93"/>
        <v>anh</v>
      </c>
      <c r="G148" s="68" t="str">
        <f t="shared" si="94"/>
        <v>qp</v>
      </c>
      <c r="H148" s="68" t="str">
        <f t="shared" si="95"/>
        <v>anh</v>
      </c>
      <c r="I148" s="68" t="str">
        <f t="shared" si="96"/>
        <v/>
      </c>
      <c r="J148" s="281"/>
      <c r="K148" s="484"/>
      <c r="L148" s="67">
        <v>3</v>
      </c>
      <c r="M148" s="68" t="str">
        <f t="shared" si="97"/>
        <v>sinh</v>
      </c>
      <c r="N148" s="68" t="str">
        <f t="shared" si="98"/>
        <v>lý</v>
      </c>
      <c r="O148" s="68" t="str">
        <f t="shared" si="99"/>
        <v>toán</v>
      </c>
      <c r="P148" s="68" t="str">
        <f t="shared" si="100"/>
        <v>anh</v>
      </c>
      <c r="Q148" s="68" t="str">
        <f t="shared" si="101"/>
        <v>anh</v>
      </c>
      <c r="R148" s="68" t="str">
        <f t="shared" si="102"/>
        <v/>
      </c>
      <c r="V148" s="483"/>
      <c r="W148" s="25">
        <v>3</v>
      </c>
      <c r="X148" s="26" t="str">
        <f>IF(HLOOKUP(W138,MaGv!$C$38:$AZ$68,4,0)=0," ",HLOOKUP(W138,MaGv!$C$38:$AZ$68,4,0))</f>
        <v>BT06</v>
      </c>
      <c r="Y148" s="26" t="str">
        <f>IF(HLOOKUP(W138,MaGv!$C$38:$AZ$68,9,0)=0," ",HLOOKUP(W138,MaGv!$C$38:$AZ$68,9,0))</f>
        <v>BV03</v>
      </c>
      <c r="Z148" s="26" t="str">
        <f>IF(HLOOKUP(W138,MaGv!$C$38:$AZ$68,14,0)=0," ",HLOOKUP(W138,MaGv!$C$38:$AZ$68,14,0))</f>
        <v>BA03</v>
      </c>
      <c r="AA148" s="26" t="str">
        <f>IF(HLOOKUP(W138,MaGv!$C$38:$AZ$68,19,0)=0," ",HLOOKUP(W138,MaGv!$C$38:$AZ$68,19,0))</f>
        <v>BQ04</v>
      </c>
      <c r="AB148" s="26" t="str">
        <f>IF(HLOOKUP(W138,MaGv!$C$38:$AZ$68,24,0)=0," ",HLOOKUP(W138,MaGv!$C$38:$AZ$68,24,0))</f>
        <v>BA03</v>
      </c>
      <c r="AC148" s="26" t="str">
        <f>IF(HLOOKUP(W138,MaGv!$C$38:$AZ$68,29,0)=0," ",HLOOKUP(W138,MaGv!$C$38:$AZ$68,29,0))</f>
        <v/>
      </c>
      <c r="AD148" s="268"/>
      <c r="AE148" s="482"/>
      <c r="AF148" s="27">
        <v>3</v>
      </c>
      <c r="AG148" s="26" t="str">
        <f>IF(HLOOKUP(AF138,MaGv!$C$38:$AZ$68,4,0)=0," ",HLOOKUP(AF138,MaGv!$C$38:$AZ$68,4,0))</f>
        <v>BS08</v>
      </c>
      <c r="AH148" s="26" t="str">
        <f>IF(HLOOKUP(AF138,MaGv!$C$38:$AZ$68,9,0)=0," ",HLOOKUP(AF138,MaGv!$C$38:$AZ$68,9,0))</f>
        <v>BL03</v>
      </c>
      <c r="AI148" s="26" t="str">
        <f>IF(HLOOKUP(AF138,MaGv!$C$38:$AZ$68,14,0)=0," ",HLOOKUP(AF138,MaGv!$C$38:$AZ$68,14,0))</f>
        <v>BT05</v>
      </c>
      <c r="AJ148" s="26" t="str">
        <f>IF(HLOOKUP(AF138,MaGv!$C$38:$AZ$68,19,0)=0," ",HLOOKUP(AF138,MaGv!$C$38:$AZ$68,19,0))</f>
        <v>BA10</v>
      </c>
      <c r="AK148" s="26" t="str">
        <f>IF(HLOOKUP(AF138,MaGv!$C$38:$AZ$68,24,0)=0," ",HLOOKUP(AF138,MaGv!$C$38:$AZ$68,24,0))</f>
        <v>BA10</v>
      </c>
      <c r="AL148" s="26" t="str">
        <f>IF(HLOOKUP(AF138,MaGv!$C$38:$AZ$68,29,0)=0," ",HLOOKUP(AF138,MaGv!$C$38:$AZ$68,29,0))</f>
        <v/>
      </c>
    </row>
    <row r="149" spans="1:81" ht="14.25" customHeight="1" x14ac:dyDescent="0.25">
      <c r="A149" s="283"/>
      <c r="B149" s="484"/>
      <c r="C149" s="67">
        <v>4</v>
      </c>
      <c r="D149" s="68" t="str">
        <f t="shared" si="103"/>
        <v>cn</v>
      </c>
      <c r="E149" s="68" t="str">
        <f t="shared" si="92"/>
        <v>lý</v>
      </c>
      <c r="F149" s="68" t="str">
        <f t="shared" si="93"/>
        <v>côngN</v>
      </c>
      <c r="G149" s="68" t="str">
        <f t="shared" si="94"/>
        <v>sinh</v>
      </c>
      <c r="H149" s="68" t="str">
        <f t="shared" si="95"/>
        <v>lý</v>
      </c>
      <c r="I149" s="68" t="str">
        <f t="shared" si="96"/>
        <v/>
      </c>
      <c r="J149" s="281"/>
      <c r="K149" s="484"/>
      <c r="L149" s="67">
        <v>4</v>
      </c>
      <c r="M149" s="68" t="str">
        <f t="shared" si="97"/>
        <v>cn</v>
      </c>
      <c r="N149" s="68" t="str">
        <f t="shared" si="98"/>
        <v>côngN</v>
      </c>
      <c r="O149" s="68" t="str">
        <f t="shared" si="99"/>
        <v>lý</v>
      </c>
      <c r="P149" s="68" t="str">
        <f t="shared" si="100"/>
        <v>hóa</v>
      </c>
      <c r="Q149" s="68" t="str">
        <f t="shared" si="101"/>
        <v>anh</v>
      </c>
      <c r="R149" s="68" t="str">
        <f t="shared" si="102"/>
        <v/>
      </c>
      <c r="V149" s="483"/>
      <c r="W149" s="25">
        <v>4</v>
      </c>
      <c r="X149" s="26" t="s">
        <v>158</v>
      </c>
      <c r="Y149" s="26" t="str">
        <f>IF(HLOOKUP(W138,MaGv!$C$38:$AZ$68,10,0)=0," ",HLOOKUP(W138,MaGv!$C$38:$AZ$68,10,0))</f>
        <v>BL06</v>
      </c>
      <c r="Z149" s="26" t="str">
        <f>IF(HLOOKUP(W138,MaGv!$C$38:$AZ$68,15,0)=0," ",HLOOKUP(W138,MaGv!$C$38:$AZ$68,15,0))</f>
        <v>BC14</v>
      </c>
      <c r="AA149" s="26" t="str">
        <f>IF(HLOOKUP(W138,MaGv!$C$38:$AZ$68,20,0)=0," ",HLOOKUP(W138,MaGv!$C$38:$AZ$68,20,0))</f>
        <v>BS02</v>
      </c>
      <c r="AB149" s="26" t="str">
        <f>IF(HLOOKUP(W138,MaGv!$C$38:$AZ$68,25,0)=0," ",HLOOKUP(W138,MaGv!$C$38:$AZ$68,25,0))</f>
        <v>BL06</v>
      </c>
      <c r="AC149" s="26" t="str">
        <f>IF(HLOOKUP(W138,MaGv!$C$38:$AZ$68,30,0)=0," ",HLOOKUP(W138,MaGv!$C$38:$AZ$68,30,0))</f>
        <v/>
      </c>
      <c r="AD149" s="268"/>
      <c r="AE149" s="482"/>
      <c r="AF149" s="27">
        <v>4</v>
      </c>
      <c r="AG149" s="26" t="s">
        <v>158</v>
      </c>
      <c r="AH149" s="26" t="str">
        <f>IF(HLOOKUP(AF138,MaGv!$C$38:$AZ$68,10,0)=0," ",HLOOKUP(AF138,MaGv!$C$38:$AZ$68,10,0))</f>
        <v>BC14</v>
      </c>
      <c r="AI149" s="26" t="str">
        <f>IF(HLOOKUP(AF138,MaGv!$C$38:$AZ$68,15,0)=0," ",HLOOKUP(AF138,MaGv!$C$38:$AZ$68,15,0))</f>
        <v>BL03</v>
      </c>
      <c r="AJ149" s="26" t="str">
        <f>IF(HLOOKUP(AF138,MaGv!$C$38:$AZ$68,20,0)=0," ",HLOOKUP(AF138,MaGv!$C$38:$AZ$68,20,0))</f>
        <v>BH04</v>
      </c>
      <c r="AK149" s="26" t="str">
        <f>IF(HLOOKUP(AF138,MaGv!$C$38:$AZ$68,25,0)=0," ",HLOOKUP(AF138,MaGv!$C$38:$AZ$68,25,0))</f>
        <v>BA10</v>
      </c>
      <c r="AL149" s="26" t="str">
        <f>IF(HLOOKUP(AF138,MaGv!$C$38:$AZ$68,30,0)=0," ",HLOOKUP(AF138,MaGv!$C$38:$AZ$68,30,0))</f>
        <v/>
      </c>
    </row>
    <row r="150" spans="1:81" ht="14.25" customHeight="1" x14ac:dyDescent="0.25">
      <c r="A150" s="283"/>
      <c r="B150" s="484"/>
      <c r="C150" s="67">
        <v>5</v>
      </c>
      <c r="D150" s="68" t="s">
        <v>516</v>
      </c>
      <c r="E150" s="68" t="str">
        <f t="shared" si="92"/>
        <v>côngN</v>
      </c>
      <c r="F150" s="68" t="str">
        <f t="shared" si="93"/>
        <v>hóa</v>
      </c>
      <c r="G150" s="68" t="str">
        <f t="shared" si="94"/>
        <v>toán</v>
      </c>
      <c r="H150" s="68" t="str">
        <f t="shared" si="95"/>
        <v>lý</v>
      </c>
      <c r="I150" s="68" t="str">
        <f t="shared" si="96"/>
        <v/>
      </c>
      <c r="J150" s="281"/>
      <c r="K150" s="484"/>
      <c r="L150" s="67">
        <v>5</v>
      </c>
      <c r="M150" s="68" t="s">
        <v>516</v>
      </c>
      <c r="N150" s="68" t="str">
        <f t="shared" si="98"/>
        <v>văn</v>
      </c>
      <c r="O150" s="68" t="str">
        <f t="shared" si="99"/>
        <v>lý</v>
      </c>
      <c r="P150" s="68" t="str">
        <f t="shared" si="100"/>
        <v>hóa</v>
      </c>
      <c r="Q150" s="68" t="str">
        <f t="shared" si="101"/>
        <v>nghề</v>
      </c>
      <c r="R150" s="68" t="str">
        <f t="shared" si="102"/>
        <v/>
      </c>
      <c r="V150" s="483"/>
      <c r="W150" s="25">
        <v>5</v>
      </c>
      <c r="X150" s="26" t="s">
        <v>516</v>
      </c>
      <c r="Y150" s="26" t="str">
        <f>IF(HLOOKUP(W138,MaGv!$C$38:$AZ$68,11,0)=0," ",HLOOKUP(W138,MaGv!$C$38:$AZ$68,11,0))</f>
        <v>BC14</v>
      </c>
      <c r="Z150" s="26" t="str">
        <f>IF(HLOOKUP(W138,MaGv!$C$38:$AZ$68,16,0)=0," ",HLOOKUP(W138,MaGv!$C$38:$AZ$68,16,0))</f>
        <v>BH08</v>
      </c>
      <c r="AA150" s="26" t="str">
        <f>IF(HLOOKUP(W138,MaGv!$C$38:$AZ$68,21,0)=0," ",HLOOKUP(W138,MaGv!$C$38:$AZ$68,21,0))</f>
        <v>BT06</v>
      </c>
      <c r="AB150" s="26" t="str">
        <f>IF(HLOOKUP(W138,MaGv!$C$38:$AZ$68,26,0)=0," ",HLOOKUP(W138,MaGv!$C$38:$AZ$68,26,0))</f>
        <v>BL06</v>
      </c>
      <c r="AC150" s="26" t="str">
        <f>IF(HLOOKUP(W138,MaGv!$C$38:$AZ$68,31,0)=0," ",HLOOKUP(W138,MaGv!$C$38:$AZ$68,31,0))</f>
        <v/>
      </c>
      <c r="AD150" s="268"/>
      <c r="AE150" s="482"/>
      <c r="AF150" s="27">
        <v>5</v>
      </c>
      <c r="AG150" s="26" t="s">
        <v>516</v>
      </c>
      <c r="AH150" s="26" t="str">
        <f>IF(HLOOKUP(AF138,MaGv!$C$38:$AZ$68,11,0)=0," ",HLOOKUP(AF138,MaGv!$C$38:$AZ$68,11,0))</f>
        <v>BV06</v>
      </c>
      <c r="AI150" s="26" t="str">
        <f>IF(HLOOKUP(AF138,MaGv!$C$38:$AZ$68,16,0)=0," ",HLOOKUP(AF138,MaGv!$C$38:$AZ$68,16,0))</f>
        <v>BL03</v>
      </c>
      <c r="AJ150" s="26" t="str">
        <f>IF(HLOOKUP(AF138,MaGv!$C$38:$AZ$68,21,0)=0," ",HLOOKUP(AF138,MaGv!$C$38:$AZ$68,21,0))</f>
        <v>BH04</v>
      </c>
      <c r="AK150" s="26" t="str">
        <f>IF(HLOOKUP(AF138,MaGv!$C$38:$AZ$68,26,0)=0," ",HLOOKUP(AF138,MaGv!$C$38:$AZ$68,26,0))</f>
        <v>BN02</v>
      </c>
      <c r="AL150" s="26" t="str">
        <f>IF(HLOOKUP(AF138,MaGv!$C$38:$AZ$68,31,0)=0," ",HLOOKUP(AF138,MaGv!$C$38:$AZ$68,31,0))</f>
        <v/>
      </c>
      <c r="AN150" s="28"/>
      <c r="AO150" s="28"/>
    </row>
    <row r="151" spans="1:81" s="28" customFormat="1" ht="14.25" customHeight="1" x14ac:dyDescent="0.25">
      <c r="A151" s="283"/>
      <c r="B151" s="69"/>
      <c r="C151" s="69"/>
      <c r="D151" s="69"/>
      <c r="E151" s="69"/>
      <c r="F151" s="69"/>
      <c r="G151" s="71"/>
      <c r="H151" s="71"/>
      <c r="I151" s="71"/>
      <c r="J151" s="281"/>
      <c r="K151" s="71"/>
      <c r="L151" s="71"/>
      <c r="M151" s="71"/>
      <c r="N151" s="71"/>
      <c r="O151" s="71"/>
      <c r="P151" s="71"/>
      <c r="Q151" s="71"/>
      <c r="R151" s="71"/>
      <c r="V151" s="11"/>
      <c r="W151" s="8"/>
      <c r="X151" s="6"/>
      <c r="Y151" s="6"/>
      <c r="Z151" s="6"/>
      <c r="AA151" s="6"/>
      <c r="AB151" s="6"/>
      <c r="AC151" s="6"/>
      <c r="AD151" s="268"/>
      <c r="AE151" s="7"/>
      <c r="AF151" s="8"/>
      <c r="AG151" s="6"/>
      <c r="AH151" s="6"/>
      <c r="AI151" s="6"/>
      <c r="AJ151" s="6"/>
      <c r="AK151" s="6"/>
      <c r="AL151" s="6"/>
    </row>
    <row r="152" spans="1:81" s="28" customFormat="1" ht="14.25" customHeight="1" x14ac:dyDescent="0.25">
      <c r="A152" s="284"/>
      <c r="B152" s="72"/>
      <c r="C152" s="72"/>
      <c r="D152" s="72"/>
      <c r="E152" s="72"/>
      <c r="F152" s="72"/>
      <c r="G152" s="73"/>
      <c r="H152" s="73"/>
      <c r="I152" s="73"/>
      <c r="J152" s="282"/>
      <c r="K152" s="73"/>
      <c r="L152" s="73"/>
      <c r="M152" s="73"/>
      <c r="N152" s="73"/>
      <c r="O152" s="73"/>
      <c r="P152" s="73"/>
      <c r="Q152" s="73"/>
      <c r="R152" s="73"/>
      <c r="V152" s="12"/>
      <c r="W152" s="8"/>
      <c r="X152" s="6"/>
      <c r="Y152" s="6"/>
      <c r="Z152" s="6"/>
      <c r="AA152" s="6"/>
      <c r="AB152" s="6"/>
      <c r="AC152" s="6"/>
      <c r="AD152" s="268"/>
      <c r="AE152" s="7"/>
      <c r="AF152" s="8"/>
      <c r="AG152" s="6"/>
      <c r="AH152" s="6"/>
      <c r="AI152" s="6"/>
      <c r="AJ152" s="6"/>
      <c r="AK152" s="6"/>
      <c r="AL152" s="6"/>
      <c r="AN152" s="16"/>
      <c r="AO152" s="16"/>
    </row>
    <row r="153" spans="1:81" ht="14.25" customHeight="1" x14ac:dyDescent="0.25">
      <c r="A153" s="285"/>
      <c r="J153" s="281"/>
      <c r="V153" s="2"/>
      <c r="W153" s="30"/>
      <c r="X153" s="2"/>
      <c r="Y153" s="2"/>
      <c r="Z153" s="2"/>
      <c r="AA153" s="2"/>
      <c r="AB153" s="2"/>
      <c r="AC153" s="2"/>
      <c r="AD153" s="268"/>
      <c r="AE153" s="2"/>
      <c r="AF153" s="30"/>
      <c r="AG153" s="2"/>
      <c r="AH153" s="2"/>
      <c r="AI153" s="2"/>
      <c r="AJ153" s="2"/>
      <c r="AK153" s="2"/>
      <c r="AL153" s="2"/>
    </row>
    <row r="154" spans="1:81" ht="14.25" customHeight="1" x14ac:dyDescent="0.25">
      <c r="A154" s="271"/>
      <c r="B154" s="55" t="s">
        <v>94</v>
      </c>
      <c r="C154" s="56"/>
      <c r="D154" s="57"/>
      <c r="E154" s="57"/>
      <c r="F154" s="57"/>
      <c r="G154" s="57"/>
      <c r="H154" s="58" t="str">
        <f>MaGv!$N$1</f>
        <v>02/1/2018</v>
      </c>
      <c r="I154" s="57"/>
      <c r="J154" s="275"/>
      <c r="K154" s="55" t="s">
        <v>94</v>
      </c>
      <c r="M154" s="57"/>
      <c r="N154" s="57"/>
      <c r="O154" s="57"/>
      <c r="P154" s="57"/>
      <c r="Q154" s="58" t="str">
        <f>MaGv!$N$1</f>
        <v>02/1/2018</v>
      </c>
      <c r="R154" s="57"/>
      <c r="V154" s="15"/>
      <c r="W154" s="17"/>
      <c r="X154" s="17"/>
      <c r="Y154" s="17"/>
      <c r="Z154" s="17"/>
      <c r="AA154" s="17"/>
      <c r="AB154" s="18" t="str">
        <f>MaGv!$N$1</f>
        <v>02/1/2018</v>
      </c>
      <c r="AC154" s="17"/>
      <c r="AD154" s="268"/>
      <c r="AE154" s="15"/>
      <c r="AF154" s="17"/>
      <c r="AG154" s="17"/>
      <c r="AH154" s="17"/>
      <c r="AI154" s="17"/>
      <c r="AJ154" s="17"/>
      <c r="AK154" s="18" t="str">
        <f>MaGv!$N$1</f>
        <v>02/1/2018</v>
      </c>
      <c r="AL154" s="17"/>
    </row>
    <row r="155" spans="1:81" ht="14.25" customHeight="1" x14ac:dyDescent="0.25">
      <c r="A155" s="271"/>
      <c r="B155" s="59" t="str">
        <f>V155</f>
        <v>LỚP:</v>
      </c>
      <c r="C155" s="196" t="str">
        <f>VLOOKUP(A157,DS!$R$3:$T$52,2,0)</f>
        <v>B5</v>
      </c>
      <c r="D155" s="59" t="str">
        <f>Y155</f>
        <v>GVCN:</v>
      </c>
      <c r="E155" s="60" t="str">
        <f>Z155</f>
        <v>Trần Thị Ngọc-AVăn</v>
      </c>
      <c r="G155" s="62"/>
      <c r="H155" s="62"/>
      <c r="I155" s="62"/>
      <c r="J155" s="275"/>
      <c r="K155" s="63" t="str">
        <f>AE155</f>
        <v>LỚP:</v>
      </c>
      <c r="L155" s="196" t="str">
        <f>VLOOKUP(J157,DS!$R$3:$T$52,2,0)</f>
        <v>B6</v>
      </c>
      <c r="M155" s="59" t="str">
        <f>AH155</f>
        <v>GVCN:</v>
      </c>
      <c r="N155" s="64" t="str">
        <f>AI155</f>
        <v>Nguyễn Thanh Thủy-AVăn</v>
      </c>
      <c r="P155" s="62"/>
      <c r="Q155" s="62"/>
      <c r="R155" s="62"/>
      <c r="V155" s="19" t="s">
        <v>37</v>
      </c>
      <c r="W155" s="4" t="str">
        <f>C155</f>
        <v>B5</v>
      </c>
      <c r="Y155" s="10" t="s">
        <v>17</v>
      </c>
      <c r="Z155" s="5" t="str">
        <f>VLOOKUP(W155,dscn,4,0)&amp; "-"&amp;VLOOKUP(W155,dscn,6,0)</f>
        <v>Trần Thị Ngọc-AVăn</v>
      </c>
      <c r="AA155" s="4"/>
      <c r="AB155" s="4"/>
      <c r="AC155" s="4"/>
      <c r="AD155" s="268"/>
      <c r="AE155" s="19" t="s">
        <v>37</v>
      </c>
      <c r="AF155" s="4" t="str">
        <f>L155</f>
        <v>B6</v>
      </c>
      <c r="AH155" s="10" t="s">
        <v>17</v>
      </c>
      <c r="AI155" s="5" t="str">
        <f>VLOOKUP(AF155,dscn,4,0)&amp; "-"&amp;VLOOKUP(AF155,dscn,6,0)</f>
        <v>Nguyễn Thanh Thủy-AVăn</v>
      </c>
      <c r="AJ155" s="4"/>
      <c r="AK155" s="4"/>
      <c r="AL155" s="4"/>
    </row>
    <row r="156" spans="1:81" ht="14.25" customHeight="1" x14ac:dyDescent="0.25">
      <c r="A156" s="272"/>
      <c r="J156" s="276"/>
      <c r="V156" s="2"/>
      <c r="W156" s="2"/>
      <c r="X156" s="1"/>
      <c r="Y156" s="2"/>
      <c r="Z156" s="2"/>
      <c r="AA156" s="2"/>
      <c r="AB156" s="2"/>
      <c r="AC156" s="2"/>
      <c r="AD156" s="268"/>
      <c r="AE156" s="2"/>
      <c r="AF156" s="2"/>
      <c r="AG156" s="1"/>
      <c r="AH156" s="2"/>
      <c r="AI156" s="2"/>
      <c r="AJ156" s="2"/>
      <c r="AK156" s="2"/>
      <c r="AL156" s="2"/>
    </row>
    <row r="157" spans="1:81" ht="14.25" customHeight="1" x14ac:dyDescent="0.25">
      <c r="A157" s="273">
        <v>19</v>
      </c>
      <c r="B157" s="65"/>
      <c r="C157" s="66" t="s">
        <v>44</v>
      </c>
      <c r="D157" s="66" t="s">
        <v>15</v>
      </c>
      <c r="E157" s="66" t="s">
        <v>16</v>
      </c>
      <c r="F157" s="66" t="s">
        <v>38</v>
      </c>
      <c r="G157" s="66" t="s">
        <v>39</v>
      </c>
      <c r="H157" s="66" t="s">
        <v>40</v>
      </c>
      <c r="I157" s="66" t="s">
        <v>41</v>
      </c>
      <c r="J157" s="277">
        <v>20</v>
      </c>
      <c r="K157" s="65"/>
      <c r="L157" s="66" t="s">
        <v>44</v>
      </c>
      <c r="M157" s="66" t="s">
        <v>15</v>
      </c>
      <c r="N157" s="66" t="s">
        <v>16</v>
      </c>
      <c r="O157" s="66" t="s">
        <v>38</v>
      </c>
      <c r="P157" s="66" t="s">
        <v>39</v>
      </c>
      <c r="Q157" s="66" t="s">
        <v>40</v>
      </c>
      <c r="R157" s="66" t="s">
        <v>41</v>
      </c>
      <c r="U157" s="22"/>
      <c r="V157" s="20"/>
      <c r="W157" s="21" t="s">
        <v>44</v>
      </c>
      <c r="X157" s="21" t="s">
        <v>15</v>
      </c>
      <c r="Y157" s="21" t="s">
        <v>16</v>
      </c>
      <c r="Z157" s="21" t="s">
        <v>38</v>
      </c>
      <c r="AA157" s="21" t="s">
        <v>39</v>
      </c>
      <c r="AB157" s="21" t="s">
        <v>40</v>
      </c>
      <c r="AC157" s="21" t="s">
        <v>41</v>
      </c>
      <c r="AD157" s="269"/>
      <c r="AE157" s="20"/>
      <c r="AF157" s="21" t="s">
        <v>44</v>
      </c>
      <c r="AG157" s="21" t="s">
        <v>15</v>
      </c>
      <c r="AH157" s="21" t="s">
        <v>16</v>
      </c>
      <c r="AI157" s="21" t="s">
        <v>38</v>
      </c>
      <c r="AJ157" s="21" t="s">
        <v>39</v>
      </c>
      <c r="AK157" s="21" t="s">
        <v>40</v>
      </c>
      <c r="AL157" s="21" t="s">
        <v>41</v>
      </c>
      <c r="AN157" s="22"/>
      <c r="AO157" s="22"/>
    </row>
    <row r="158" spans="1:81" s="22" customFormat="1" ht="14.25" customHeight="1" x14ac:dyDescent="0.25">
      <c r="A158" s="273"/>
      <c r="B158" s="484" t="s">
        <v>25</v>
      </c>
      <c r="C158" s="67">
        <v>1</v>
      </c>
      <c r="D158" s="68" t="str">
        <f t="shared" ref="D158:D166" si="104">IF(X158="","",IF(X158="cn","cn",VLOOKUP(MID(X158,2,1),$AN$4:$AO$18,2,0)))</f>
        <v>lý</v>
      </c>
      <c r="E158" s="68" t="str">
        <f t="shared" ref="E158:E167" si="105">IF(Y158="","",IF(Y158="cn","cn",VLOOKUP(MID(Y158,2,1),$AN$4:$AO$18,2,0)))</f>
        <v/>
      </c>
      <c r="F158" s="68" t="str">
        <f t="shared" ref="F158:F167" si="106">IF(Z158="","",IF(Z158="cn","cn",VLOOKUP(MID(Z158,2,1),$AN$4:$AO$18,2,0)))</f>
        <v>anh</v>
      </c>
      <c r="G158" s="68" t="str">
        <f t="shared" ref="G158:G167" si="107">IF(AA158="","",IF(AA158="cn","cn",VLOOKUP(MID(AA158,2,1),$AN$4:$AO$18,2,0)))</f>
        <v>sinh</v>
      </c>
      <c r="H158" s="68" t="str">
        <f t="shared" ref="H158:H167" si="108">IF(AB158="","",IF(AB158="cn","cn",VLOOKUP(MID(AB158,2,1),$AN$4:$AO$18,2,0)))</f>
        <v>sử</v>
      </c>
      <c r="I158" s="68" t="str">
        <f t="shared" ref="I158:I167" si="109">IF(AC158="","",IF(AC158="cn","cn",VLOOKUP(MID(AC158,2,1),$AN$4:$AO$18,2,0)))</f>
        <v/>
      </c>
      <c r="J158" s="277"/>
      <c r="K158" s="484" t="s">
        <v>25</v>
      </c>
      <c r="L158" s="67">
        <v>1</v>
      </c>
      <c r="M158" s="68" t="str">
        <f t="shared" ref="M158:M166" si="110">IF(AG158="","",IF(AG158="cn","cn",VLOOKUP(MID(AG158,2,1),$AN$4:$AO$18,2,0)))</f>
        <v>văn</v>
      </c>
      <c r="N158" s="68" t="str">
        <f t="shared" ref="N158:N167" si="111">IF(AH158="","",IF(AH158="cn","cn",VLOOKUP(MID(AH158,2,1),$AN$4:$AO$18,2,0)))</f>
        <v>côngN</v>
      </c>
      <c r="O158" s="68" t="str">
        <f t="shared" ref="O158:O167" si="112">IF(AI158="","",IF(AI158="cn","cn",VLOOKUP(MID(AI158,2,1),$AN$4:$AO$18,2,0)))</f>
        <v>td</v>
      </c>
      <c r="P158" s="68" t="str">
        <f t="shared" ref="P158:P167" si="113">IF(AJ158="","",IF(AJ158="cn","cn",VLOOKUP(MID(AJ158,2,1),$AN$4:$AO$18,2,0)))</f>
        <v/>
      </c>
      <c r="Q158" s="68" t="str">
        <f t="shared" ref="Q158:Q167" si="114">IF(AK158="","",IF(AK158="cn","cn",VLOOKUP(MID(AK158,2,1),$AN$4:$AO$18,2,0)))</f>
        <v>lý</v>
      </c>
      <c r="R158" s="68" t="str">
        <f t="shared" ref="R158:R167" si="115">IF(AL158="","",IF(AL158="cn","cn",VLOOKUP(MID(AL158,2,1),$AN$4:$AO$18,2,0)))</f>
        <v/>
      </c>
      <c r="V158" s="20" t="s">
        <v>25</v>
      </c>
      <c r="W158" s="21">
        <v>1</v>
      </c>
      <c r="X158" s="26" t="str">
        <f>IF(HLOOKUP(W155,MaGv!$C$3:$AZ$68,2,0)=0," ",HLOOKUP(W155,MaGv!$C$3:$AZ$68,2,0))</f>
        <v>BL02</v>
      </c>
      <c r="Y158" s="26" t="str">
        <f>IF(HLOOKUP(W155,MaGv!$C$3:$AZ$68,7,0)=0," ",HLOOKUP(W155,MaGv!$C$3:$AZ$68,7,0))</f>
        <v/>
      </c>
      <c r="Z158" s="26" t="str">
        <f>IF(HLOOKUP(W155,MaGv!$C$3:$AZ$68,12,0)=0," ",HLOOKUP(W155,MaGv!$C$3:$AZ$68,12,0))</f>
        <v>BA14</v>
      </c>
      <c r="AA158" s="26" t="str">
        <f>IF(HLOOKUP(W155,MaGv!$C$3:$AZ$68,17,0)=0," ",HLOOKUP(W155,MaGv!$C$3:$AZ$68,17,0))</f>
        <v>BS07</v>
      </c>
      <c r="AB158" s="26" t="str">
        <f>IF(HLOOKUP(W155,MaGv!$C$3:$AZ$68,22,0)=0," ",HLOOKUP(W155,MaGv!$C$3:$AZ$68,22,0))</f>
        <v>BU05</v>
      </c>
      <c r="AC158" s="26" t="str">
        <f>IF(HLOOKUP(W155,MaGv!$C$3:$AZ$68,27,0)=0," ",HLOOKUP(W155,MaGv!$C$3:$AZ$68,27,0))</f>
        <v/>
      </c>
      <c r="AD158" s="268"/>
      <c r="AE158" s="482" t="s">
        <v>25</v>
      </c>
      <c r="AF158" s="27">
        <v>1</v>
      </c>
      <c r="AG158" s="26" t="str">
        <f>IF(HLOOKUP(AF155,MaGv!$C$3:$AZ$68,2,0)=0," ",HLOOKUP(AF155,MaGv!$C$3:$AZ$68,2,0))</f>
        <v>BV14</v>
      </c>
      <c r="AH158" s="26" t="str">
        <f>IF(HLOOKUP(AF155,MaGv!$C$3:$AZ$68,7,0)=0," ",HLOOKUP(AF155,MaGv!$C$3:$AZ$68,7,0))</f>
        <v>BC14</v>
      </c>
      <c r="AI158" s="26" t="str">
        <f>IF(HLOOKUP(AF155,MaGv!$C$3:$AZ$68,12,0)=0," ",HLOOKUP(AF155,MaGv!$C$3:$AZ$68,12,0))</f>
        <v>BE05</v>
      </c>
      <c r="AJ158" s="26" t="str">
        <f>IF(HLOOKUP(AF155,MaGv!$C$3:$AZ$68,17,0)=0," ",HLOOKUP(AF155,MaGv!$C$3:$AZ$68,17,0))</f>
        <v/>
      </c>
      <c r="AK158" s="26" t="str">
        <f>IF(HLOOKUP(AF155,MaGv!$C$3:$AZ$68,22,0)=0," ",HLOOKUP(AF155,MaGv!$C$3:$AZ$68,22,0))</f>
        <v>HL12</v>
      </c>
      <c r="AL158" s="26" t="str">
        <f>IF(HLOOKUP(AF155,MaGv!$C$3:$AZ$68,27,0)=0," ",HLOOKUP(AF155,MaGv!$C$3:$AZ$68,27,0))</f>
        <v/>
      </c>
      <c r="AN158" s="16"/>
      <c r="AO158" s="16"/>
    </row>
    <row r="159" spans="1:81" ht="14.25" customHeight="1" x14ac:dyDescent="0.25">
      <c r="A159" s="283"/>
      <c r="B159" s="484"/>
      <c r="C159" s="67">
        <v>2</v>
      </c>
      <c r="D159" s="68" t="str">
        <f t="shared" si="104"/>
        <v>lý</v>
      </c>
      <c r="E159" s="68" t="str">
        <f t="shared" si="105"/>
        <v/>
      </c>
      <c r="F159" s="68" t="str">
        <f t="shared" si="106"/>
        <v>anh</v>
      </c>
      <c r="G159" s="68" t="str">
        <f t="shared" si="107"/>
        <v>tin</v>
      </c>
      <c r="H159" s="68" t="str">
        <f t="shared" si="108"/>
        <v>hóa</v>
      </c>
      <c r="I159" s="68" t="str">
        <f t="shared" si="109"/>
        <v/>
      </c>
      <c r="J159" s="281"/>
      <c r="K159" s="484"/>
      <c r="L159" s="67">
        <v>2</v>
      </c>
      <c r="M159" s="68" t="str">
        <f t="shared" si="110"/>
        <v>văn</v>
      </c>
      <c r="N159" s="68" t="str">
        <f t="shared" si="111"/>
        <v>cd</v>
      </c>
      <c r="O159" s="68" t="str">
        <f t="shared" si="112"/>
        <v>td</v>
      </c>
      <c r="P159" s="68" t="str">
        <f t="shared" si="113"/>
        <v/>
      </c>
      <c r="Q159" s="68" t="str">
        <f t="shared" si="114"/>
        <v>lý</v>
      </c>
      <c r="R159" s="68" t="str">
        <f t="shared" si="115"/>
        <v/>
      </c>
      <c r="V159" s="483"/>
      <c r="W159" s="25">
        <v>2</v>
      </c>
      <c r="X159" s="26" t="str">
        <f>IF(HLOOKUP(W155,MaGv!$C$3:$AZ$68,3,0)=0," ",HLOOKUP(W155,MaGv!$C$3:$AZ$68,3,0))</f>
        <v>BL02</v>
      </c>
      <c r="Y159" s="26" t="str">
        <f>IF(HLOOKUP(W155,MaGv!$C$3:$AZ$68,8,0)=0," ",HLOOKUP(W155,MaGv!$C$3:$AZ$68,8,0))</f>
        <v/>
      </c>
      <c r="Z159" s="26" t="str">
        <f>IF(HLOOKUP(W155,MaGv!$C$3:$AZ$68,13,0)=0," ",HLOOKUP(W155,MaGv!$C$3:$AZ$68,13,0))</f>
        <v>BA14</v>
      </c>
      <c r="AA159" s="26" t="str">
        <f>IF(HLOOKUP(W155,MaGv!$C$3:$AZ$68,18,0)=0," ",HLOOKUP(W155,MaGv!$C$3:$AZ$68,18,0))</f>
        <v>BI02</v>
      </c>
      <c r="AB159" s="26" t="str">
        <f>IF(HLOOKUP(W155,MaGv!$C$3:$AZ$68,23,0)=0," ",HLOOKUP(W155,MaGv!$C$3:$AZ$68,23,0))</f>
        <v>BH08</v>
      </c>
      <c r="AC159" s="26" t="str">
        <f>IF(HLOOKUP(W155,MaGv!$C$3:$AZ$68,28,0)=0," ",HLOOKUP(W155,MaGv!$C$3:$AZ$68,28,0))</f>
        <v/>
      </c>
      <c r="AD159" s="268"/>
      <c r="AE159" s="482"/>
      <c r="AF159" s="27">
        <v>2</v>
      </c>
      <c r="AG159" s="26" t="str">
        <f>IF(HLOOKUP(AF155,MaGv!$C$3:$AZ$68,3,0)=0," ",HLOOKUP(AF155,MaGv!$C$3:$AZ$68,3,0))</f>
        <v>BV14</v>
      </c>
      <c r="AH159" s="26" t="str">
        <f>IF(HLOOKUP(AF155,MaGv!$C$3:$AZ$68,8,0)=0," ",HLOOKUP(AF155,MaGv!$C$3:$AZ$68,8,0))</f>
        <v>BG03</v>
      </c>
      <c r="AI159" s="26" t="str">
        <f>IF(HLOOKUP(AF155,MaGv!$C$3:$AZ$68,13,0)=0," ",HLOOKUP(AF155,MaGv!$C$3:$AZ$68,13,0))</f>
        <v>BE05</v>
      </c>
      <c r="AJ159" s="26" t="str">
        <f>IF(HLOOKUP(AF155,MaGv!$C$3:$AZ$68,18,0)=0," ",HLOOKUP(AF155,MaGv!$C$3:$AZ$68,18,0))</f>
        <v/>
      </c>
      <c r="AK159" s="26" t="str">
        <f>IF(HLOOKUP(AF155,MaGv!$C$3:$AZ$68,23,0)=0," ",HLOOKUP(AF155,MaGv!$C$3:$AZ$68,23,0))</f>
        <v>HL12</v>
      </c>
      <c r="AL159" s="26" t="str">
        <f>IF(HLOOKUP(AF155,MaGv!$C$3:$AZ$68,28,0)=0," ",HLOOKUP(AF155,MaGv!$C$3:$AZ$68,28,0))</f>
        <v/>
      </c>
    </row>
    <row r="160" spans="1:81" ht="14.25" customHeight="1" x14ac:dyDescent="0.25">
      <c r="A160" s="283"/>
      <c r="B160" s="484"/>
      <c r="C160" s="67">
        <v>3</v>
      </c>
      <c r="D160" s="68" t="str">
        <f t="shared" si="104"/>
        <v>sinh</v>
      </c>
      <c r="E160" s="68" t="str">
        <f t="shared" si="105"/>
        <v/>
      </c>
      <c r="F160" s="68" t="str">
        <f t="shared" si="106"/>
        <v>td</v>
      </c>
      <c r="G160" s="68" t="str">
        <f t="shared" si="107"/>
        <v>lý</v>
      </c>
      <c r="H160" s="68" t="str">
        <f t="shared" si="108"/>
        <v>toán</v>
      </c>
      <c r="I160" s="68" t="str">
        <f t="shared" si="109"/>
        <v/>
      </c>
      <c r="J160" s="281"/>
      <c r="K160" s="484"/>
      <c r="L160" s="67">
        <v>3</v>
      </c>
      <c r="M160" s="68" t="str">
        <f t="shared" si="110"/>
        <v>anh</v>
      </c>
      <c r="N160" s="68" t="str">
        <f t="shared" si="111"/>
        <v/>
      </c>
      <c r="O160" s="68" t="str">
        <f t="shared" si="112"/>
        <v>qp</v>
      </c>
      <c r="P160" s="68" t="str">
        <f t="shared" si="113"/>
        <v/>
      </c>
      <c r="Q160" s="68" t="str">
        <f t="shared" si="114"/>
        <v>sử</v>
      </c>
      <c r="R160" s="68" t="str">
        <f t="shared" si="115"/>
        <v/>
      </c>
      <c r="V160" s="483"/>
      <c r="W160" s="25">
        <v>3</v>
      </c>
      <c r="X160" s="26" t="str">
        <f>IF(HLOOKUP(W155,MaGv!$C$3:$AZ$68,4,0)=0," ",HLOOKUP(W155,MaGv!$C$3:$AZ$68,4,0))</f>
        <v>BS07</v>
      </c>
      <c r="Y160" s="26" t="str">
        <f>IF(HLOOKUP(W155,MaGv!$C$3:$AZ$68,9,0)=0," ",HLOOKUP(W155,MaGv!$C$3:$AZ$68,9,0))</f>
        <v/>
      </c>
      <c r="Z160" s="26" t="str">
        <f>IF(HLOOKUP(W155,MaGv!$C$3:$AZ$68,14,0)=0," ",HLOOKUP(W155,MaGv!$C$3:$AZ$68,14,0))</f>
        <v>BE05</v>
      </c>
      <c r="AA160" s="26" t="str">
        <f>IF(HLOOKUP(W155,MaGv!$C$3:$AZ$68,19,0)=0," ",HLOOKUP(W155,MaGv!$C$3:$AZ$68,19,0))</f>
        <v>BL02</v>
      </c>
      <c r="AB160" s="26" t="str">
        <f>IF(HLOOKUP(W155,MaGv!$C$3:$AZ$68,24,0)=0," ",HLOOKUP(W155,MaGv!$C$3:$AZ$68,24,0))</f>
        <v>BT13</v>
      </c>
      <c r="AC160" s="26" t="str">
        <f>IF(HLOOKUP(W155,MaGv!$C$3:$AZ$68,29,0)=0," ",HLOOKUP(W155,MaGv!$C$3:$AZ$68,29,0))</f>
        <v/>
      </c>
      <c r="AD160" s="268"/>
      <c r="AE160" s="482"/>
      <c r="AF160" s="27">
        <v>3</v>
      </c>
      <c r="AG160" s="26" t="str">
        <f>IF(HLOOKUP(AF155,MaGv!$C$3:$AZ$68,4,0)=0," ",HLOOKUP(AF155,MaGv!$C$3:$AZ$68,4,0))</f>
        <v>BA07</v>
      </c>
      <c r="AH160" s="26" t="str">
        <f>IF(HLOOKUP(AF155,MaGv!$C$3:$AZ$68,9,0)=0," ",HLOOKUP(AF155,MaGv!$C$3:$AZ$68,9,0))</f>
        <v/>
      </c>
      <c r="AI160" s="26" t="str">
        <f>IF(HLOOKUP(AF155,MaGv!$C$3:$AZ$68,14,0)=0," ",HLOOKUP(AF155,MaGv!$C$3:$AZ$68,14,0))</f>
        <v>BQ03</v>
      </c>
      <c r="AJ160" s="26" t="str">
        <f>IF(HLOOKUP(AF155,MaGv!$C$3:$AZ$68,19,0)=0," ",HLOOKUP(AF155,MaGv!$C$3:$AZ$68,19,0))</f>
        <v/>
      </c>
      <c r="AK160" s="26" t="str">
        <f>IF(HLOOKUP(AF155,MaGv!$C$3:$AZ$68,24,0)=0," ",HLOOKUP(AF155,MaGv!$C$3:$AZ$68,24,0))</f>
        <v>BU05</v>
      </c>
      <c r="AL160" s="26" t="str">
        <f>IF(HLOOKUP(AF155,MaGv!$C$3:$AZ$68,29,0)=0," ",HLOOKUP(AF155,MaGv!$C$3:$AZ$68,29,0))</f>
        <v/>
      </c>
    </row>
    <row r="161" spans="1:41" ht="14.25" customHeight="1" x14ac:dyDescent="0.25">
      <c r="A161" s="283"/>
      <c r="B161" s="484"/>
      <c r="C161" s="67">
        <v>4</v>
      </c>
      <c r="D161" s="68" t="str">
        <f t="shared" si="104"/>
        <v>cd</v>
      </c>
      <c r="E161" s="68" t="str">
        <f t="shared" si="105"/>
        <v/>
      </c>
      <c r="F161" s="68" t="str">
        <f t="shared" si="106"/>
        <v>td</v>
      </c>
      <c r="G161" s="68" t="str">
        <f t="shared" si="107"/>
        <v>lý</v>
      </c>
      <c r="H161" s="68" t="str">
        <f t="shared" si="108"/>
        <v>toán</v>
      </c>
      <c r="I161" s="68" t="str">
        <f t="shared" si="109"/>
        <v/>
      </c>
      <c r="J161" s="281"/>
      <c r="K161" s="484"/>
      <c r="L161" s="67">
        <v>4</v>
      </c>
      <c r="M161" s="68" t="str">
        <f t="shared" si="110"/>
        <v>anh</v>
      </c>
      <c r="N161" s="68" t="str">
        <f t="shared" si="111"/>
        <v/>
      </c>
      <c r="O161" s="68" t="str">
        <f t="shared" si="112"/>
        <v>tin</v>
      </c>
      <c r="P161" s="68" t="str">
        <f t="shared" si="113"/>
        <v/>
      </c>
      <c r="Q161" s="68" t="str">
        <f t="shared" si="114"/>
        <v>địa</v>
      </c>
      <c r="R161" s="68" t="str">
        <f t="shared" si="115"/>
        <v/>
      </c>
      <c r="V161" s="483"/>
      <c r="W161" s="25">
        <v>4</v>
      </c>
      <c r="X161" s="26" t="str">
        <f>IF(HLOOKUP(W155,MaGv!$C$3:$AZ$68,5,0)=0," ",HLOOKUP(W155,MaGv!$C$3:$AZ$68,5,0))</f>
        <v>BG04</v>
      </c>
      <c r="Y161" s="26" t="str">
        <f>IF(HLOOKUP(W155,MaGv!$C$3:$AZ$68,10,0)=0," ",HLOOKUP(W155,MaGv!$C$3:$AZ$68,10,0))</f>
        <v/>
      </c>
      <c r="Z161" s="26" t="str">
        <f>IF(HLOOKUP(W155,MaGv!$C$3:$AZ$68,15,0)=0," ",HLOOKUP(W155,MaGv!$C$3:$AZ$68,15,0))</f>
        <v>BE05</v>
      </c>
      <c r="AA161" s="26" t="str">
        <f>IF(HLOOKUP(W155,MaGv!$C$3:$AZ$68,20,0)=0," ",HLOOKUP(W155,MaGv!$C$3:$AZ$68,20,0))</f>
        <v>BL02</v>
      </c>
      <c r="AB161" s="26" t="str">
        <f>IF(HLOOKUP(W155,MaGv!$C$3:$AZ$68,25,0)=0," ",HLOOKUP(W155,MaGv!$C$3:$AZ$68,25,0))</f>
        <v>BT13</v>
      </c>
      <c r="AC161" s="26" t="str">
        <f>IF(HLOOKUP(W155,MaGv!$C$3:$AZ$68,30,0)=0," ",HLOOKUP(W155,MaGv!$C$3:$AZ$68,30,0))</f>
        <v/>
      </c>
      <c r="AD161" s="268"/>
      <c r="AE161" s="482"/>
      <c r="AF161" s="27">
        <v>4</v>
      </c>
      <c r="AG161" s="26" t="str">
        <f>IF(HLOOKUP(AF155,MaGv!$C$3:$AZ$68,5,0)=0," ",HLOOKUP(AF155,MaGv!$C$3:$AZ$68,5,0))</f>
        <v>BA07</v>
      </c>
      <c r="AH161" s="26" t="str">
        <f>IF(HLOOKUP(AF155,MaGv!$C$3:$AZ$68,10,0)=0," ",HLOOKUP(AF155,MaGv!$C$3:$AZ$68,10,0))</f>
        <v/>
      </c>
      <c r="AI161" s="26" t="str">
        <f>IF(HLOOKUP(AF155,MaGv!$C$3:$AZ$68,15,0)=0," ",HLOOKUP(AF155,MaGv!$C$3:$AZ$68,15,0))</f>
        <v>BI02</v>
      </c>
      <c r="AJ161" s="26" t="str">
        <f>IF(HLOOKUP(AF155,MaGv!$C$3:$AZ$68,20,0)=0," ",HLOOKUP(AF155,MaGv!$C$3:$AZ$68,20,0))</f>
        <v/>
      </c>
      <c r="AK161" s="26" t="str">
        <f>IF(HLOOKUP(AF155,MaGv!$C$3:$AZ$68,25,0)=0," ",HLOOKUP(AF155,MaGv!$C$3:$AZ$68,25,0))</f>
        <v>BD03</v>
      </c>
      <c r="AL161" s="26" t="str">
        <f>IF(HLOOKUP(AF155,MaGv!$C$3:$AZ$68,30,0)=0," ",HLOOKUP(AF155,MaGv!$C$3:$AZ$68,30,0))</f>
        <v/>
      </c>
    </row>
    <row r="162" spans="1:41" ht="14.25" customHeight="1" x14ac:dyDescent="0.25">
      <c r="A162" s="283"/>
      <c r="B162" s="484"/>
      <c r="C162" s="67">
        <v>5</v>
      </c>
      <c r="D162" s="68" t="str">
        <f t="shared" si="104"/>
        <v/>
      </c>
      <c r="E162" s="68" t="str">
        <f t="shared" si="105"/>
        <v/>
      </c>
      <c r="F162" s="68" t="str">
        <f t="shared" si="106"/>
        <v/>
      </c>
      <c r="G162" s="68" t="str">
        <f t="shared" si="107"/>
        <v/>
      </c>
      <c r="H162" s="68" t="str">
        <f t="shared" si="108"/>
        <v/>
      </c>
      <c r="I162" s="68" t="str">
        <f t="shared" si="109"/>
        <v/>
      </c>
      <c r="J162" s="281"/>
      <c r="K162" s="484"/>
      <c r="L162" s="67">
        <v>5</v>
      </c>
      <c r="M162" s="68" t="str">
        <f t="shared" si="110"/>
        <v/>
      </c>
      <c r="N162" s="68" t="str">
        <f t="shared" si="111"/>
        <v/>
      </c>
      <c r="O162" s="68" t="str">
        <f t="shared" si="112"/>
        <v/>
      </c>
      <c r="P162" s="68" t="str">
        <f t="shared" si="113"/>
        <v/>
      </c>
      <c r="Q162" s="68" t="str">
        <f t="shared" si="114"/>
        <v/>
      </c>
      <c r="R162" s="68" t="str">
        <f t="shared" si="115"/>
        <v/>
      </c>
      <c r="V162" s="483"/>
      <c r="W162" s="25">
        <v>5</v>
      </c>
      <c r="X162" s="26" t="str">
        <f>IF(HLOOKUP(W155,MaGv!$C$3:$AZ$68,6,0)=0," ",HLOOKUP(W155,MaGv!$C$3:$AZ$68,6,0))</f>
        <v/>
      </c>
      <c r="Y162" s="26" t="str">
        <f>IF(HLOOKUP(W155,MaGv!$C$3:$AZ$68,11,0)=0," ",HLOOKUP(W155,MaGv!$C$3:$AZ$68,11,0))</f>
        <v/>
      </c>
      <c r="Z162" s="26" t="str">
        <f>IF(HLOOKUP(W155,MaGv!$C$3:$AZ$68,16,0)=0," ",HLOOKUP(W155,MaGv!$C$3:$AZ$68,16,0))</f>
        <v/>
      </c>
      <c r="AA162" s="26" t="str">
        <f>IF(HLOOKUP(W155,MaGv!$C$3:$AZ$68,21,0)=0," ",HLOOKUP(W155,MaGv!$C$3:$AZ$68,21,0))</f>
        <v/>
      </c>
      <c r="AB162" s="26" t="str">
        <f>IF(HLOOKUP(W155,MaGv!$C$3:$AZ$68,26,0)=0," ",HLOOKUP(W155,MaGv!$C$3:$AZ$68,26,0))</f>
        <v/>
      </c>
      <c r="AC162" s="26" t="str">
        <f>IF(HLOOKUP(W155,MaGv!$C$3:$AZ$68,31,0)=0," ",HLOOKUP(W155,MaGv!$C$3:$AZ$68,31,0))</f>
        <v/>
      </c>
      <c r="AD162" s="268"/>
      <c r="AE162" s="482"/>
      <c r="AF162" s="27">
        <v>5</v>
      </c>
      <c r="AG162" s="26" t="str">
        <f>IF(HLOOKUP(AF155,MaGv!$C$3:$AZ$68,6,0)=0," ",HLOOKUP(AF155,MaGv!$C$3:$AZ$68,6,0))</f>
        <v/>
      </c>
      <c r="AH162" s="26" t="str">
        <f>IF(HLOOKUP(AF155,MaGv!$C$3:$AZ$68,11,0)=0," ",HLOOKUP(AF155,MaGv!$C$3:$AZ$68,11,0))</f>
        <v/>
      </c>
      <c r="AI162" s="26" t="str">
        <f>IF(HLOOKUP(AF155,MaGv!$C$3:$AZ$68,16,0)=0," ",HLOOKUP(AF155,MaGv!$C$3:$AZ$68,16,0))</f>
        <v/>
      </c>
      <c r="AJ162" s="26" t="str">
        <f>IF(HLOOKUP(AF155,MaGv!$C$3:$AZ$68,21,0)=0," ",HLOOKUP(AF155,MaGv!$C$3:$AZ$68,21,0))</f>
        <v/>
      </c>
      <c r="AK162" s="26" t="str">
        <f>IF(HLOOKUP(AF155,MaGv!$C$3:$AZ$68,26,0)=0," ",HLOOKUP(AF155,MaGv!$C$3:$AZ$68,26,0))</f>
        <v/>
      </c>
      <c r="AL162" s="26" t="str">
        <f>IF(HLOOKUP(AF155,MaGv!$C$3:$AZ$68,31,0)=0," ",HLOOKUP(AF155,MaGv!$C$3:$AZ$68,31,0))</f>
        <v/>
      </c>
    </row>
    <row r="163" spans="1:41" ht="14.25" customHeight="1" x14ac:dyDescent="0.25">
      <c r="A163" s="283"/>
      <c r="B163" s="484" t="s">
        <v>24</v>
      </c>
      <c r="C163" s="67">
        <v>1</v>
      </c>
      <c r="D163" s="68" t="str">
        <f t="shared" si="104"/>
        <v>anh</v>
      </c>
      <c r="E163" s="68" t="str">
        <f t="shared" si="105"/>
        <v>côngN</v>
      </c>
      <c r="F163" s="68" t="str">
        <f t="shared" si="106"/>
        <v>văn</v>
      </c>
      <c r="G163" s="68" t="str">
        <f t="shared" si="107"/>
        <v>văn</v>
      </c>
      <c r="H163" s="68" t="str">
        <f t="shared" si="108"/>
        <v>tin</v>
      </c>
      <c r="I163" s="68" t="str">
        <f t="shared" si="109"/>
        <v/>
      </c>
      <c r="J163" s="281"/>
      <c r="K163" s="484" t="s">
        <v>24</v>
      </c>
      <c r="L163" s="67">
        <v>1</v>
      </c>
      <c r="M163" s="68" t="str">
        <f t="shared" si="110"/>
        <v>toán</v>
      </c>
      <c r="N163" s="68" t="str">
        <f t="shared" si="111"/>
        <v>anh</v>
      </c>
      <c r="O163" s="68" t="str">
        <f t="shared" si="112"/>
        <v>văn</v>
      </c>
      <c r="P163" s="68" t="str">
        <f t="shared" si="113"/>
        <v>lý</v>
      </c>
      <c r="Q163" s="68" t="str">
        <f t="shared" si="114"/>
        <v>hóa</v>
      </c>
      <c r="R163" s="68" t="str">
        <f t="shared" si="115"/>
        <v/>
      </c>
      <c r="V163" s="483" t="s">
        <v>24</v>
      </c>
      <c r="W163" s="25">
        <v>1</v>
      </c>
      <c r="X163" s="26" t="str">
        <f>IF(HLOOKUP(W155,MaGv!$C$38:$AZ$68,2,0)=0," ",HLOOKUP(W155,MaGv!$C$38:$AZ$68,2,0))</f>
        <v>BA05</v>
      </c>
      <c r="Y163" s="26" t="str">
        <f>IF(HLOOKUP(W155,MaGv!$C$38:$AZ$68,7,0)=0," ",HLOOKUP(W155,MaGv!$C$38:$AZ$68,7,0))</f>
        <v>BC14</v>
      </c>
      <c r="Z163" s="26" t="str">
        <f>IF(HLOOKUP(W155,MaGv!$C$38:$AZ$68,12,0)=0," ",HLOOKUP(W155,MaGv!$C$38:$AZ$68,12,0))</f>
        <v>BV13</v>
      </c>
      <c r="AA163" s="26" t="str">
        <f>IF(HLOOKUP(W155,MaGv!$C$38:$AZ$68,17,0)=0," ",HLOOKUP(W155,MaGv!$C$38:$AZ$68,17,0))</f>
        <v>BV13</v>
      </c>
      <c r="AB163" s="26" t="str">
        <f>IF(HLOOKUP(W155,MaGv!$C$38:$AZ$68,22,0)=0," ",HLOOKUP(W155,MaGv!$C$38:$AZ$68,22,0))</f>
        <v>BI02</v>
      </c>
      <c r="AC163" s="26" t="str">
        <f>IF(HLOOKUP(W155,MaGv!$C$38:$AZ$68,27,0)=0," ",HLOOKUP(W155,MaGv!$C$38:$AZ$68,27,0))</f>
        <v/>
      </c>
      <c r="AD163" s="268"/>
      <c r="AE163" s="482" t="s">
        <v>24</v>
      </c>
      <c r="AF163" s="27">
        <v>1</v>
      </c>
      <c r="AG163" s="26" t="str">
        <f>IF(HLOOKUP(AF155,MaGv!$C$38:$AZ$68,2,0)=0," ",HLOOKUP(AF155,MaGv!$C$38:$AZ$68,2,0))</f>
        <v>BT14</v>
      </c>
      <c r="AH163" s="26" t="str">
        <f>IF(HLOOKUP(AF155,MaGv!$C$38:$AZ$68,7,0)=0," ",HLOOKUP(AF155,MaGv!$C$38:$AZ$68,7,0))</f>
        <v>BA07</v>
      </c>
      <c r="AI163" s="26" t="str">
        <f>IF(HLOOKUP(AF155,MaGv!$C$38:$AZ$68,12,0)=0," ",HLOOKUP(AF155,MaGv!$C$38:$AZ$68,12,0))</f>
        <v>BV14</v>
      </c>
      <c r="AJ163" s="26" t="str">
        <f>IF(HLOOKUP(AF155,MaGv!$C$38:$AZ$68,17,0)=0," ",HLOOKUP(AF155,MaGv!$C$38:$AZ$68,17,0))</f>
        <v>HL12</v>
      </c>
      <c r="AK163" s="26" t="str">
        <f>IF(HLOOKUP(AF155,MaGv!$C$38:$AZ$68,22,0)=0," ",HLOOKUP(AF155,MaGv!$C$38:$AZ$68,22,0))</f>
        <v>BH06</v>
      </c>
      <c r="AL163" s="26" t="str">
        <f>IF(HLOOKUP(AF155,MaGv!$C$38:$AZ$68,27,0)=0," ",HLOOKUP(AF155,MaGv!$C$38:$AZ$68,27,0))</f>
        <v/>
      </c>
    </row>
    <row r="164" spans="1:41" ht="14.25" customHeight="1" x14ac:dyDescent="0.25">
      <c r="A164" s="283"/>
      <c r="B164" s="484"/>
      <c r="C164" s="67">
        <v>2</v>
      </c>
      <c r="D164" s="68" t="str">
        <f t="shared" si="104"/>
        <v>toán</v>
      </c>
      <c r="E164" s="68" t="str">
        <f t="shared" si="105"/>
        <v>anh</v>
      </c>
      <c r="F164" s="68" t="str">
        <f t="shared" si="106"/>
        <v>văn</v>
      </c>
      <c r="G164" s="68" t="str">
        <f t="shared" si="107"/>
        <v>văn</v>
      </c>
      <c r="H164" s="68" t="str">
        <f t="shared" si="108"/>
        <v>nghề</v>
      </c>
      <c r="I164" s="68" t="str">
        <f t="shared" si="109"/>
        <v/>
      </c>
      <c r="J164" s="281"/>
      <c r="K164" s="484"/>
      <c r="L164" s="67">
        <v>2</v>
      </c>
      <c r="M164" s="68" t="str">
        <f t="shared" si="110"/>
        <v>toán</v>
      </c>
      <c r="N164" s="68" t="str">
        <f t="shared" si="111"/>
        <v>nghề</v>
      </c>
      <c r="O164" s="68" t="str">
        <f t="shared" si="112"/>
        <v>văn</v>
      </c>
      <c r="P164" s="68" t="str">
        <f t="shared" si="113"/>
        <v>sinh</v>
      </c>
      <c r="Q164" s="68" t="str">
        <f t="shared" si="114"/>
        <v>lý</v>
      </c>
      <c r="R164" s="68" t="str">
        <f t="shared" si="115"/>
        <v/>
      </c>
      <c r="V164" s="483"/>
      <c r="W164" s="25">
        <v>2</v>
      </c>
      <c r="X164" s="26" t="str">
        <f>IF(HLOOKUP(W155,MaGv!$C$38:$AZ$68,3,0)=0," ",HLOOKUP(W155,MaGv!$C$38:$AZ$68,3,0))</f>
        <v>BT13</v>
      </c>
      <c r="Y164" s="26" t="str">
        <f>IF(HLOOKUP(W155,MaGv!$C$38:$AZ$68,8,0)=0," ",HLOOKUP(W155,MaGv!$C$38:$AZ$68,8,0))</f>
        <v>BA05</v>
      </c>
      <c r="Z164" s="26" t="str">
        <f>IF(HLOOKUP(W155,MaGv!$C$38:$AZ$68,13,0)=0," ",HLOOKUP(W155,MaGv!$C$38:$AZ$68,13,0))</f>
        <v>BV13</v>
      </c>
      <c r="AA164" s="26" t="str">
        <f>IF(HLOOKUP(W155,MaGv!$C$38:$AZ$68,18,0)=0," ",HLOOKUP(W155,MaGv!$C$38:$AZ$68,18,0))</f>
        <v>BV13</v>
      </c>
      <c r="AB164" s="26" t="str">
        <f>IF(HLOOKUP(W155,MaGv!$C$38:$AZ$68,23,0)=0," ",HLOOKUP(W155,MaGv!$C$38:$AZ$68,23,0))</f>
        <v>BN03</v>
      </c>
      <c r="AC164" s="26" t="str">
        <f>IF(HLOOKUP(W155,MaGv!$C$38:$AZ$68,28,0)=0," ",HLOOKUP(W155,MaGv!$C$38:$AZ$68,28,0))</f>
        <v/>
      </c>
      <c r="AD164" s="268"/>
      <c r="AE164" s="482"/>
      <c r="AF164" s="27">
        <v>2</v>
      </c>
      <c r="AG164" s="26" t="str">
        <f>IF(HLOOKUP(AF155,MaGv!$C$38:$AZ$68,3,0)=0," ",HLOOKUP(AF155,MaGv!$C$38:$AZ$68,3,0))</f>
        <v>BT14</v>
      </c>
      <c r="AH164" s="26" t="str">
        <f>IF(HLOOKUP(AF155,MaGv!$C$38:$AZ$68,8,0)=0," ",HLOOKUP(AF155,MaGv!$C$38:$AZ$68,8,0))</f>
        <v>BN06</v>
      </c>
      <c r="AI164" s="26" t="str">
        <f>IF(HLOOKUP(AF155,MaGv!$C$38:$AZ$68,13,0)=0," ",HLOOKUP(AF155,MaGv!$C$38:$AZ$68,13,0))</f>
        <v>BV14</v>
      </c>
      <c r="AJ164" s="26" t="str">
        <f>IF(HLOOKUP(AF155,MaGv!$C$38:$AZ$68,18,0)=0," ",HLOOKUP(AF155,MaGv!$C$38:$AZ$68,18,0))</f>
        <v>BS06</v>
      </c>
      <c r="AK164" s="26" t="str">
        <f>IF(HLOOKUP(AF155,MaGv!$C$38:$AZ$68,23,0)=0," ",HLOOKUP(AF155,MaGv!$C$38:$AZ$68,23,0))</f>
        <v>HL12</v>
      </c>
      <c r="AL164" s="26" t="str">
        <f>IF(HLOOKUP(AF155,MaGv!$C$38:$AZ$68,28,0)=0," ",HLOOKUP(AF155,MaGv!$C$38:$AZ$68,28,0))</f>
        <v/>
      </c>
    </row>
    <row r="165" spans="1:41" ht="14.25" customHeight="1" x14ac:dyDescent="0.25">
      <c r="A165" s="283"/>
      <c r="B165" s="484"/>
      <c r="C165" s="67">
        <v>3</v>
      </c>
      <c r="D165" s="68" t="str">
        <f t="shared" si="104"/>
        <v>toán</v>
      </c>
      <c r="E165" s="68" t="str">
        <f t="shared" si="105"/>
        <v>anh</v>
      </c>
      <c r="F165" s="68" t="str">
        <f t="shared" si="106"/>
        <v>hóa</v>
      </c>
      <c r="G165" s="68" t="str">
        <f t="shared" si="107"/>
        <v>anh</v>
      </c>
      <c r="H165" s="68" t="str">
        <f t="shared" si="108"/>
        <v>văn</v>
      </c>
      <c r="I165" s="68" t="str">
        <f t="shared" si="109"/>
        <v/>
      </c>
      <c r="J165" s="281"/>
      <c r="K165" s="484"/>
      <c r="L165" s="67">
        <v>3</v>
      </c>
      <c r="M165" s="68" t="str">
        <f t="shared" si="110"/>
        <v>anh</v>
      </c>
      <c r="N165" s="68" t="str">
        <f t="shared" si="111"/>
        <v>sinh</v>
      </c>
      <c r="O165" s="68" t="str">
        <f t="shared" si="112"/>
        <v>tin</v>
      </c>
      <c r="P165" s="68" t="str">
        <f t="shared" si="113"/>
        <v>anh</v>
      </c>
      <c r="Q165" s="68" t="str">
        <f t="shared" si="114"/>
        <v>toán</v>
      </c>
      <c r="R165" s="68" t="str">
        <f t="shared" si="115"/>
        <v/>
      </c>
      <c r="V165" s="483"/>
      <c r="W165" s="25">
        <v>3</v>
      </c>
      <c r="X165" s="26" t="str">
        <f>IF(HLOOKUP(W155,MaGv!$C$38:$AZ$68,4,0)=0," ",HLOOKUP(W155,MaGv!$C$38:$AZ$68,4,0))</f>
        <v>BT13</v>
      </c>
      <c r="Y165" s="26" t="str">
        <f>IF(HLOOKUP(W155,MaGv!$C$38:$AZ$68,9,0)=0," ",HLOOKUP(W155,MaGv!$C$38:$AZ$68,9,0))</f>
        <v>BA05</v>
      </c>
      <c r="Z165" s="26" t="str">
        <f>IF(HLOOKUP(W155,MaGv!$C$38:$AZ$68,14,0)=0," ",HLOOKUP(W155,MaGv!$C$38:$AZ$68,14,0))</f>
        <v>BH08</v>
      </c>
      <c r="AA165" s="26" t="str">
        <f>IF(HLOOKUP(W155,MaGv!$C$38:$AZ$68,19,0)=0," ",HLOOKUP(W155,MaGv!$C$38:$AZ$68,19,0))</f>
        <v>BA05</v>
      </c>
      <c r="AB165" s="26" t="str">
        <f>IF(HLOOKUP(W155,MaGv!$C$38:$AZ$68,24,0)=0," ",HLOOKUP(W155,MaGv!$C$38:$AZ$68,24,0))</f>
        <v>BV13</v>
      </c>
      <c r="AC165" s="26" t="str">
        <f>IF(HLOOKUP(W155,MaGv!$C$38:$AZ$68,29,0)=0," ",HLOOKUP(W155,MaGv!$C$38:$AZ$68,29,0))</f>
        <v/>
      </c>
      <c r="AD165" s="268"/>
      <c r="AE165" s="482"/>
      <c r="AF165" s="27">
        <v>3</v>
      </c>
      <c r="AG165" s="26" t="str">
        <f>IF(HLOOKUP(AF155,MaGv!$C$38:$AZ$68,4,0)=0," ",HLOOKUP(AF155,MaGv!$C$38:$AZ$68,4,0))</f>
        <v>BA07</v>
      </c>
      <c r="AH165" s="26" t="str">
        <f>IF(HLOOKUP(AF155,MaGv!$C$38:$AZ$68,9,0)=0," ",HLOOKUP(AF155,MaGv!$C$38:$AZ$68,9,0))</f>
        <v>BS06</v>
      </c>
      <c r="AI165" s="26" t="str">
        <f>IF(HLOOKUP(AF155,MaGv!$C$38:$AZ$68,14,0)=0," ",HLOOKUP(AF155,MaGv!$C$38:$AZ$68,14,0))</f>
        <v>BI02</v>
      </c>
      <c r="AJ165" s="26" t="str">
        <f>IF(HLOOKUP(AF155,MaGv!$C$38:$AZ$68,19,0)=0," ",HLOOKUP(AF155,MaGv!$C$38:$AZ$68,19,0))</f>
        <v>BA07</v>
      </c>
      <c r="AK165" s="26" t="str">
        <f>IF(HLOOKUP(AF155,MaGv!$C$38:$AZ$68,24,0)=0," ",HLOOKUP(AF155,MaGv!$C$38:$AZ$68,24,0))</f>
        <v>BT14</v>
      </c>
      <c r="AL165" s="26" t="str">
        <f>IF(HLOOKUP(AF155,MaGv!$C$38:$AZ$68,29,0)=0," ",HLOOKUP(AF155,MaGv!$C$38:$AZ$68,29,0))</f>
        <v/>
      </c>
    </row>
    <row r="166" spans="1:41" ht="14.25" customHeight="1" x14ac:dyDescent="0.25">
      <c r="A166" s="283"/>
      <c r="B166" s="484"/>
      <c r="C166" s="67">
        <v>4</v>
      </c>
      <c r="D166" s="68" t="str">
        <f t="shared" si="104"/>
        <v>cn</v>
      </c>
      <c r="E166" s="68" t="str">
        <f t="shared" si="105"/>
        <v>nghề</v>
      </c>
      <c r="F166" s="68" t="str">
        <f t="shared" si="106"/>
        <v>hóa</v>
      </c>
      <c r="G166" s="68" t="str">
        <f t="shared" si="107"/>
        <v>anh</v>
      </c>
      <c r="H166" s="68" t="str">
        <f t="shared" si="108"/>
        <v>toán</v>
      </c>
      <c r="I166" s="68" t="str">
        <f t="shared" si="109"/>
        <v/>
      </c>
      <c r="J166" s="281"/>
      <c r="K166" s="484"/>
      <c r="L166" s="67">
        <v>4</v>
      </c>
      <c r="M166" s="68" t="str">
        <f t="shared" si="110"/>
        <v>cn</v>
      </c>
      <c r="N166" s="68" t="str">
        <f t="shared" si="111"/>
        <v>hóa</v>
      </c>
      <c r="O166" s="68" t="str">
        <f t="shared" si="112"/>
        <v>toán</v>
      </c>
      <c r="P166" s="68" t="str">
        <f t="shared" si="113"/>
        <v>nghề</v>
      </c>
      <c r="Q166" s="68" t="str">
        <f t="shared" si="114"/>
        <v>toán</v>
      </c>
      <c r="R166" s="68" t="str">
        <f t="shared" si="115"/>
        <v/>
      </c>
      <c r="V166" s="483"/>
      <c r="W166" s="25">
        <v>4</v>
      </c>
      <c r="X166" s="26" t="s">
        <v>158</v>
      </c>
      <c r="Y166" s="26" t="str">
        <f>IF(HLOOKUP(W155,MaGv!$C$38:$AZ$68,10,0)=0," ",HLOOKUP(W155,MaGv!$C$38:$AZ$68,10,0))</f>
        <v>BN03</v>
      </c>
      <c r="Z166" s="26" t="str">
        <f>IF(HLOOKUP(W155,MaGv!$C$38:$AZ$68,15,0)=0," ",HLOOKUP(W155,MaGv!$C$38:$AZ$68,15,0))</f>
        <v>BH08</v>
      </c>
      <c r="AA166" s="26" t="str">
        <f>IF(HLOOKUP(W155,MaGv!$C$38:$AZ$68,20,0)=0," ",HLOOKUP(W155,MaGv!$C$38:$AZ$68,20,0))</f>
        <v>BA05</v>
      </c>
      <c r="AB166" s="26" t="str">
        <f>IF(HLOOKUP(W155,MaGv!$C$38:$AZ$68,25,0)=0," ",HLOOKUP(W155,MaGv!$C$38:$AZ$68,25,0))</f>
        <v>BT13</v>
      </c>
      <c r="AC166" s="26" t="str">
        <f>IF(HLOOKUP(W155,MaGv!$C$38:$AZ$68,30,0)=0," ",HLOOKUP(W155,MaGv!$C$38:$AZ$68,30,0))</f>
        <v/>
      </c>
      <c r="AD166" s="268"/>
      <c r="AE166" s="482"/>
      <c r="AF166" s="27">
        <v>4</v>
      </c>
      <c r="AG166" s="26" t="s">
        <v>158</v>
      </c>
      <c r="AH166" s="26" t="str">
        <f>IF(HLOOKUP(AF155,MaGv!$C$38:$AZ$68,10,0)=0," ",HLOOKUP(AF155,MaGv!$C$38:$AZ$68,10,0))</f>
        <v>BH06</v>
      </c>
      <c r="AI166" s="26" t="str">
        <f>IF(HLOOKUP(AF155,MaGv!$C$38:$AZ$68,15,0)=0," ",HLOOKUP(AF155,MaGv!$C$38:$AZ$68,15,0))</f>
        <v>BT14</v>
      </c>
      <c r="AJ166" s="26" t="str">
        <f>IF(HLOOKUP(AF155,MaGv!$C$38:$AZ$68,20,0)=0," ",HLOOKUP(AF155,MaGv!$C$38:$AZ$68,20,0))</f>
        <v>BN06</v>
      </c>
      <c r="AK166" s="26" t="str">
        <f>IF(HLOOKUP(AF155,MaGv!$C$38:$AZ$68,25,0)=0," ",HLOOKUP(AF155,MaGv!$C$38:$AZ$68,25,0))</f>
        <v>BT14</v>
      </c>
      <c r="AL166" s="26" t="str">
        <f>IF(HLOOKUP(AF155,MaGv!$C$38:$AZ$68,30,0)=0," ",HLOOKUP(AF155,MaGv!$C$38:$AZ$68,30,0))</f>
        <v/>
      </c>
    </row>
    <row r="167" spans="1:41" ht="14.25" customHeight="1" x14ac:dyDescent="0.25">
      <c r="A167" s="283"/>
      <c r="B167" s="484"/>
      <c r="C167" s="67">
        <v>5</v>
      </c>
      <c r="D167" s="68" t="s">
        <v>516</v>
      </c>
      <c r="E167" s="68" t="str">
        <f t="shared" si="105"/>
        <v>nghề</v>
      </c>
      <c r="F167" s="68" t="str">
        <f t="shared" si="106"/>
        <v>qp</v>
      </c>
      <c r="G167" s="68" t="str">
        <f t="shared" si="107"/>
        <v>địa</v>
      </c>
      <c r="H167" s="68" t="str">
        <f t="shared" si="108"/>
        <v>côngN</v>
      </c>
      <c r="I167" s="68" t="str">
        <f t="shared" si="109"/>
        <v/>
      </c>
      <c r="J167" s="281"/>
      <c r="K167" s="484"/>
      <c r="L167" s="67">
        <v>5</v>
      </c>
      <c r="M167" s="68" t="s">
        <v>516</v>
      </c>
      <c r="N167" s="68" t="str">
        <f t="shared" si="111"/>
        <v>hóa</v>
      </c>
      <c r="O167" s="68" t="str">
        <f t="shared" si="112"/>
        <v>côngN</v>
      </c>
      <c r="P167" s="68" t="str">
        <f t="shared" si="113"/>
        <v>nghề</v>
      </c>
      <c r="Q167" s="68" t="str">
        <f t="shared" si="114"/>
        <v>văn</v>
      </c>
      <c r="R167" s="68" t="str">
        <f t="shared" si="115"/>
        <v/>
      </c>
      <c r="V167" s="483"/>
      <c r="W167" s="25">
        <v>5</v>
      </c>
      <c r="X167" s="26" t="s">
        <v>516</v>
      </c>
      <c r="Y167" s="26" t="str">
        <f>IF(HLOOKUP(W155,MaGv!$C$38:$AZ$68,11,0)=0," ",HLOOKUP(W155,MaGv!$C$38:$AZ$68,11,0))</f>
        <v>BN03</v>
      </c>
      <c r="Z167" s="26" t="str">
        <f>IF(HLOOKUP(W155,MaGv!$C$38:$AZ$68,16,0)=0," ",HLOOKUP(W155,MaGv!$C$38:$AZ$68,16,0))</f>
        <v>BQ03</v>
      </c>
      <c r="AA167" s="26" t="str">
        <f>IF(HLOOKUP(W155,MaGv!$C$38:$AZ$68,21,0)=0," ",HLOOKUP(W155,MaGv!$C$38:$AZ$68,21,0))</f>
        <v>BD03</v>
      </c>
      <c r="AB167" s="26" t="str">
        <f>IF(HLOOKUP(W155,MaGv!$C$38:$AZ$68,26,0)=0," ",HLOOKUP(W155,MaGv!$C$38:$AZ$68,26,0))</f>
        <v>BC14</v>
      </c>
      <c r="AC167" s="26" t="str">
        <f>IF(HLOOKUP(W155,MaGv!$C$38:$AZ$68,31,0)=0," ",HLOOKUP(W155,MaGv!$C$38:$AZ$68,31,0))</f>
        <v/>
      </c>
      <c r="AD167" s="268"/>
      <c r="AE167" s="482"/>
      <c r="AF167" s="27">
        <v>5</v>
      </c>
      <c r="AG167" s="26" t="s">
        <v>516</v>
      </c>
      <c r="AH167" s="26" t="str">
        <f>IF(HLOOKUP(AF155,MaGv!$C$38:$AZ$68,11,0)=0," ",HLOOKUP(AF155,MaGv!$C$38:$AZ$68,11,0))</f>
        <v>BH06</v>
      </c>
      <c r="AI167" s="26" t="str">
        <f>IF(HLOOKUP(AF155,MaGv!$C$38:$AZ$68,16,0)=0," ",HLOOKUP(AF155,MaGv!$C$38:$AZ$68,16,0))</f>
        <v>BC14</v>
      </c>
      <c r="AJ167" s="26" t="str">
        <f>IF(HLOOKUP(AF155,MaGv!$C$38:$AZ$68,21,0)=0," ",HLOOKUP(AF155,MaGv!$C$38:$AZ$68,21,0))</f>
        <v>BN06</v>
      </c>
      <c r="AK167" s="26" t="str">
        <f>IF(HLOOKUP(AF155,MaGv!$C$38:$AZ$68,26,0)=0," ",HLOOKUP(AF155,MaGv!$C$38:$AZ$68,26,0))</f>
        <v>BV14</v>
      </c>
      <c r="AL167" s="26" t="str">
        <f>IF(HLOOKUP(AF155,MaGv!$C$38:$AZ$68,31,0)=0," ",HLOOKUP(AF155,MaGv!$C$38:$AZ$68,31,0))</f>
        <v/>
      </c>
      <c r="AN167" s="28"/>
      <c r="AO167" s="28"/>
    </row>
    <row r="168" spans="1:41" s="28" customFormat="1" ht="14.25" customHeight="1" x14ac:dyDescent="0.25">
      <c r="A168" s="283"/>
      <c r="B168" s="69"/>
      <c r="C168" s="69"/>
      <c r="D168" s="69"/>
      <c r="E168" s="69"/>
      <c r="F168" s="69"/>
      <c r="G168" s="71"/>
      <c r="H168" s="71"/>
      <c r="I168" s="71"/>
      <c r="J168" s="281"/>
      <c r="K168" s="71"/>
      <c r="L168" s="71"/>
      <c r="M168" s="71"/>
      <c r="N168" s="71"/>
      <c r="O168" s="71"/>
      <c r="P168" s="71"/>
      <c r="Q168" s="71"/>
      <c r="R168" s="71"/>
      <c r="V168" s="11"/>
      <c r="W168" s="8"/>
      <c r="X168" s="6"/>
      <c r="Y168" s="6"/>
      <c r="Z168" s="6"/>
      <c r="AA168" s="6"/>
      <c r="AB168" s="6"/>
      <c r="AC168" s="6"/>
      <c r="AD168" s="268"/>
      <c r="AE168" s="7"/>
      <c r="AF168" s="8"/>
      <c r="AG168" s="6"/>
      <c r="AH168" s="6"/>
      <c r="AI168" s="6"/>
      <c r="AJ168" s="6"/>
      <c r="AK168" s="6"/>
      <c r="AL168" s="6"/>
    </row>
    <row r="169" spans="1:41" s="28" customFormat="1" ht="14.25" customHeight="1" x14ac:dyDescent="0.25">
      <c r="A169" s="284"/>
      <c r="B169" s="72"/>
      <c r="C169" s="72"/>
      <c r="D169" s="72"/>
      <c r="E169" s="72"/>
      <c r="F169" s="72"/>
      <c r="G169" s="73"/>
      <c r="H169" s="73"/>
      <c r="I169" s="73"/>
      <c r="J169" s="282"/>
      <c r="K169" s="73"/>
      <c r="L169" s="73"/>
      <c r="M169" s="73"/>
      <c r="N169" s="73"/>
      <c r="O169" s="73"/>
      <c r="P169" s="73"/>
      <c r="Q169" s="73"/>
      <c r="R169" s="73"/>
      <c r="V169" s="12"/>
      <c r="W169" s="8"/>
      <c r="X169" s="6"/>
      <c r="Y169" s="6"/>
      <c r="Z169" s="6"/>
      <c r="AA169" s="6"/>
      <c r="AB169" s="6"/>
      <c r="AC169" s="6"/>
      <c r="AD169" s="268"/>
      <c r="AE169" s="7"/>
      <c r="AF169" s="8"/>
      <c r="AG169" s="6"/>
      <c r="AH169" s="6"/>
      <c r="AI169" s="6"/>
      <c r="AJ169" s="6"/>
      <c r="AK169" s="6"/>
      <c r="AL169" s="6"/>
      <c r="AN169" s="16"/>
      <c r="AO169" s="16"/>
    </row>
    <row r="170" spans="1:41" ht="14.25" customHeight="1" x14ac:dyDescent="0.25">
      <c r="A170" s="285"/>
      <c r="J170" s="281"/>
      <c r="V170" s="2"/>
      <c r="W170" s="30"/>
      <c r="X170" s="2"/>
      <c r="Y170" s="2"/>
      <c r="Z170" s="2"/>
      <c r="AA170" s="2"/>
      <c r="AB170" s="2"/>
      <c r="AC170" s="2"/>
      <c r="AD170" s="268"/>
      <c r="AE170" s="2"/>
      <c r="AF170" s="30"/>
      <c r="AG170" s="2"/>
      <c r="AH170" s="2"/>
      <c r="AI170" s="2"/>
      <c r="AJ170" s="2"/>
      <c r="AK170" s="2"/>
      <c r="AL170" s="2"/>
    </row>
    <row r="171" spans="1:41" ht="14.25" customHeight="1" x14ac:dyDescent="0.25">
      <c r="A171" s="271"/>
      <c r="B171" s="55" t="s">
        <v>94</v>
      </c>
      <c r="C171" s="56"/>
      <c r="D171" s="57"/>
      <c r="E171" s="57"/>
      <c r="F171" s="57"/>
      <c r="G171" s="57"/>
      <c r="H171" s="58" t="str">
        <f>MaGv!$N$1</f>
        <v>02/1/2018</v>
      </c>
      <c r="I171" s="57"/>
      <c r="J171" s="275"/>
      <c r="K171" s="55" t="s">
        <v>94</v>
      </c>
      <c r="M171" s="57"/>
      <c r="N171" s="57"/>
      <c r="O171" s="57"/>
      <c r="P171" s="57"/>
      <c r="Q171" s="58" t="str">
        <f>MaGv!$N$1</f>
        <v>02/1/2018</v>
      </c>
      <c r="R171" s="57"/>
      <c r="V171" s="15"/>
      <c r="W171" s="17"/>
      <c r="X171" s="17"/>
      <c r="Y171" s="17"/>
      <c r="Z171" s="17"/>
      <c r="AA171" s="17"/>
      <c r="AB171" s="18" t="str">
        <f>MaGv!$N$1</f>
        <v>02/1/2018</v>
      </c>
      <c r="AC171" s="17"/>
      <c r="AD171" s="268"/>
      <c r="AE171" s="15"/>
      <c r="AF171" s="17"/>
      <c r="AG171" s="17"/>
      <c r="AH171" s="17"/>
      <c r="AI171" s="17"/>
      <c r="AJ171" s="17"/>
      <c r="AK171" s="18" t="str">
        <f>MaGv!$N$1</f>
        <v>02/1/2018</v>
      </c>
      <c r="AL171" s="17"/>
    </row>
    <row r="172" spans="1:41" ht="14.25" customHeight="1" x14ac:dyDescent="0.25">
      <c r="A172" s="271"/>
      <c r="B172" s="59" t="str">
        <f>V172</f>
        <v>LỚP:</v>
      </c>
      <c r="C172" s="196" t="str">
        <f>VLOOKUP(A174,DS!$R$3:$T$52,2,0)</f>
        <v>B7</v>
      </c>
      <c r="D172" s="59" t="str">
        <f>Y172</f>
        <v>GVCN:</v>
      </c>
      <c r="E172" s="60" t="str">
        <f>Z172</f>
        <v>Lê Thị Hồng Nhung-Lý</v>
      </c>
      <c r="G172" s="62"/>
      <c r="H172" s="62"/>
      <c r="I172" s="62"/>
      <c r="J172" s="275"/>
      <c r="K172" s="63" t="str">
        <f>AE172</f>
        <v>LỚP:</v>
      </c>
      <c r="L172" s="196" t="str">
        <f>VLOOKUP(J174,DS!$R$3:$T$52,2,0)</f>
        <v>B8</v>
      </c>
      <c r="M172" s="59" t="str">
        <f>AH172</f>
        <v>GVCN:</v>
      </c>
      <c r="N172" s="64" t="str">
        <f>AI172</f>
        <v>Trương Văn Thiện-Hóa</v>
      </c>
      <c r="P172" s="62"/>
      <c r="Q172" s="62"/>
      <c r="R172" s="62"/>
      <c r="V172" s="19" t="s">
        <v>37</v>
      </c>
      <c r="W172" s="4" t="str">
        <f>C172</f>
        <v>B7</v>
      </c>
      <c r="Y172" s="10" t="s">
        <v>17</v>
      </c>
      <c r="Z172" s="5" t="str">
        <f>VLOOKUP(W172,dscn,4,0)&amp; "-"&amp;VLOOKUP(W172,dscn,6,0)</f>
        <v>Lê Thị Hồng Nhung-Lý</v>
      </c>
      <c r="AA172" s="4"/>
      <c r="AB172" s="4"/>
      <c r="AC172" s="4"/>
      <c r="AD172" s="268"/>
      <c r="AE172" s="19" t="s">
        <v>37</v>
      </c>
      <c r="AF172" s="4" t="str">
        <f>L172</f>
        <v>B8</v>
      </c>
      <c r="AH172" s="10" t="s">
        <v>17</v>
      </c>
      <c r="AI172" s="5" t="str">
        <f>VLOOKUP(AF172,dscn,4,0)&amp; "-"&amp;VLOOKUP(AF172,dscn,6,0)</f>
        <v>Trương Văn Thiện-Hóa</v>
      </c>
      <c r="AJ172" s="4"/>
      <c r="AK172" s="4"/>
      <c r="AL172" s="4"/>
    </row>
    <row r="173" spans="1:41" ht="14.25" customHeight="1" x14ac:dyDescent="0.25">
      <c r="A173" s="272"/>
      <c r="J173" s="276"/>
      <c r="V173" s="2"/>
      <c r="W173" s="2"/>
      <c r="X173" s="1"/>
      <c r="Y173" s="2"/>
      <c r="Z173" s="2"/>
      <c r="AA173" s="2"/>
      <c r="AB173" s="2"/>
      <c r="AC173" s="2"/>
      <c r="AD173" s="268"/>
      <c r="AE173" s="2"/>
      <c r="AF173" s="2"/>
      <c r="AG173" s="1"/>
      <c r="AH173" s="2"/>
      <c r="AI173" s="2"/>
      <c r="AJ173" s="2"/>
      <c r="AK173" s="2"/>
      <c r="AL173" s="2"/>
    </row>
    <row r="174" spans="1:41" ht="14.25" customHeight="1" x14ac:dyDescent="0.25">
      <c r="A174" s="273">
        <v>21</v>
      </c>
      <c r="B174" s="65"/>
      <c r="C174" s="66" t="s">
        <v>44</v>
      </c>
      <c r="D174" s="66" t="s">
        <v>15</v>
      </c>
      <c r="E174" s="66" t="s">
        <v>16</v>
      </c>
      <c r="F174" s="66" t="s">
        <v>38</v>
      </c>
      <c r="G174" s="66" t="s">
        <v>39</v>
      </c>
      <c r="H174" s="66" t="s">
        <v>40</v>
      </c>
      <c r="I174" s="66" t="s">
        <v>41</v>
      </c>
      <c r="J174" s="277">
        <v>22</v>
      </c>
      <c r="K174" s="65"/>
      <c r="L174" s="66" t="s">
        <v>44</v>
      </c>
      <c r="M174" s="66" t="s">
        <v>15</v>
      </c>
      <c r="N174" s="66" t="s">
        <v>16</v>
      </c>
      <c r="O174" s="66" t="s">
        <v>38</v>
      </c>
      <c r="P174" s="66" t="s">
        <v>39</v>
      </c>
      <c r="Q174" s="66" t="s">
        <v>40</v>
      </c>
      <c r="R174" s="66" t="s">
        <v>41</v>
      </c>
      <c r="U174" s="22"/>
      <c r="V174" s="20"/>
      <c r="W174" s="21" t="s">
        <v>44</v>
      </c>
      <c r="X174" s="21" t="s">
        <v>15</v>
      </c>
      <c r="Y174" s="21" t="s">
        <v>16</v>
      </c>
      <c r="Z174" s="21" t="s">
        <v>38</v>
      </c>
      <c r="AA174" s="21" t="s">
        <v>39</v>
      </c>
      <c r="AB174" s="21" t="s">
        <v>40</v>
      </c>
      <c r="AC174" s="21" t="s">
        <v>41</v>
      </c>
      <c r="AD174" s="269"/>
      <c r="AE174" s="20"/>
      <c r="AF174" s="21" t="s">
        <v>44</v>
      </c>
      <c r="AG174" s="21" t="s">
        <v>15</v>
      </c>
      <c r="AH174" s="21" t="s">
        <v>16</v>
      </c>
      <c r="AI174" s="21" t="s">
        <v>38</v>
      </c>
      <c r="AJ174" s="21" t="s">
        <v>39</v>
      </c>
      <c r="AK174" s="21" t="s">
        <v>40</v>
      </c>
      <c r="AL174" s="21" t="s">
        <v>41</v>
      </c>
      <c r="AN174" s="22"/>
      <c r="AO174" s="22"/>
    </row>
    <row r="175" spans="1:41" s="22" customFormat="1" ht="14.25" customHeight="1" x14ac:dyDescent="0.25">
      <c r="A175" s="273"/>
      <c r="B175" s="484" t="s">
        <v>25</v>
      </c>
      <c r="C175" s="67">
        <v>1</v>
      </c>
      <c r="D175" s="68" t="str">
        <f>IF(X175="","",IF(X175="cn","cn",VLOOKUP(MID(X175,2,1),$AN$4:$AO$18,2,0)))</f>
        <v>văn</v>
      </c>
      <c r="E175" s="68" t="str">
        <f t="shared" ref="E175:E184" si="116">IF(Y175="","",IF(Y175="cn","cn",VLOOKUP(MID(Y175,2,1),$AN$4:$AO$18,2,0)))</f>
        <v>cd</v>
      </c>
      <c r="F175" s="68" t="str">
        <f t="shared" ref="F175:F184" si="117">IF(Z175="","",IF(Z175="cn","cn",VLOOKUP(MID(Z175,2,1),$AN$4:$AO$18,2,0)))</f>
        <v>td</v>
      </c>
      <c r="G175" s="68" t="str">
        <f t="shared" ref="G175:G184" si="118">IF(AA175="","",IF(AA175="cn","cn",VLOOKUP(MID(AA175,2,1),$AN$4:$AO$18,2,0)))</f>
        <v/>
      </c>
      <c r="H175" s="68" t="str">
        <f t="shared" ref="H175:H184" si="119">IF(AB175="","",IF(AB175="cn","cn",VLOOKUP(MID(AB175,2,1),$AN$4:$AO$18,2,0)))</f>
        <v/>
      </c>
      <c r="I175" s="68" t="str">
        <f t="shared" ref="I175:I184" si="120">IF(AC175="","",IF(AC175="cn","cn",VLOOKUP(MID(AC175,2,1),$AN$4:$AO$18,2,0)))</f>
        <v/>
      </c>
      <c r="J175" s="277"/>
      <c r="K175" s="484" t="s">
        <v>25</v>
      </c>
      <c r="L175" s="67">
        <v>1</v>
      </c>
      <c r="M175" s="68" t="str">
        <f t="shared" ref="M175:M183" si="121">IF(AG175="","",IF(AG175="cn","cn",VLOOKUP(MID(AG175,2,1),$AN$4:$AO$18,2,0)))</f>
        <v>nghề</v>
      </c>
      <c r="N175" s="68" t="str">
        <f t="shared" ref="N175:N184" si="122">IF(AH175="","",IF(AH175="cn","cn",VLOOKUP(MID(AH175,2,1),$AN$4:$AO$18,2,0)))</f>
        <v>anh</v>
      </c>
      <c r="O175" s="318" t="str">
        <f t="shared" ref="O175:O184" si="123">IF(AI175="","",IF(AI175="cn","cn",VLOOKUP(MID(AI175,2,1),$AN$4:$AO$18,2,0)))</f>
        <v/>
      </c>
      <c r="P175" s="68" t="str">
        <f t="shared" ref="P175:P184" si="124">IF(AJ175="","",IF(AJ175="cn","cn",VLOOKUP(MID(AJ175,2,1),$AN$4:$AO$18,2,0)))</f>
        <v>sinh</v>
      </c>
      <c r="Q175" s="68" t="str">
        <f t="shared" ref="Q175:Q184" si="125">IF(AK175="","",IF(AK175="cn","cn",VLOOKUP(MID(AK175,2,1),$AN$4:$AO$18,2,0)))</f>
        <v>toán</v>
      </c>
      <c r="R175" s="68" t="str">
        <f t="shared" ref="R175:R184" si="126">IF(AL175="","",IF(AL175="cn","cn",VLOOKUP(MID(AL175,2,1),$AN$4:$AO$18,2,0)))</f>
        <v/>
      </c>
      <c r="V175" s="20" t="s">
        <v>25</v>
      </c>
      <c r="W175" s="21">
        <v>1</v>
      </c>
      <c r="X175" s="26" t="str">
        <f>IF(HLOOKUP(W172,MaGv!$C$3:$AZ$68,2,0)=0," ",HLOOKUP(W172,MaGv!$C$3:$AZ$68,2,0))</f>
        <v>BV12</v>
      </c>
      <c r="Y175" s="26" t="str">
        <f>IF(HLOOKUP(W172,MaGv!$C$3:$AZ$68,7,0)=0," ",HLOOKUP(W172,MaGv!$C$3:$AZ$68,7,0))</f>
        <v>BG03</v>
      </c>
      <c r="Z175" s="26" t="str">
        <f>IF(HLOOKUP(W172,MaGv!$C$3:$AZ$68,12,0)=0," ",HLOOKUP(W172,MaGv!$C$3:$AZ$68,12,0))</f>
        <v>BE07</v>
      </c>
      <c r="AA175" s="26" t="str">
        <f>IF(HLOOKUP(W172,MaGv!$C$3:$AZ$68,17,0)=0," ",HLOOKUP(W172,MaGv!$C$3:$AZ$68,17,0))</f>
        <v/>
      </c>
      <c r="AB175" s="26" t="str">
        <f>IF(HLOOKUP(W172,MaGv!$C$3:$AZ$68,22,0)=0," ",HLOOKUP(W172,MaGv!$C$3:$AZ$68,22,0))</f>
        <v/>
      </c>
      <c r="AC175" s="26" t="str">
        <f>IF(HLOOKUP(W172,MaGv!$C$3:$AZ$68,27,0)=0," ",HLOOKUP(W172,MaGv!$C$3:$AZ$68,27,0))</f>
        <v/>
      </c>
      <c r="AD175" s="268"/>
      <c r="AE175" s="482" t="s">
        <v>25</v>
      </c>
      <c r="AF175" s="27">
        <v>1</v>
      </c>
      <c r="AG175" s="26" t="str">
        <f>IF(HLOOKUP(AF172,MaGv!$C$3:$AZ$68,2,0)=0," ",HLOOKUP(AF172,MaGv!$C$3:$AZ$68,2,0))</f>
        <v>BN02</v>
      </c>
      <c r="AH175" s="26" t="str">
        <f>IF(HLOOKUP(AF172,MaGv!$C$3:$AZ$68,7,0)=0," ",HLOOKUP(AF172,MaGv!$C$3:$AZ$68,7,0))</f>
        <v>BA08</v>
      </c>
      <c r="AI175" s="26" t="str">
        <f>IF(HLOOKUP(AF172,MaGv!$C$3:$AZ$68,12,0)=0," ",HLOOKUP(AF172,MaGv!$C$3:$AZ$68,12,0))</f>
        <v/>
      </c>
      <c r="AJ175" s="26" t="str">
        <f>IF(HLOOKUP(AF172,MaGv!$C$3:$AZ$68,17,0)=0," ",HLOOKUP(AF172,MaGv!$C$3:$AZ$68,17,0))</f>
        <v>BS02</v>
      </c>
      <c r="AK175" s="26" t="str">
        <f>IF(HLOOKUP(AF172,MaGv!$C$3:$AZ$68,22,0)=0," ",HLOOKUP(AF172,MaGv!$C$3:$AZ$68,22,0))</f>
        <v>BT13</v>
      </c>
      <c r="AL175" s="26" t="str">
        <f>IF(HLOOKUP(AF172,MaGv!$C$3:$AZ$68,27,0)=0," ",HLOOKUP(AF172,MaGv!$C$3:$AZ$68,27,0))</f>
        <v/>
      </c>
      <c r="AN175" s="16"/>
      <c r="AO175" s="16"/>
    </row>
    <row r="176" spans="1:41" ht="14.25" customHeight="1" x14ac:dyDescent="0.25">
      <c r="A176" s="283"/>
      <c r="B176" s="484"/>
      <c r="C176" s="67">
        <v>2</v>
      </c>
      <c r="D176" s="68" t="str">
        <f t="shared" ref="D176:D183" si="127">IF(X176="","",IF(X176="cn","cn",VLOOKUP(MID(X176,2,1),$AN$4:$AO$18,2,0)))</f>
        <v>văn</v>
      </c>
      <c r="E176" s="68" t="str">
        <f t="shared" si="116"/>
        <v>côngN</v>
      </c>
      <c r="F176" s="68" t="str">
        <f t="shared" si="117"/>
        <v>td</v>
      </c>
      <c r="G176" s="68" t="str">
        <f t="shared" si="118"/>
        <v/>
      </c>
      <c r="H176" s="68" t="str">
        <f t="shared" si="119"/>
        <v/>
      </c>
      <c r="I176" s="68" t="str">
        <f t="shared" si="120"/>
        <v/>
      </c>
      <c r="J176" s="281"/>
      <c r="K176" s="484"/>
      <c r="L176" s="67">
        <v>2</v>
      </c>
      <c r="M176" s="68" t="str">
        <f t="shared" si="121"/>
        <v>nghề</v>
      </c>
      <c r="N176" s="68" t="str">
        <f t="shared" si="122"/>
        <v>anh</v>
      </c>
      <c r="O176" s="318" t="str">
        <f t="shared" si="123"/>
        <v/>
      </c>
      <c r="P176" s="68" t="str">
        <f t="shared" si="124"/>
        <v>tin</v>
      </c>
      <c r="Q176" s="68" t="str">
        <f t="shared" si="125"/>
        <v>toán</v>
      </c>
      <c r="R176" s="68" t="str">
        <f t="shared" si="126"/>
        <v/>
      </c>
      <c r="V176" s="483"/>
      <c r="W176" s="25">
        <v>2</v>
      </c>
      <c r="X176" s="26" t="str">
        <f>IF(HLOOKUP(W172,MaGv!$C$3:$AZ$68,3,0)=0," ",HLOOKUP(W172,MaGv!$C$3:$AZ$68,3,0))</f>
        <v>BV12</v>
      </c>
      <c r="Y176" s="26" t="str">
        <f>IF(HLOOKUP(W172,MaGv!$C$3:$AZ$68,8,0)=0," ",HLOOKUP(W172,MaGv!$C$3:$AZ$68,8,0))</f>
        <v>BC14</v>
      </c>
      <c r="Z176" s="26" t="str">
        <f>IF(HLOOKUP(W172,MaGv!$C$3:$AZ$68,13,0)=0," ",HLOOKUP(W172,MaGv!$C$3:$AZ$68,13,0))</f>
        <v>BE07</v>
      </c>
      <c r="AA176" s="26" t="str">
        <f>IF(HLOOKUP(W172,MaGv!$C$3:$AZ$68,18,0)=0," ",HLOOKUP(W172,MaGv!$C$3:$AZ$68,18,0))</f>
        <v/>
      </c>
      <c r="AB176" s="26" t="str">
        <f>IF(HLOOKUP(W172,MaGv!$C$3:$AZ$68,23,0)=0," ",HLOOKUP(W172,MaGv!$C$3:$AZ$68,23,0))</f>
        <v/>
      </c>
      <c r="AC176" s="26" t="str">
        <f>IF(HLOOKUP(W172,MaGv!$C$3:$AZ$68,28,0)=0," ",HLOOKUP(W172,MaGv!$C$3:$AZ$68,28,0))</f>
        <v/>
      </c>
      <c r="AD176" s="268"/>
      <c r="AE176" s="482"/>
      <c r="AF176" s="27">
        <v>2</v>
      </c>
      <c r="AG176" s="26" t="str">
        <f>IF(HLOOKUP(AF172,MaGv!$C$3:$AZ$68,3,0)=0," ",HLOOKUP(AF172,MaGv!$C$3:$AZ$68,3,0))</f>
        <v>BN02</v>
      </c>
      <c r="AH176" s="26" t="str">
        <f>IF(HLOOKUP(AF172,MaGv!$C$3:$AZ$68,8,0)=0," ",HLOOKUP(AF172,MaGv!$C$3:$AZ$68,8,0))</f>
        <v>BA08</v>
      </c>
      <c r="AI176" s="26" t="str">
        <f>IF(HLOOKUP(AF172,MaGv!$C$3:$AZ$68,13,0)=0," ",HLOOKUP(AF172,MaGv!$C$3:$AZ$68,13,0))</f>
        <v/>
      </c>
      <c r="AJ176" s="26" t="str">
        <f>IF(HLOOKUP(AF172,MaGv!$C$3:$AZ$68,18,0)=0," ",HLOOKUP(AF172,MaGv!$C$3:$AZ$68,18,0))</f>
        <v>BI05</v>
      </c>
      <c r="AK176" s="26" t="str">
        <f>IF(HLOOKUP(AF172,MaGv!$C$3:$AZ$68,23,0)=0," ",HLOOKUP(AF172,MaGv!$C$3:$AZ$68,23,0))</f>
        <v>BT13</v>
      </c>
      <c r="AL176" s="26" t="str">
        <f>IF(HLOOKUP(AF172,MaGv!$C$3:$AZ$68,28,0)=0," ",HLOOKUP(AF172,MaGv!$C$3:$AZ$68,28,0))</f>
        <v/>
      </c>
    </row>
    <row r="177" spans="1:41" ht="14.25" customHeight="1" x14ac:dyDescent="0.25">
      <c r="A177" s="283"/>
      <c r="B177" s="484"/>
      <c r="C177" s="67">
        <v>3</v>
      </c>
      <c r="D177" s="68" t="str">
        <f t="shared" si="127"/>
        <v>tin</v>
      </c>
      <c r="E177" s="68" t="str">
        <f t="shared" si="116"/>
        <v>anh</v>
      </c>
      <c r="F177" s="68" t="str">
        <f t="shared" si="117"/>
        <v>toán</v>
      </c>
      <c r="G177" s="68" t="str">
        <f t="shared" si="118"/>
        <v/>
      </c>
      <c r="H177" s="68" t="str">
        <f t="shared" si="119"/>
        <v>tin</v>
      </c>
      <c r="I177" s="68" t="str">
        <f t="shared" si="120"/>
        <v/>
      </c>
      <c r="J177" s="281"/>
      <c r="K177" s="484"/>
      <c r="L177" s="67">
        <v>3</v>
      </c>
      <c r="M177" s="68" t="str">
        <f t="shared" si="121"/>
        <v>văn</v>
      </c>
      <c r="N177" s="68" t="str">
        <f t="shared" si="122"/>
        <v>td</v>
      </c>
      <c r="O177" s="318" t="str">
        <f t="shared" si="123"/>
        <v/>
      </c>
      <c r="P177" s="68" t="str">
        <f t="shared" si="124"/>
        <v>văn</v>
      </c>
      <c r="Q177" s="68" t="str">
        <f t="shared" si="125"/>
        <v/>
      </c>
      <c r="R177" s="68" t="str">
        <f t="shared" si="126"/>
        <v/>
      </c>
      <c r="V177" s="483"/>
      <c r="W177" s="25">
        <v>3</v>
      </c>
      <c r="X177" s="26" t="str">
        <f>IF(HLOOKUP(W172,MaGv!$C$3:$AZ$68,4,0)=0," ",HLOOKUP(W172,MaGv!$C$3:$AZ$68,4,0))</f>
        <v>BI05</v>
      </c>
      <c r="Y177" s="26" t="str">
        <f>IF(HLOOKUP(W172,MaGv!$C$3:$AZ$68,9,0)=0," ",HLOOKUP(W172,MaGv!$C$3:$AZ$68,9,0))</f>
        <v>BA07</v>
      </c>
      <c r="Z177" s="26" t="str">
        <f>IF(HLOOKUP(W172,MaGv!$C$3:$AZ$68,14,0)=0," ",HLOOKUP(W172,MaGv!$C$3:$AZ$68,14,0))</f>
        <v>BT15</v>
      </c>
      <c r="AA177" s="26" t="str">
        <f>IF(HLOOKUP(W172,MaGv!$C$3:$AZ$68,19,0)=0," ",HLOOKUP(W172,MaGv!$C$3:$AZ$68,19,0))</f>
        <v/>
      </c>
      <c r="AB177" s="26" t="str">
        <f>IF(HLOOKUP(W172,MaGv!$C$3:$AZ$68,24,0)=0," ",HLOOKUP(W172,MaGv!$C$3:$AZ$68,24,0))</f>
        <v>BI05</v>
      </c>
      <c r="AC177" s="26" t="str">
        <f>IF(HLOOKUP(W172,MaGv!$C$3:$AZ$68,29,0)=0," ",HLOOKUP(W172,MaGv!$C$3:$AZ$68,29,0))</f>
        <v/>
      </c>
      <c r="AD177" s="268"/>
      <c r="AE177" s="482"/>
      <c r="AF177" s="27">
        <v>3</v>
      </c>
      <c r="AG177" s="26" t="str">
        <f>IF(HLOOKUP(AF172,MaGv!$C$3:$AZ$68,4,0)=0," ",HLOOKUP(AF172,MaGv!$C$3:$AZ$68,4,0))</f>
        <v>BV08</v>
      </c>
      <c r="AH177" s="26" t="str">
        <f>IF(HLOOKUP(AF172,MaGv!$C$3:$AZ$68,9,0)=0," ",HLOOKUP(AF172,MaGv!$C$3:$AZ$68,9,0))</f>
        <v>BE07</v>
      </c>
      <c r="AI177" s="26" t="str">
        <f>IF(HLOOKUP(AF172,MaGv!$C$3:$AZ$68,14,0)=0," ",HLOOKUP(AF172,MaGv!$C$3:$AZ$68,14,0))</f>
        <v/>
      </c>
      <c r="AJ177" s="26" t="str">
        <f>IF(HLOOKUP(AF172,MaGv!$C$3:$AZ$68,19,0)=0," ",HLOOKUP(AF172,MaGv!$C$3:$AZ$68,19,0))</f>
        <v>BV08</v>
      </c>
      <c r="AK177" s="26" t="str">
        <f>IF(HLOOKUP(AF172,MaGv!$C$3:$AZ$68,24,0)=0," ",HLOOKUP(AF172,MaGv!$C$3:$AZ$68,24,0))</f>
        <v/>
      </c>
      <c r="AL177" s="26" t="str">
        <f>IF(HLOOKUP(AF172,MaGv!$C$3:$AZ$68,29,0)=0," ",HLOOKUP(AF172,MaGv!$C$3:$AZ$68,29,0))</f>
        <v/>
      </c>
    </row>
    <row r="178" spans="1:41" ht="14.25" customHeight="1" x14ac:dyDescent="0.25">
      <c r="A178" s="283"/>
      <c r="B178" s="484"/>
      <c r="C178" s="67">
        <v>4</v>
      </c>
      <c r="D178" s="68" t="str">
        <f t="shared" si="127"/>
        <v>sinh</v>
      </c>
      <c r="E178" s="68" t="str">
        <f t="shared" si="116"/>
        <v>anh</v>
      </c>
      <c r="F178" s="68" t="str">
        <f t="shared" si="117"/>
        <v>toán</v>
      </c>
      <c r="G178" s="68" t="str">
        <f t="shared" si="118"/>
        <v/>
      </c>
      <c r="H178" s="68" t="str">
        <f t="shared" si="119"/>
        <v>lý</v>
      </c>
      <c r="I178" s="68" t="str">
        <f t="shared" si="120"/>
        <v/>
      </c>
      <c r="J178" s="281"/>
      <c r="K178" s="484"/>
      <c r="L178" s="67">
        <v>4</v>
      </c>
      <c r="M178" s="68" t="str">
        <f t="shared" si="121"/>
        <v>cd</v>
      </c>
      <c r="N178" s="68" t="str">
        <f t="shared" si="122"/>
        <v>td</v>
      </c>
      <c r="O178" s="68" t="str">
        <f t="shared" si="123"/>
        <v/>
      </c>
      <c r="P178" s="68" t="str">
        <f t="shared" si="124"/>
        <v>văn</v>
      </c>
      <c r="Q178" s="68" t="str">
        <f t="shared" si="125"/>
        <v/>
      </c>
      <c r="R178" s="68" t="str">
        <f t="shared" si="126"/>
        <v/>
      </c>
      <c r="V178" s="483"/>
      <c r="W178" s="25">
        <v>4</v>
      </c>
      <c r="X178" s="26" t="str">
        <f>IF(HLOOKUP(W172,MaGv!$C$3:$AZ$68,5,0)=0," ",HLOOKUP(W172,MaGv!$C$3:$AZ$68,5,0))</f>
        <v>BS07</v>
      </c>
      <c r="Y178" s="26" t="str">
        <f>IF(HLOOKUP(W172,MaGv!$C$3:$AZ$68,10,0)=0," ",HLOOKUP(W172,MaGv!$C$3:$AZ$68,10,0))</f>
        <v>BA07</v>
      </c>
      <c r="Z178" s="26" t="str">
        <f>IF(HLOOKUP(W172,MaGv!$C$3:$AZ$68,15,0)=0," ",HLOOKUP(W172,MaGv!$C$3:$AZ$68,15,0))</f>
        <v>BT15</v>
      </c>
      <c r="AA178" s="26" t="str">
        <f>IF(HLOOKUP(W172,MaGv!$C$3:$AZ$68,20,0)=0," ",HLOOKUP(W172,MaGv!$C$3:$AZ$68,20,0))</f>
        <v/>
      </c>
      <c r="AB178" s="26" t="str">
        <f>IF(HLOOKUP(W172,MaGv!$C$3:$AZ$68,25,0)=0," ",HLOOKUP(W172,MaGv!$C$3:$AZ$68,25,0))</f>
        <v>BL06</v>
      </c>
      <c r="AC178" s="26" t="str">
        <f>IF(HLOOKUP(W172,MaGv!$C$3:$AZ$68,30,0)=0," ",HLOOKUP(W172,MaGv!$C$3:$AZ$68,30,0))</f>
        <v/>
      </c>
      <c r="AD178" s="268"/>
      <c r="AE178" s="482"/>
      <c r="AF178" s="27">
        <v>4</v>
      </c>
      <c r="AG178" s="26" t="str">
        <f>IF(HLOOKUP(AF172,MaGv!$C$3:$AZ$68,5,0)=0," ",HLOOKUP(AF172,MaGv!$C$3:$AZ$68,5,0))</f>
        <v>BG03</v>
      </c>
      <c r="AH178" s="26" t="str">
        <f>IF(HLOOKUP(AF172,MaGv!$C$3:$AZ$68,10,0)=0," ",HLOOKUP(AF172,MaGv!$C$3:$AZ$68,10,0))</f>
        <v>BE07</v>
      </c>
      <c r="AI178" s="26" t="str">
        <f>IF(HLOOKUP(AF172,MaGv!$C$3:$AZ$68,15,0)=0," ",HLOOKUP(AF172,MaGv!$C$3:$AZ$68,15,0))</f>
        <v/>
      </c>
      <c r="AJ178" s="26" t="str">
        <f>IF(HLOOKUP(AF172,MaGv!$C$3:$AZ$68,20,0)=0," ",HLOOKUP(AF172,MaGv!$C$3:$AZ$68,20,0))</f>
        <v>BV08</v>
      </c>
      <c r="AK178" s="26" t="str">
        <f>IF(HLOOKUP(AF172,MaGv!$C$3:$AZ$68,25,0)=0," ",HLOOKUP(AF172,MaGv!$C$3:$AZ$68,25,0))</f>
        <v/>
      </c>
      <c r="AL178" s="26" t="str">
        <f>IF(HLOOKUP(AF172,MaGv!$C$3:$AZ$68,30,0)=0," ",HLOOKUP(AF172,MaGv!$C$3:$AZ$68,30,0))</f>
        <v/>
      </c>
    </row>
    <row r="179" spans="1:41" ht="14.25" customHeight="1" x14ac:dyDescent="0.25">
      <c r="A179" s="283"/>
      <c r="B179" s="484"/>
      <c r="C179" s="67">
        <v>5</v>
      </c>
      <c r="D179" s="68" t="str">
        <f t="shared" si="127"/>
        <v/>
      </c>
      <c r="E179" s="68" t="str">
        <f t="shared" si="116"/>
        <v/>
      </c>
      <c r="F179" s="68" t="str">
        <f t="shared" si="117"/>
        <v/>
      </c>
      <c r="G179" s="68" t="str">
        <f t="shared" si="118"/>
        <v/>
      </c>
      <c r="H179" s="68" t="str">
        <f t="shared" si="119"/>
        <v/>
      </c>
      <c r="I179" s="68" t="str">
        <f t="shared" si="120"/>
        <v/>
      </c>
      <c r="J179" s="281"/>
      <c r="K179" s="484"/>
      <c r="L179" s="67">
        <v>5</v>
      </c>
      <c r="M179" s="68" t="str">
        <f t="shared" si="121"/>
        <v/>
      </c>
      <c r="N179" s="68" t="str">
        <f t="shared" si="122"/>
        <v/>
      </c>
      <c r="O179" s="68" t="str">
        <f t="shared" si="123"/>
        <v/>
      </c>
      <c r="P179" s="68" t="str">
        <f t="shared" si="124"/>
        <v/>
      </c>
      <c r="Q179" s="68" t="str">
        <f t="shared" si="125"/>
        <v/>
      </c>
      <c r="R179" s="68" t="str">
        <f t="shared" si="126"/>
        <v/>
      </c>
      <c r="V179" s="483"/>
      <c r="W179" s="25">
        <v>5</v>
      </c>
      <c r="X179" s="26" t="str">
        <f>IF(HLOOKUP(W172,MaGv!$C$3:$AZ$68,6,0)=0," ",HLOOKUP(W172,MaGv!$C$3:$AZ$68,6,0))</f>
        <v/>
      </c>
      <c r="Y179" s="26" t="str">
        <f>IF(HLOOKUP(W172,MaGv!$C$3:$AZ$68,11,0)=0," ",HLOOKUP(W172,MaGv!$C$3:$AZ$68,11,0))</f>
        <v/>
      </c>
      <c r="Z179" s="26" t="str">
        <f>IF(HLOOKUP(W172,MaGv!$C$3:$AZ$68,16,0)=0," ",HLOOKUP(W172,MaGv!$C$3:$AZ$68,16,0))</f>
        <v/>
      </c>
      <c r="AA179" s="26" t="str">
        <f>IF(HLOOKUP(W172,MaGv!$C$3:$AZ$68,21,0)=0," ",HLOOKUP(W172,MaGv!$C$3:$AZ$68,21,0))</f>
        <v/>
      </c>
      <c r="AB179" s="26" t="str">
        <f>IF(HLOOKUP(W172,MaGv!$C$3:$AZ$68,26,0)=0," ",HLOOKUP(W172,MaGv!$C$3:$AZ$68,26,0))</f>
        <v/>
      </c>
      <c r="AC179" s="26" t="str">
        <f>IF(HLOOKUP(W172,MaGv!$C$3:$AZ$68,31,0)=0," ",HLOOKUP(W172,MaGv!$C$3:$AZ$68,31,0))</f>
        <v/>
      </c>
      <c r="AD179" s="268"/>
      <c r="AE179" s="482"/>
      <c r="AF179" s="27">
        <v>5</v>
      </c>
      <c r="AG179" s="26" t="str">
        <f>IF(HLOOKUP(AF172,MaGv!$C$3:$AZ$68,6,0)=0," ",HLOOKUP(AF172,MaGv!$C$3:$AZ$68,6,0))</f>
        <v/>
      </c>
      <c r="AH179" s="26" t="str">
        <f>IF(HLOOKUP(AF172,MaGv!$C$3:$AZ$68,11,0)=0," ",HLOOKUP(AF172,MaGv!$C$3:$AZ$68,11,0))</f>
        <v/>
      </c>
      <c r="AI179" s="26" t="str">
        <f>IF(HLOOKUP(AF172,MaGv!$C$3:$AZ$68,16,0)=0," ",HLOOKUP(AF172,MaGv!$C$3:$AZ$68,16,0))</f>
        <v/>
      </c>
      <c r="AJ179" s="26" t="str">
        <f>IF(HLOOKUP(AF172,MaGv!$C$3:$AZ$68,21,0)=0," ",HLOOKUP(AF172,MaGv!$C$3:$AZ$68,21,0))</f>
        <v/>
      </c>
      <c r="AK179" s="26" t="str">
        <f>IF(HLOOKUP(AF172,MaGv!$C$3:$AZ$68,26,0)=0," ",HLOOKUP(AF172,MaGv!$C$3:$AZ$68,26,0))</f>
        <v/>
      </c>
      <c r="AL179" s="26" t="str">
        <f>IF(HLOOKUP(AF172,MaGv!$C$3:$AZ$68,31,0)=0," ",HLOOKUP(AF172,MaGv!$C$3:$AZ$68,31,0))</f>
        <v/>
      </c>
    </row>
    <row r="180" spans="1:41" ht="14.25" customHeight="1" x14ac:dyDescent="0.25">
      <c r="A180" s="283"/>
      <c r="B180" s="484" t="s">
        <v>24</v>
      </c>
      <c r="C180" s="67">
        <v>1</v>
      </c>
      <c r="D180" s="68" t="str">
        <f t="shared" si="127"/>
        <v>anh</v>
      </c>
      <c r="E180" s="68" t="str">
        <f t="shared" si="116"/>
        <v>lý</v>
      </c>
      <c r="F180" s="68" t="str">
        <f t="shared" si="117"/>
        <v>nghề</v>
      </c>
      <c r="G180" s="68" t="str">
        <f t="shared" si="118"/>
        <v>văn</v>
      </c>
      <c r="H180" s="68" t="str">
        <f t="shared" si="119"/>
        <v>nghề</v>
      </c>
      <c r="I180" s="68" t="str">
        <f t="shared" si="120"/>
        <v/>
      </c>
      <c r="J180" s="281"/>
      <c r="K180" s="484" t="s">
        <v>24</v>
      </c>
      <c r="L180" s="67">
        <v>1</v>
      </c>
      <c r="M180" s="68" t="str">
        <f t="shared" si="121"/>
        <v>lý</v>
      </c>
      <c r="N180" s="68" t="str">
        <f t="shared" si="122"/>
        <v>hóa</v>
      </c>
      <c r="O180" s="68" t="str">
        <f t="shared" si="123"/>
        <v>văn</v>
      </c>
      <c r="P180" s="68" t="str">
        <f t="shared" si="124"/>
        <v>địa</v>
      </c>
      <c r="Q180" s="68" t="str">
        <f t="shared" si="125"/>
        <v>côngN</v>
      </c>
      <c r="R180" s="68" t="str">
        <f t="shared" si="126"/>
        <v/>
      </c>
      <c r="V180" s="483" t="s">
        <v>24</v>
      </c>
      <c r="W180" s="25">
        <v>1</v>
      </c>
      <c r="X180" s="26" t="str">
        <f>IF(HLOOKUP(W172,MaGv!$C$38:$AZ$68,2,0)=0," ",HLOOKUP(W172,MaGv!$C$38:$AZ$68,2,0))</f>
        <v>BA07</v>
      </c>
      <c r="Y180" s="26" t="str">
        <f>IF(HLOOKUP(W172,MaGv!$C$38:$AZ$68,7,0)=0," ",HLOOKUP(W172,MaGv!$C$38:$AZ$68,7,0))</f>
        <v>BL06</v>
      </c>
      <c r="Z180" s="26" t="str">
        <f>IF(HLOOKUP(W172,MaGv!$C$38:$AZ$68,12,0)=0," ",HLOOKUP(W172,MaGv!$C$38:$AZ$68,12,0))</f>
        <v>BN06</v>
      </c>
      <c r="AA180" s="26" t="str">
        <f>IF(HLOOKUP(W172,MaGv!$C$38:$AZ$68,17,0)=0," ",HLOOKUP(W172,MaGv!$C$38:$AZ$68,17,0))</f>
        <v>BV12</v>
      </c>
      <c r="AB180" s="26" t="str">
        <f>IF(HLOOKUP(W172,MaGv!$C$38:$AZ$68,22,0)=0," ",HLOOKUP(W172,MaGv!$C$38:$AZ$68,22,0))</f>
        <v>BN06</v>
      </c>
      <c r="AC180" s="26" t="str">
        <f>IF(HLOOKUP(W172,MaGv!$C$38:$AZ$68,27,0)=0," ",HLOOKUP(W172,MaGv!$C$38:$AZ$68,27,0))</f>
        <v/>
      </c>
      <c r="AD180" s="268"/>
      <c r="AE180" s="482" t="s">
        <v>24</v>
      </c>
      <c r="AF180" s="27">
        <v>1</v>
      </c>
      <c r="AG180" s="26" t="str">
        <f>IF(HLOOKUP(AF172,MaGv!$C$38:$AZ$68,2,0)=0," ",HLOOKUP(AF172,MaGv!$C$38:$AZ$68,2,0))</f>
        <v>BL08</v>
      </c>
      <c r="AH180" s="26" t="str">
        <f>IF(HLOOKUP(AF172,MaGv!$C$38:$AZ$68,7,0)=0," ",HLOOKUP(AF172,MaGv!$C$38:$AZ$68,7,0))</f>
        <v>BH06</v>
      </c>
      <c r="AI180" s="26" t="str">
        <f>IF(HLOOKUP(AF172,MaGv!$C$38:$AZ$68,12,0)=0," ",HLOOKUP(AF172,MaGv!$C$38:$AZ$68,12,0))</f>
        <v>BV08</v>
      </c>
      <c r="AJ180" s="26" t="str">
        <f>IF(HLOOKUP(AF172,MaGv!$C$38:$AZ$68,17,0)=0," ",HLOOKUP(AF172,MaGv!$C$38:$AZ$68,17,0))</f>
        <v>BD03</v>
      </c>
      <c r="AK180" s="26" t="str">
        <f>IF(HLOOKUP(AF172,MaGv!$C$38:$AZ$68,22,0)=0," ",HLOOKUP(AF172,MaGv!$C$38:$AZ$68,22,0))</f>
        <v>BC14</v>
      </c>
      <c r="AL180" s="26" t="str">
        <f>IF(HLOOKUP(AF172,MaGv!$C$38:$AZ$68,27,0)=0," ",HLOOKUP(AF172,MaGv!$C$38:$AZ$68,27,0))</f>
        <v/>
      </c>
    </row>
    <row r="181" spans="1:41" ht="14.25" customHeight="1" x14ac:dyDescent="0.25">
      <c r="A181" s="283"/>
      <c r="B181" s="484"/>
      <c r="C181" s="67">
        <v>2</v>
      </c>
      <c r="D181" s="68" t="str">
        <f t="shared" si="127"/>
        <v>anh</v>
      </c>
      <c r="E181" s="68" t="str">
        <f t="shared" si="116"/>
        <v>côngN</v>
      </c>
      <c r="F181" s="68" t="str">
        <f t="shared" si="117"/>
        <v>hóa</v>
      </c>
      <c r="G181" s="68" t="str">
        <f t="shared" si="118"/>
        <v>văn</v>
      </c>
      <c r="H181" s="68" t="str">
        <f t="shared" si="119"/>
        <v>sử</v>
      </c>
      <c r="I181" s="68" t="str">
        <f t="shared" si="120"/>
        <v/>
      </c>
      <c r="J181" s="281"/>
      <c r="K181" s="484"/>
      <c r="L181" s="67">
        <v>2</v>
      </c>
      <c r="M181" s="68" t="str">
        <f t="shared" si="121"/>
        <v>lý</v>
      </c>
      <c r="N181" s="68" t="str">
        <f t="shared" si="122"/>
        <v>hóa</v>
      </c>
      <c r="O181" s="68" t="str">
        <f t="shared" si="123"/>
        <v>văn</v>
      </c>
      <c r="P181" s="68" t="str">
        <f t="shared" si="124"/>
        <v>qp</v>
      </c>
      <c r="Q181" s="68" t="str">
        <f t="shared" si="125"/>
        <v>côngN</v>
      </c>
      <c r="R181" s="68" t="str">
        <f t="shared" si="126"/>
        <v/>
      </c>
      <c r="V181" s="483"/>
      <c r="W181" s="25">
        <v>2</v>
      </c>
      <c r="X181" s="26" t="str">
        <f>IF(HLOOKUP(W172,MaGv!$C$38:$AZ$68,3,0)=0," ",HLOOKUP(W172,MaGv!$C$38:$AZ$68,3,0))</f>
        <v>BA07</v>
      </c>
      <c r="Y181" s="26" t="str">
        <f>IF(HLOOKUP(W172,MaGv!$C$38:$AZ$68,8,0)=0," ",HLOOKUP(W172,MaGv!$C$38:$AZ$68,8,0))</f>
        <v>BC14</v>
      </c>
      <c r="Z181" s="26" t="str">
        <f>IF(HLOOKUP(W172,MaGv!$C$38:$AZ$68,13,0)=0," ",HLOOKUP(W172,MaGv!$C$38:$AZ$68,13,0))</f>
        <v>BH03</v>
      </c>
      <c r="AA181" s="26" t="str">
        <f>IF(HLOOKUP(W172,MaGv!$C$38:$AZ$68,18,0)=0," ",HLOOKUP(W172,MaGv!$C$38:$AZ$68,18,0))</f>
        <v>BV12</v>
      </c>
      <c r="AB181" s="26" t="str">
        <f>IF(HLOOKUP(W172,MaGv!$C$38:$AZ$68,23,0)=0," ",HLOOKUP(W172,MaGv!$C$38:$AZ$68,23,0))</f>
        <v>BU03</v>
      </c>
      <c r="AC181" s="26" t="str">
        <f>IF(HLOOKUP(W172,MaGv!$C$38:$AZ$68,28,0)=0," ",HLOOKUP(W172,MaGv!$C$38:$AZ$68,28,0))</f>
        <v/>
      </c>
      <c r="AD181" s="268"/>
      <c r="AE181" s="482"/>
      <c r="AF181" s="27">
        <v>2</v>
      </c>
      <c r="AG181" s="26" t="str">
        <f>IF(HLOOKUP(AF172,MaGv!$C$38:$AZ$68,3,0)=0," ",HLOOKUP(AF172,MaGv!$C$38:$AZ$68,3,0))</f>
        <v>BL08</v>
      </c>
      <c r="AH181" s="26" t="str">
        <f>IF(HLOOKUP(AF172,MaGv!$C$38:$AZ$68,8,0)=0," ",HLOOKUP(AF172,MaGv!$C$38:$AZ$68,8,0))</f>
        <v>BH06</v>
      </c>
      <c r="AI181" s="26" t="str">
        <f>IF(HLOOKUP(AF172,MaGv!$C$38:$AZ$68,13,0)=0," ",HLOOKUP(AF172,MaGv!$C$38:$AZ$68,13,0))</f>
        <v>BV08</v>
      </c>
      <c r="AJ181" s="26" t="str">
        <f>IF(HLOOKUP(AF172,MaGv!$C$38:$AZ$68,18,0)=0," ",HLOOKUP(AF172,MaGv!$C$38:$AZ$68,18,0))</f>
        <v>BQ04</v>
      </c>
      <c r="AK181" s="26" t="str">
        <f>IF(HLOOKUP(AF172,MaGv!$C$38:$AZ$68,23,0)=0," ",HLOOKUP(AF172,MaGv!$C$38:$AZ$68,23,0))</f>
        <v>BC14</v>
      </c>
      <c r="AL181" s="26" t="str">
        <f>IF(HLOOKUP(AF172,MaGv!$C$38:$AZ$68,28,0)=0," ",HLOOKUP(AF172,MaGv!$C$38:$AZ$68,28,0))</f>
        <v/>
      </c>
    </row>
    <row r="182" spans="1:41" ht="14.25" customHeight="1" x14ac:dyDescent="0.25">
      <c r="A182" s="283"/>
      <c r="B182" s="484"/>
      <c r="C182" s="67">
        <v>3</v>
      </c>
      <c r="D182" s="68" t="str">
        <f t="shared" si="127"/>
        <v>lý</v>
      </c>
      <c r="E182" s="68" t="str">
        <f t="shared" si="116"/>
        <v>qp</v>
      </c>
      <c r="F182" s="68" t="str">
        <f t="shared" si="117"/>
        <v>hóa</v>
      </c>
      <c r="G182" s="68" t="str">
        <f t="shared" si="118"/>
        <v>toán</v>
      </c>
      <c r="H182" s="68" t="str">
        <f t="shared" si="119"/>
        <v>lý</v>
      </c>
      <c r="I182" s="68" t="str">
        <f t="shared" si="120"/>
        <v/>
      </c>
      <c r="J182" s="281"/>
      <c r="K182" s="484"/>
      <c r="L182" s="67">
        <v>3</v>
      </c>
      <c r="M182" s="68" t="str">
        <f t="shared" si="121"/>
        <v>hóa</v>
      </c>
      <c r="N182" s="68" t="str">
        <f t="shared" si="122"/>
        <v>anh</v>
      </c>
      <c r="O182" s="68" t="str">
        <f t="shared" si="123"/>
        <v>toán</v>
      </c>
      <c r="P182" s="68" t="str">
        <f t="shared" si="124"/>
        <v>lý</v>
      </c>
      <c r="Q182" s="68" t="str">
        <f t="shared" si="125"/>
        <v>sử</v>
      </c>
      <c r="R182" s="68" t="str">
        <f t="shared" si="126"/>
        <v/>
      </c>
      <c r="V182" s="483"/>
      <c r="W182" s="25">
        <v>3</v>
      </c>
      <c r="X182" s="26" t="str">
        <f>IF(HLOOKUP(W172,MaGv!$C$38:$AZ$68,4,0)=0," ",HLOOKUP(W172,MaGv!$C$38:$AZ$68,4,0))</f>
        <v>BL06</v>
      </c>
      <c r="Y182" s="26" t="str">
        <f>IF(HLOOKUP(W172,MaGv!$C$38:$AZ$68,9,0)=0," ",HLOOKUP(W172,MaGv!$C$38:$AZ$68,9,0))</f>
        <v>BQ04</v>
      </c>
      <c r="Z182" s="26" t="str">
        <f>IF(HLOOKUP(W172,MaGv!$C$38:$AZ$68,14,0)=0," ",HLOOKUP(W172,MaGv!$C$38:$AZ$68,14,0))</f>
        <v>BH03</v>
      </c>
      <c r="AA182" s="26" t="str">
        <f>IF(HLOOKUP(W172,MaGv!$C$38:$AZ$68,19,0)=0," ",HLOOKUP(W172,MaGv!$C$38:$AZ$68,19,0))</f>
        <v>BT15</v>
      </c>
      <c r="AB182" s="26" t="str">
        <f>IF(HLOOKUP(W172,MaGv!$C$38:$AZ$68,24,0)=0," ",HLOOKUP(W172,MaGv!$C$38:$AZ$68,24,0))</f>
        <v>BL06</v>
      </c>
      <c r="AC182" s="26" t="str">
        <f>IF(HLOOKUP(W172,MaGv!$C$38:$AZ$68,29,0)=0," ",HLOOKUP(W172,MaGv!$C$38:$AZ$68,29,0))</f>
        <v/>
      </c>
      <c r="AD182" s="268"/>
      <c r="AE182" s="482"/>
      <c r="AF182" s="27">
        <v>3</v>
      </c>
      <c r="AG182" s="26" t="str">
        <f>IF(HLOOKUP(AF172,MaGv!$C$38:$AZ$68,4,0)=0," ",HLOOKUP(AF172,MaGv!$C$38:$AZ$68,4,0))</f>
        <v>BH06</v>
      </c>
      <c r="AH182" s="26" t="str">
        <f>IF(HLOOKUP(AF172,MaGv!$C$38:$AZ$68,9,0)=0," ",HLOOKUP(AF172,MaGv!$C$38:$AZ$68,9,0))</f>
        <v>BA08</v>
      </c>
      <c r="AI182" s="26" t="str">
        <f>IF(HLOOKUP(AF172,MaGv!$C$38:$AZ$68,14,0)=0," ",HLOOKUP(AF172,MaGv!$C$38:$AZ$68,14,0))</f>
        <v>BT13</v>
      </c>
      <c r="AJ182" s="26" t="str">
        <f>IF(HLOOKUP(AF172,MaGv!$C$38:$AZ$68,19,0)=0," ",HLOOKUP(AF172,MaGv!$C$38:$AZ$68,19,0))</f>
        <v>BL08</v>
      </c>
      <c r="AK182" s="26" t="str">
        <f>IF(HLOOKUP(AF172,MaGv!$C$38:$AZ$68,24,0)=0," ",HLOOKUP(AF172,MaGv!$C$38:$AZ$68,24,0))</f>
        <v>BU03</v>
      </c>
      <c r="AL182" s="26" t="str">
        <f>IF(HLOOKUP(AF172,MaGv!$C$38:$AZ$68,29,0)=0," ",HLOOKUP(AF172,MaGv!$C$38:$AZ$68,29,0))</f>
        <v/>
      </c>
    </row>
    <row r="183" spans="1:41" ht="14.25" customHeight="1" x14ac:dyDescent="0.25">
      <c r="A183" s="283"/>
      <c r="B183" s="484"/>
      <c r="C183" s="67">
        <v>4</v>
      </c>
      <c r="D183" s="68" t="str">
        <f t="shared" si="127"/>
        <v>cn</v>
      </c>
      <c r="E183" s="68" t="str">
        <f t="shared" si="116"/>
        <v>hóa</v>
      </c>
      <c r="F183" s="68" t="str">
        <f t="shared" si="117"/>
        <v>toán</v>
      </c>
      <c r="G183" s="68" t="str">
        <f t="shared" si="118"/>
        <v>anh</v>
      </c>
      <c r="H183" s="68" t="str">
        <f t="shared" si="119"/>
        <v>văn</v>
      </c>
      <c r="I183" s="68" t="str">
        <f t="shared" si="120"/>
        <v/>
      </c>
      <c r="J183" s="281"/>
      <c r="K183" s="484"/>
      <c r="L183" s="67">
        <v>4</v>
      </c>
      <c r="M183" s="68" t="str">
        <f t="shared" si="121"/>
        <v>cn</v>
      </c>
      <c r="N183" s="68" t="str">
        <f t="shared" si="122"/>
        <v>anh</v>
      </c>
      <c r="O183" s="68" t="str">
        <f t="shared" si="123"/>
        <v>toán</v>
      </c>
      <c r="P183" s="68" t="str">
        <f t="shared" si="124"/>
        <v>lý</v>
      </c>
      <c r="Q183" s="68" t="str">
        <f t="shared" si="125"/>
        <v>nghề</v>
      </c>
      <c r="R183" s="68" t="str">
        <f t="shared" si="126"/>
        <v/>
      </c>
      <c r="V183" s="483"/>
      <c r="W183" s="25">
        <v>4</v>
      </c>
      <c r="X183" s="26" t="s">
        <v>158</v>
      </c>
      <c r="Y183" s="26" t="str">
        <f>IF(HLOOKUP(W172,MaGv!$C$38:$AZ$68,10,0)=0," ",HLOOKUP(W172,MaGv!$C$38:$AZ$68,10,0))</f>
        <v>BH03</v>
      </c>
      <c r="Z183" s="26" t="str">
        <f>IF(HLOOKUP(W172,MaGv!$C$38:$AZ$68,15,0)=0," ",HLOOKUP(W172,MaGv!$C$38:$AZ$68,15,0))</f>
        <v>BT15</v>
      </c>
      <c r="AA183" s="26" t="str">
        <f>IF(HLOOKUP(W172,MaGv!$C$38:$AZ$68,20,0)=0," ",HLOOKUP(W172,MaGv!$C$38:$AZ$68,20,0))</f>
        <v>BA07</v>
      </c>
      <c r="AB183" s="26" t="str">
        <f>IF(HLOOKUP(W172,MaGv!$C$38:$AZ$68,25,0)=0," ",HLOOKUP(W172,MaGv!$C$38:$AZ$68,25,0))</f>
        <v>BV12</v>
      </c>
      <c r="AC183" s="26" t="str">
        <f>IF(HLOOKUP(W172,MaGv!$C$38:$AZ$68,30,0)=0," ",HLOOKUP(W172,MaGv!$C$38:$AZ$68,30,0))</f>
        <v/>
      </c>
      <c r="AD183" s="268"/>
      <c r="AE183" s="482"/>
      <c r="AF183" s="27">
        <v>4</v>
      </c>
      <c r="AG183" s="26" t="s">
        <v>158</v>
      </c>
      <c r="AH183" s="26" t="str">
        <f>IF(HLOOKUP(AF172,MaGv!$C$38:$AZ$68,10,0)=0," ",HLOOKUP(AF172,MaGv!$C$38:$AZ$68,10,0))</f>
        <v>BA08</v>
      </c>
      <c r="AI183" s="26" t="str">
        <f>IF(HLOOKUP(AF172,MaGv!$C$38:$AZ$68,15,0)=0," ",HLOOKUP(AF172,MaGv!$C$38:$AZ$68,15,0))</f>
        <v>BT13</v>
      </c>
      <c r="AJ183" s="26" t="str">
        <f>IF(HLOOKUP(AF172,MaGv!$C$38:$AZ$68,20,0)=0," ",HLOOKUP(AF172,MaGv!$C$38:$AZ$68,20,0))</f>
        <v>BL08</v>
      </c>
      <c r="AK183" s="26" t="str">
        <f>IF(HLOOKUP(AF172,MaGv!$C$38:$AZ$68,25,0)=0," ",HLOOKUP(AF172,MaGv!$C$38:$AZ$68,25,0))</f>
        <v>BN02</v>
      </c>
      <c r="AL183" s="26" t="str">
        <f>IF(HLOOKUP(AF172,MaGv!$C$38:$AZ$68,30,0)=0," ",HLOOKUP(AF172,MaGv!$C$38:$AZ$68,30,0))</f>
        <v/>
      </c>
    </row>
    <row r="184" spans="1:41" ht="14.25" customHeight="1" x14ac:dyDescent="0.25">
      <c r="A184" s="283"/>
      <c r="B184" s="484"/>
      <c r="C184" s="67">
        <v>5</v>
      </c>
      <c r="D184" s="68" t="s">
        <v>516</v>
      </c>
      <c r="E184" s="68" t="str">
        <f t="shared" si="116"/>
        <v>nghề</v>
      </c>
      <c r="F184" s="68" t="str">
        <f t="shared" si="117"/>
        <v>sinh</v>
      </c>
      <c r="G184" s="68" t="str">
        <f t="shared" si="118"/>
        <v>địa</v>
      </c>
      <c r="H184" s="68" t="str">
        <f t="shared" si="119"/>
        <v>toán</v>
      </c>
      <c r="I184" s="68" t="str">
        <f t="shared" si="120"/>
        <v/>
      </c>
      <c r="J184" s="281"/>
      <c r="K184" s="484"/>
      <c r="L184" s="67">
        <v>5</v>
      </c>
      <c r="M184" s="68" t="s">
        <v>516</v>
      </c>
      <c r="N184" s="68" t="str">
        <f t="shared" si="122"/>
        <v>sinh</v>
      </c>
      <c r="O184" s="68" t="str">
        <f t="shared" si="123"/>
        <v>anh</v>
      </c>
      <c r="P184" s="68" t="str">
        <f t="shared" si="124"/>
        <v>tin</v>
      </c>
      <c r="Q184" s="68" t="str">
        <f t="shared" si="125"/>
        <v>toán</v>
      </c>
      <c r="R184" s="68" t="str">
        <f t="shared" si="126"/>
        <v/>
      </c>
      <c r="V184" s="483"/>
      <c r="W184" s="25">
        <v>5</v>
      </c>
      <c r="X184" s="26" t="s">
        <v>516</v>
      </c>
      <c r="Y184" s="26" t="str">
        <f>IF(HLOOKUP(W172,MaGv!$C$38:$AZ$68,11,0)=0," ",HLOOKUP(W172,MaGv!$C$38:$AZ$68,11,0))</f>
        <v>BN06</v>
      </c>
      <c r="Z184" s="26" t="str">
        <f>IF(HLOOKUP(W172,MaGv!$C$38:$AZ$68,16,0)=0," ",HLOOKUP(W172,MaGv!$C$38:$AZ$68,16,0))</f>
        <v>BS07</v>
      </c>
      <c r="AA184" s="26" t="str">
        <f>IF(HLOOKUP(W172,MaGv!$C$38:$AZ$68,21,0)=0," ",HLOOKUP(W172,MaGv!$C$38:$AZ$68,21,0))</f>
        <v>BD01</v>
      </c>
      <c r="AB184" s="26" t="str">
        <f>IF(HLOOKUP(W172,MaGv!$C$38:$AZ$68,26,0)=0," ",HLOOKUP(W172,MaGv!$C$38:$AZ$68,26,0))</f>
        <v>BT15</v>
      </c>
      <c r="AC184" s="26" t="str">
        <f>IF(HLOOKUP(W172,MaGv!$C$38:$AZ$68,31,0)=0," ",HLOOKUP(W172,MaGv!$C$38:$AZ$68,31,0))</f>
        <v/>
      </c>
      <c r="AD184" s="268"/>
      <c r="AE184" s="482"/>
      <c r="AF184" s="27">
        <v>5</v>
      </c>
      <c r="AG184" s="26" t="s">
        <v>516</v>
      </c>
      <c r="AH184" s="26" t="str">
        <f>IF(HLOOKUP(AF172,MaGv!$C$38:$AZ$68,11,0)=0," ",HLOOKUP(AF172,MaGv!$C$38:$AZ$68,11,0))</f>
        <v>BS02</v>
      </c>
      <c r="AI184" s="26" t="str">
        <f>IF(HLOOKUP(AF172,MaGv!$C$38:$AZ$68,16,0)=0," ",HLOOKUP(AF172,MaGv!$C$38:$AZ$68,16,0))</f>
        <v>BA08</v>
      </c>
      <c r="AJ184" s="26" t="str">
        <f>IF(HLOOKUP(AF172,MaGv!$C$38:$AZ$68,21,0)=0," ",HLOOKUP(AF172,MaGv!$C$38:$AZ$68,21,0))</f>
        <v>BI05</v>
      </c>
      <c r="AK184" s="26" t="str">
        <f>IF(HLOOKUP(AF172,MaGv!$C$38:$AZ$68,26,0)=0," ",HLOOKUP(AF172,MaGv!$C$38:$AZ$68,26,0))</f>
        <v>BT13</v>
      </c>
      <c r="AL184" s="26" t="str">
        <f>IF(HLOOKUP(AF172,MaGv!$C$38:$AZ$68,31,0)=0," ",HLOOKUP(AF172,MaGv!$C$38:$AZ$68,31,0))</f>
        <v/>
      </c>
      <c r="AN184" s="28"/>
      <c r="AO184" s="28"/>
    </row>
    <row r="185" spans="1:41" s="28" customFormat="1" ht="14.25" customHeight="1" x14ac:dyDescent="0.25">
      <c r="A185" s="283"/>
      <c r="B185" s="69"/>
      <c r="C185" s="69"/>
      <c r="D185" s="69"/>
      <c r="E185" s="69"/>
      <c r="F185" s="69"/>
      <c r="G185" s="71"/>
      <c r="H185" s="71"/>
      <c r="I185" s="71"/>
      <c r="J185" s="281"/>
      <c r="K185" s="71"/>
      <c r="L185" s="71"/>
      <c r="M185" s="71"/>
      <c r="N185" s="71"/>
      <c r="O185" s="71"/>
      <c r="P185" s="71"/>
      <c r="Q185" s="71"/>
      <c r="R185" s="71"/>
      <c r="V185" s="11"/>
      <c r="W185" s="8"/>
      <c r="X185" s="6"/>
      <c r="Y185" s="6"/>
      <c r="Z185" s="6"/>
      <c r="AA185" s="6"/>
      <c r="AB185" s="6"/>
      <c r="AC185" s="6"/>
      <c r="AD185" s="268"/>
      <c r="AE185" s="7"/>
      <c r="AF185" s="8"/>
      <c r="AG185" s="6"/>
      <c r="AH185" s="6"/>
      <c r="AI185" s="6"/>
      <c r="AJ185" s="6"/>
      <c r="AK185" s="6"/>
      <c r="AL185" s="6"/>
    </row>
    <row r="186" spans="1:41" s="28" customFormat="1" ht="14.25" customHeight="1" x14ac:dyDescent="0.25">
      <c r="A186" s="284"/>
      <c r="B186" s="72"/>
      <c r="C186" s="72"/>
      <c r="D186" s="72"/>
      <c r="E186" s="72"/>
      <c r="F186" s="72"/>
      <c r="G186" s="73"/>
      <c r="H186" s="73"/>
      <c r="I186" s="73"/>
      <c r="J186" s="282"/>
      <c r="K186" s="73"/>
      <c r="L186" s="73"/>
      <c r="M186" s="73"/>
      <c r="N186" s="73"/>
      <c r="O186" s="73"/>
      <c r="P186" s="73"/>
      <c r="Q186" s="73"/>
      <c r="R186" s="73"/>
      <c r="V186" s="12"/>
      <c r="W186" s="8"/>
      <c r="X186" s="6"/>
      <c r="Y186" s="6"/>
      <c r="Z186" s="6"/>
      <c r="AA186" s="6"/>
      <c r="AB186" s="6"/>
      <c r="AC186" s="6"/>
      <c r="AD186" s="268"/>
      <c r="AE186" s="7"/>
      <c r="AF186" s="8"/>
      <c r="AG186" s="6"/>
      <c r="AH186" s="6"/>
      <c r="AI186" s="6"/>
      <c r="AJ186" s="6"/>
      <c r="AK186" s="6"/>
      <c r="AL186" s="6"/>
      <c r="AN186" s="16"/>
      <c r="AO186" s="16"/>
    </row>
    <row r="187" spans="1:41" ht="14.25" customHeight="1" x14ac:dyDescent="0.25">
      <c r="A187" s="285"/>
      <c r="J187" s="281"/>
      <c r="V187" s="2"/>
      <c r="W187" s="30"/>
      <c r="X187" s="2"/>
      <c r="Y187" s="2"/>
      <c r="Z187" s="2"/>
      <c r="AA187" s="2"/>
      <c r="AB187" s="2"/>
      <c r="AC187" s="2"/>
      <c r="AD187" s="268"/>
      <c r="AE187" s="2"/>
      <c r="AF187" s="30"/>
      <c r="AG187" s="2"/>
      <c r="AH187" s="2"/>
      <c r="AI187" s="2"/>
      <c r="AJ187" s="2"/>
      <c r="AK187" s="2"/>
      <c r="AL187" s="2"/>
    </row>
    <row r="188" spans="1:41" ht="14.25" customHeight="1" x14ac:dyDescent="0.25">
      <c r="A188" s="271"/>
      <c r="B188" s="55" t="s">
        <v>94</v>
      </c>
      <c r="C188" s="56"/>
      <c r="D188" s="57"/>
      <c r="E188" s="57"/>
      <c r="F188" s="57"/>
      <c r="G188" s="57"/>
      <c r="H188" s="58" t="str">
        <f>MaGv!$N$1</f>
        <v>02/1/2018</v>
      </c>
      <c r="I188" s="57"/>
      <c r="J188" s="275"/>
      <c r="K188" s="55" t="s">
        <v>94</v>
      </c>
      <c r="M188" s="57"/>
      <c r="N188" s="57"/>
      <c r="O188" s="57"/>
      <c r="P188" s="57"/>
      <c r="Q188" s="58" t="str">
        <f>MaGv!$N$1</f>
        <v>02/1/2018</v>
      </c>
      <c r="R188" s="57"/>
      <c r="V188" s="15"/>
      <c r="W188" s="17"/>
      <c r="X188" s="17"/>
      <c r="Y188" s="17"/>
      <c r="Z188" s="17"/>
      <c r="AA188" s="17"/>
      <c r="AB188" s="18" t="str">
        <f>MaGv!$N$1</f>
        <v>02/1/2018</v>
      </c>
      <c r="AC188" s="17"/>
      <c r="AE188" s="15"/>
      <c r="AF188" s="17"/>
      <c r="AG188" s="17"/>
      <c r="AH188" s="17"/>
      <c r="AI188" s="17"/>
      <c r="AJ188" s="17"/>
      <c r="AK188" s="18" t="str">
        <f>MaGv!$N$1</f>
        <v>02/1/2018</v>
      </c>
      <c r="AL188" s="17"/>
    </row>
    <row r="189" spans="1:41" ht="14.25" customHeight="1" x14ac:dyDescent="0.25">
      <c r="A189" s="271"/>
      <c r="B189" s="59" t="str">
        <f>V189</f>
        <v>LỚP:</v>
      </c>
      <c r="C189" s="196" t="str">
        <f>VLOOKUP(A191,DS!$R$3:$T$52,2,0)</f>
        <v>B9</v>
      </c>
      <c r="D189" s="59" t="str">
        <f>Y189</f>
        <v>GVCN:</v>
      </c>
      <c r="E189" s="60" t="str">
        <f>Z189</f>
        <v>Trần Thị Phượng-Sinh</v>
      </c>
      <c r="G189" s="62"/>
      <c r="H189" s="62"/>
      <c r="I189" s="62"/>
      <c r="J189" s="275"/>
      <c r="K189" s="63" t="str">
        <f>AE189</f>
        <v>LỚP:</v>
      </c>
      <c r="L189" s="196" t="str">
        <f>VLOOKUP(J191,DS!$R$3:$T$52,2,0)</f>
        <v>B10</v>
      </c>
      <c r="M189" s="59" t="str">
        <f>AH189</f>
        <v>GVCN:</v>
      </c>
      <c r="N189" s="64" t="str">
        <f>AI189</f>
        <v>Lê Thị Thanh Uyên-Văn</v>
      </c>
      <c r="P189" s="62"/>
      <c r="Q189" s="62"/>
      <c r="R189" s="62"/>
      <c r="V189" s="19" t="s">
        <v>37</v>
      </c>
      <c r="W189" s="4" t="str">
        <f>C189</f>
        <v>B9</v>
      </c>
      <c r="Y189" s="10" t="s">
        <v>17</v>
      </c>
      <c r="Z189" s="5" t="str">
        <f>VLOOKUP(W189,dscn,4,0)&amp; "-"&amp;VLOOKUP(W189,dscn,6,0)</f>
        <v>Trần Thị Phượng-Sinh</v>
      </c>
      <c r="AA189" s="4"/>
      <c r="AB189" s="4"/>
      <c r="AC189" s="4"/>
      <c r="AD189" s="268"/>
      <c r="AE189" s="19" t="s">
        <v>37</v>
      </c>
      <c r="AF189" s="4" t="str">
        <f>L189</f>
        <v>B10</v>
      </c>
      <c r="AH189" s="10" t="s">
        <v>17</v>
      </c>
      <c r="AI189" s="5" t="str">
        <f>VLOOKUP(AF189,dscn,4,0)&amp; "-"&amp;VLOOKUP(AF189,dscn,6,0)</f>
        <v>Lê Thị Thanh Uyên-Văn</v>
      </c>
      <c r="AJ189" s="4"/>
      <c r="AK189" s="4"/>
      <c r="AL189" s="4"/>
    </row>
    <row r="190" spans="1:41" ht="14.25" customHeight="1" x14ac:dyDescent="0.25">
      <c r="A190" s="272"/>
      <c r="J190" s="276"/>
      <c r="V190" s="2"/>
      <c r="W190" s="2"/>
      <c r="X190" s="1"/>
      <c r="Y190" s="2"/>
      <c r="Z190" s="2"/>
      <c r="AA190" s="2"/>
      <c r="AB190" s="2"/>
      <c r="AC190" s="2"/>
      <c r="AD190" s="268"/>
      <c r="AE190" s="2"/>
      <c r="AF190" s="2"/>
      <c r="AG190" s="1"/>
      <c r="AH190" s="2"/>
      <c r="AI190" s="2"/>
      <c r="AJ190" s="2"/>
      <c r="AK190" s="2"/>
      <c r="AL190" s="2"/>
    </row>
    <row r="191" spans="1:41" ht="14.25" customHeight="1" x14ac:dyDescent="0.25">
      <c r="A191" s="273">
        <v>23</v>
      </c>
      <c r="B191" s="65"/>
      <c r="C191" s="66" t="s">
        <v>44</v>
      </c>
      <c r="D191" s="66" t="s">
        <v>15</v>
      </c>
      <c r="E191" s="66" t="s">
        <v>16</v>
      </c>
      <c r="F191" s="66" t="s">
        <v>38</v>
      </c>
      <c r="G191" s="66" t="s">
        <v>39</v>
      </c>
      <c r="H191" s="66" t="s">
        <v>40</v>
      </c>
      <c r="I191" s="66" t="s">
        <v>41</v>
      </c>
      <c r="J191" s="277">
        <v>24</v>
      </c>
      <c r="K191" s="65"/>
      <c r="L191" s="66" t="s">
        <v>44</v>
      </c>
      <c r="M191" s="66" t="s">
        <v>15</v>
      </c>
      <c r="N191" s="66" t="s">
        <v>16</v>
      </c>
      <c r="O191" s="66" t="s">
        <v>38</v>
      </c>
      <c r="P191" s="66" t="s">
        <v>39</v>
      </c>
      <c r="Q191" s="66" t="s">
        <v>40</v>
      </c>
      <c r="R191" s="66" t="s">
        <v>41</v>
      </c>
      <c r="U191" s="22"/>
      <c r="V191" s="20"/>
      <c r="W191" s="21" t="s">
        <v>44</v>
      </c>
      <c r="X191" s="21" t="s">
        <v>15</v>
      </c>
      <c r="Y191" s="21" t="s">
        <v>16</v>
      </c>
      <c r="Z191" s="21" t="s">
        <v>38</v>
      </c>
      <c r="AA191" s="21" t="s">
        <v>39</v>
      </c>
      <c r="AB191" s="21" t="s">
        <v>40</v>
      </c>
      <c r="AC191" s="21" t="s">
        <v>41</v>
      </c>
      <c r="AD191" s="269"/>
      <c r="AE191" s="20"/>
      <c r="AF191" s="21" t="s">
        <v>44</v>
      </c>
      <c r="AG191" s="21" t="s">
        <v>15</v>
      </c>
      <c r="AH191" s="21" t="s">
        <v>16</v>
      </c>
      <c r="AI191" s="21" t="s">
        <v>38</v>
      </c>
      <c r="AJ191" s="21" t="s">
        <v>39</v>
      </c>
      <c r="AK191" s="21" t="s">
        <v>40</v>
      </c>
      <c r="AL191" s="21" t="s">
        <v>41</v>
      </c>
      <c r="AN191" s="22"/>
      <c r="AO191" s="22"/>
    </row>
    <row r="192" spans="1:41" s="22" customFormat="1" ht="14.25" customHeight="1" x14ac:dyDescent="0.25">
      <c r="A192" s="273"/>
      <c r="B192" s="484" t="s">
        <v>25</v>
      </c>
      <c r="C192" s="67">
        <v>1</v>
      </c>
      <c r="D192" s="68" t="str">
        <f t="shared" ref="D192:D200" si="128">IF(X192="","",IF(X192="cn","cn",VLOOKUP(MID(X192,2,1),$AN$4:$AO$18,2,0)))</f>
        <v>lý</v>
      </c>
      <c r="E192" s="68" t="str">
        <f t="shared" ref="E192:E201" si="129">IF(Y192="","",IF(Y192="cn","cn",VLOOKUP(MID(Y192,2,1),$AN$4:$AO$18,2,0)))</f>
        <v/>
      </c>
      <c r="F192" s="68" t="str">
        <f t="shared" ref="F192:F201" si="130">IF(Z192="","",IF(Z192="cn","cn",VLOOKUP(MID(Z192,2,1),$AN$4:$AO$18,2,0)))</f>
        <v/>
      </c>
      <c r="G192" s="68" t="str">
        <f t="shared" ref="G192:G201" si="131">IF(AA192="","",IF(AA192="cn","cn",VLOOKUP(MID(AA192,2,1),$AN$4:$AO$18,2,0)))</f>
        <v>nghề</v>
      </c>
      <c r="H192" s="68" t="str">
        <f t="shared" ref="H192:H201" si="132">IF(AB192="","",IF(AB192="cn","cn",VLOOKUP(MID(AB192,2,1),$AN$4:$AO$18,2,0)))</f>
        <v>td</v>
      </c>
      <c r="I192" s="68" t="str">
        <f t="shared" ref="I192:I201" si="133">IF(AC192="","",IF(AC192="cn","cn",VLOOKUP(MID(AC192,2,1),$AN$4:$AO$18,2,0)))</f>
        <v/>
      </c>
      <c r="J192" s="277"/>
      <c r="K192" s="484" t="s">
        <v>25</v>
      </c>
      <c r="L192" s="67">
        <v>1</v>
      </c>
      <c r="M192" s="68" t="str">
        <f t="shared" ref="M192:M200" si="134">IF(AG192="","",IF(AG192="cn","cn",VLOOKUP(MID(AG192,2,1),$AN$4:$AO$18,2,0)))</f>
        <v>cd</v>
      </c>
      <c r="N192" s="68" t="str">
        <f t="shared" ref="N192:N201" si="135">IF(AH192="","",IF(AH192="cn","cn",VLOOKUP(MID(AH192,2,1),$AN$4:$AO$18,2,0)))</f>
        <v/>
      </c>
      <c r="O192" s="68" t="str">
        <f t="shared" ref="O192:O201" si="136">IF(AI192="","",IF(AI192="cn","cn",VLOOKUP(MID(AI192,2,1),$AN$4:$AO$18,2,0)))</f>
        <v>toán</v>
      </c>
      <c r="P192" s="68" t="str">
        <f t="shared" ref="P192:P201" si="137">IF(AJ192="","",IF(AJ192="cn","cn",VLOOKUP(MID(AJ192,2,1),$AN$4:$AO$18,2,0)))</f>
        <v/>
      </c>
      <c r="Q192" s="68" t="str">
        <f t="shared" ref="Q192:Q201" si="138">IF(AK192="","",IF(AK192="cn","cn",VLOOKUP(MID(AK192,2,1),$AN$4:$AO$18,2,0)))</f>
        <v>lý</v>
      </c>
      <c r="R192" s="68" t="str">
        <f t="shared" ref="R192:R201" si="139">IF(AL192="","",IF(AL192="cn","cn",VLOOKUP(MID(AL192,2,1),$AN$4:$AO$18,2,0)))</f>
        <v/>
      </c>
      <c r="V192" s="20" t="s">
        <v>25</v>
      </c>
      <c r="W192" s="21">
        <v>1</v>
      </c>
      <c r="X192" s="26" t="str">
        <f>IF(HLOOKUP(W189,MaGv!$C$3:$AZ$68,2,0)=0," ",HLOOKUP(W189,MaGv!$C$3:$AZ$68,2,0))</f>
        <v>BL06</v>
      </c>
      <c r="Y192" s="26" t="str">
        <f>IF(HLOOKUP(W189,MaGv!$C$3:$AZ$68,7,0)=0," ",HLOOKUP(W189,MaGv!$C$3:$AZ$68,7,0))</f>
        <v/>
      </c>
      <c r="Z192" s="26" t="str">
        <f>IF(HLOOKUP(W189,MaGv!$C$3:$AZ$68,12,0)=0," ",HLOOKUP(W189,MaGv!$C$3:$AZ$68,12,0))</f>
        <v/>
      </c>
      <c r="AA192" s="26" t="str">
        <f>IF(HLOOKUP(W189,MaGv!$C$3:$AZ$68,17,0)=0," ",HLOOKUP(W189,MaGv!$C$3:$AZ$68,17,0))</f>
        <v>BN06</v>
      </c>
      <c r="AB192" s="26" t="str">
        <f>IF(HLOOKUP(W189,MaGv!$C$3:$AZ$68,22,0)=0," ",HLOOKUP(W189,MaGv!$C$3:$AZ$68,22,0))</f>
        <v>BE03</v>
      </c>
      <c r="AC192" s="26" t="str">
        <f>IF(HLOOKUP(W189,MaGv!$C$3:$AZ$68,27,0)=0," ",HLOOKUP(W189,MaGv!$C$3:$AZ$68,27,0))</f>
        <v/>
      </c>
      <c r="AD192" s="268"/>
      <c r="AE192" s="482" t="s">
        <v>25</v>
      </c>
      <c r="AF192" s="27">
        <v>1</v>
      </c>
      <c r="AG192" s="26" t="str">
        <f>IF(HLOOKUP(AF189,MaGv!$C$3:$AZ$68,2,0)=0," ",HLOOKUP(AF189,MaGv!$C$3:$AZ$68,2,0))</f>
        <v>BG03</v>
      </c>
      <c r="AH192" s="26" t="str">
        <f>IF(HLOOKUP(AF189,MaGv!$C$3:$AZ$68,7,0)=0," ",HLOOKUP(AF189,MaGv!$C$3:$AZ$68,7,0))</f>
        <v/>
      </c>
      <c r="AI192" s="26" t="str">
        <f>IF(HLOOKUP(AF189,MaGv!$C$3:$AZ$68,12,0)=0," ",HLOOKUP(AF189,MaGv!$C$3:$AZ$68,12,0))</f>
        <v>BT15</v>
      </c>
      <c r="AJ192" s="26" t="str">
        <f>IF(HLOOKUP(AF189,MaGv!$C$3:$AZ$68,17,0)=0," ",HLOOKUP(AF189,MaGv!$C$3:$AZ$68,17,0))</f>
        <v/>
      </c>
      <c r="AK192" s="26" t="str">
        <f>IF(HLOOKUP(AF189,MaGv!$C$3:$AZ$68,22,0)=0," ",HLOOKUP(AF189,MaGv!$C$3:$AZ$68,22,0))</f>
        <v>BL03</v>
      </c>
      <c r="AL192" s="26" t="str">
        <f>IF(HLOOKUP(AF189,MaGv!$C$3:$AZ$68,27,0)=0," ",HLOOKUP(AF189,MaGv!$C$3:$AZ$68,27,0))</f>
        <v/>
      </c>
      <c r="AN192" s="16"/>
      <c r="AO192" s="16"/>
    </row>
    <row r="193" spans="1:41" ht="14.25" customHeight="1" x14ac:dyDescent="0.25">
      <c r="A193" s="283"/>
      <c r="B193" s="484"/>
      <c r="C193" s="67">
        <v>2</v>
      </c>
      <c r="D193" s="68" t="str">
        <f t="shared" si="128"/>
        <v>lý</v>
      </c>
      <c r="E193" s="68" t="str">
        <f t="shared" si="129"/>
        <v/>
      </c>
      <c r="F193" s="68" t="str">
        <f t="shared" si="130"/>
        <v/>
      </c>
      <c r="G193" s="68" t="str">
        <f t="shared" si="131"/>
        <v>nghề</v>
      </c>
      <c r="H193" s="68" t="str">
        <f t="shared" si="132"/>
        <v>td</v>
      </c>
      <c r="I193" s="68" t="str">
        <f t="shared" si="133"/>
        <v/>
      </c>
      <c r="J193" s="281"/>
      <c r="K193" s="484"/>
      <c r="L193" s="67">
        <v>2</v>
      </c>
      <c r="M193" s="68" t="str">
        <f t="shared" si="134"/>
        <v>tin</v>
      </c>
      <c r="N193" s="68" t="str">
        <f t="shared" si="135"/>
        <v/>
      </c>
      <c r="O193" s="68" t="str">
        <f t="shared" si="136"/>
        <v>toán</v>
      </c>
      <c r="P193" s="68" t="str">
        <f t="shared" si="137"/>
        <v/>
      </c>
      <c r="Q193" s="68" t="str">
        <f t="shared" si="138"/>
        <v>lý</v>
      </c>
      <c r="R193" s="68" t="str">
        <f t="shared" si="139"/>
        <v/>
      </c>
      <c r="V193" s="483"/>
      <c r="W193" s="25">
        <v>2</v>
      </c>
      <c r="X193" s="26" t="str">
        <f>IF(HLOOKUP(W189,MaGv!$C$3:$AZ$68,3,0)=0," ",HLOOKUP(W189,MaGv!$C$3:$AZ$68,3,0))</f>
        <v>BL06</v>
      </c>
      <c r="Y193" s="26" t="str">
        <f>IF(HLOOKUP(W189,MaGv!$C$3:$AZ$68,8,0)=0," ",HLOOKUP(W189,MaGv!$C$3:$AZ$68,8,0))</f>
        <v/>
      </c>
      <c r="Z193" s="26" t="str">
        <f>IF(HLOOKUP(W189,MaGv!$C$3:$AZ$68,13,0)=0," ",HLOOKUP(W189,MaGv!$C$3:$AZ$68,13,0))</f>
        <v/>
      </c>
      <c r="AA193" s="26" t="str">
        <f>IF(HLOOKUP(W189,MaGv!$C$3:$AZ$68,18,0)=0," ",HLOOKUP(W189,MaGv!$C$3:$AZ$68,18,0))</f>
        <v>BN06</v>
      </c>
      <c r="AB193" s="26" t="str">
        <f>IF(HLOOKUP(W189,MaGv!$C$3:$AZ$68,23,0)=0," ",HLOOKUP(W189,MaGv!$C$3:$AZ$68,23,0))</f>
        <v>BE03</v>
      </c>
      <c r="AC193" s="26" t="str">
        <f>IF(HLOOKUP(W189,MaGv!$C$3:$AZ$68,28,0)=0," ",HLOOKUP(W189,MaGv!$C$3:$AZ$68,28,0))</f>
        <v/>
      </c>
      <c r="AD193" s="268"/>
      <c r="AE193" s="482"/>
      <c r="AF193" s="27">
        <v>2</v>
      </c>
      <c r="AG193" s="26" t="str">
        <f>IF(HLOOKUP(AF189,MaGv!$C$3:$AZ$68,3,0)=0," ",HLOOKUP(AF189,MaGv!$C$3:$AZ$68,3,0))</f>
        <v>BI05</v>
      </c>
      <c r="AH193" s="26" t="str">
        <f>IF(HLOOKUP(AF189,MaGv!$C$3:$AZ$68,8,0)=0," ",HLOOKUP(AF189,MaGv!$C$3:$AZ$68,8,0))</f>
        <v/>
      </c>
      <c r="AI193" s="26" t="str">
        <f>IF(HLOOKUP(AF189,MaGv!$C$3:$AZ$68,13,0)=0," ",HLOOKUP(AF189,MaGv!$C$3:$AZ$68,13,0))</f>
        <v>BT15</v>
      </c>
      <c r="AJ193" s="26" t="str">
        <f>IF(HLOOKUP(AF189,MaGv!$C$3:$AZ$68,18,0)=0," ",HLOOKUP(AF189,MaGv!$C$3:$AZ$68,18,0))</f>
        <v/>
      </c>
      <c r="AK193" s="26" t="str">
        <f>IF(HLOOKUP(AF189,MaGv!$C$3:$AZ$68,23,0)=0," ",HLOOKUP(AF189,MaGv!$C$3:$AZ$68,23,0))</f>
        <v>BL03</v>
      </c>
      <c r="AL193" s="26" t="str">
        <f>IF(HLOOKUP(AF189,MaGv!$C$3:$AZ$68,28,0)=0," ",HLOOKUP(AF189,MaGv!$C$3:$AZ$68,28,0))</f>
        <v/>
      </c>
    </row>
    <row r="194" spans="1:41" ht="14.25" customHeight="1" x14ac:dyDescent="0.25">
      <c r="A194" s="283"/>
      <c r="B194" s="484"/>
      <c r="C194" s="67">
        <v>3</v>
      </c>
      <c r="D194" s="68" t="str">
        <f t="shared" si="128"/>
        <v>cd</v>
      </c>
      <c r="E194" s="68" t="str">
        <f t="shared" si="129"/>
        <v>côngN</v>
      </c>
      <c r="F194" s="68" t="str">
        <f t="shared" si="130"/>
        <v/>
      </c>
      <c r="G194" s="68" t="str">
        <f t="shared" si="131"/>
        <v>toán</v>
      </c>
      <c r="H194" s="68" t="str">
        <f t="shared" si="132"/>
        <v>toán</v>
      </c>
      <c r="I194" s="68" t="str">
        <f t="shared" si="133"/>
        <v/>
      </c>
      <c r="J194" s="281"/>
      <c r="K194" s="484"/>
      <c r="L194" s="67">
        <v>3</v>
      </c>
      <c r="M194" s="68" t="str">
        <f t="shared" si="134"/>
        <v>toán</v>
      </c>
      <c r="N194" s="68" t="str">
        <f t="shared" si="135"/>
        <v/>
      </c>
      <c r="O194" s="68" t="str">
        <f t="shared" si="136"/>
        <v>anh</v>
      </c>
      <c r="P194" s="68" t="str">
        <f t="shared" si="137"/>
        <v>côngN</v>
      </c>
      <c r="Q194" s="68" t="str">
        <f t="shared" si="138"/>
        <v>td</v>
      </c>
      <c r="R194" s="68" t="str">
        <f t="shared" si="139"/>
        <v/>
      </c>
      <c r="V194" s="483"/>
      <c r="W194" s="25">
        <v>3</v>
      </c>
      <c r="X194" s="26" t="str">
        <f>IF(HLOOKUP(W189,MaGv!$C$3:$AZ$68,4,0)=0," ",HLOOKUP(W189,MaGv!$C$3:$AZ$68,4,0))</f>
        <v>BG03</v>
      </c>
      <c r="Y194" s="26" t="str">
        <f>IF(HLOOKUP(W189,MaGv!$C$3:$AZ$68,9,0)=0," ",HLOOKUP(W189,MaGv!$C$3:$AZ$68,9,0))</f>
        <v>BC14</v>
      </c>
      <c r="Z194" s="26" t="str">
        <f>IF(HLOOKUP(W189,MaGv!$C$3:$AZ$68,14,0)=0," ",HLOOKUP(W189,MaGv!$C$3:$AZ$68,14,0))</f>
        <v/>
      </c>
      <c r="AA194" s="26" t="str">
        <f>IF(HLOOKUP(W189,MaGv!$C$3:$AZ$68,19,0)=0," ",HLOOKUP(W189,MaGv!$C$3:$AZ$68,19,0))</f>
        <v>BT05</v>
      </c>
      <c r="AB194" s="26" t="str">
        <f>IF(HLOOKUP(W189,MaGv!$C$3:$AZ$68,24,0)=0," ",HLOOKUP(W189,MaGv!$C$3:$AZ$68,24,0))</f>
        <v>BT05</v>
      </c>
      <c r="AC194" s="26" t="str">
        <f>IF(HLOOKUP(W189,MaGv!$C$3:$AZ$68,29,0)=0," ",HLOOKUP(W189,MaGv!$C$3:$AZ$68,29,0))</f>
        <v/>
      </c>
      <c r="AD194" s="268"/>
      <c r="AE194" s="482"/>
      <c r="AF194" s="27">
        <v>3</v>
      </c>
      <c r="AG194" s="26" t="str">
        <f>IF(HLOOKUP(AF189,MaGv!$C$3:$AZ$68,4,0)=0," ",HLOOKUP(AF189,MaGv!$C$3:$AZ$68,4,0))</f>
        <v>BT15</v>
      </c>
      <c r="AH194" s="26" t="str">
        <f>IF(HLOOKUP(AF189,MaGv!$C$3:$AZ$68,9,0)=0," ",HLOOKUP(AF189,MaGv!$C$3:$AZ$68,9,0))</f>
        <v/>
      </c>
      <c r="AI194" s="26" t="str">
        <f>IF(HLOOKUP(AF189,MaGv!$C$3:$AZ$68,14,0)=0," ",HLOOKUP(AF189,MaGv!$C$3:$AZ$68,14,0))</f>
        <v>BA09</v>
      </c>
      <c r="AJ194" s="26" t="str">
        <f>IF(HLOOKUP(AF189,MaGv!$C$3:$AZ$68,19,0)=0," ",HLOOKUP(AF189,MaGv!$C$3:$AZ$68,19,0))</f>
        <v>BC07</v>
      </c>
      <c r="AK194" s="26" t="str">
        <f>IF(HLOOKUP(AF189,MaGv!$C$3:$AZ$68,24,0)=0," ",HLOOKUP(AF189,MaGv!$C$3:$AZ$68,24,0))</f>
        <v>BE03</v>
      </c>
      <c r="AL194" s="26" t="str">
        <f>IF(HLOOKUP(AF189,MaGv!$C$3:$AZ$68,29,0)=0," ",HLOOKUP(AF189,MaGv!$C$3:$AZ$68,29,0))</f>
        <v/>
      </c>
    </row>
    <row r="195" spans="1:41" ht="14.25" customHeight="1" x14ac:dyDescent="0.25">
      <c r="A195" s="283"/>
      <c r="B195" s="484"/>
      <c r="C195" s="67">
        <v>4</v>
      </c>
      <c r="D195" s="68" t="str">
        <f t="shared" si="128"/>
        <v>sử</v>
      </c>
      <c r="E195" s="68" t="str">
        <f t="shared" si="129"/>
        <v>côngN</v>
      </c>
      <c r="F195" s="68" t="str">
        <f t="shared" si="130"/>
        <v/>
      </c>
      <c r="G195" s="68" t="str">
        <f t="shared" si="131"/>
        <v>toán</v>
      </c>
      <c r="H195" s="68" t="str">
        <f t="shared" si="132"/>
        <v>toán</v>
      </c>
      <c r="I195" s="68" t="str">
        <f t="shared" si="133"/>
        <v/>
      </c>
      <c r="J195" s="281"/>
      <c r="K195" s="484"/>
      <c r="L195" s="67">
        <v>4</v>
      </c>
      <c r="M195" s="68" t="str">
        <f t="shared" si="134"/>
        <v>toán</v>
      </c>
      <c r="N195" s="68" t="str">
        <f t="shared" si="135"/>
        <v/>
      </c>
      <c r="O195" s="68" t="str">
        <f t="shared" si="136"/>
        <v>anh</v>
      </c>
      <c r="P195" s="68" t="str">
        <f t="shared" si="137"/>
        <v>tin</v>
      </c>
      <c r="Q195" s="68" t="str">
        <f t="shared" si="138"/>
        <v>td</v>
      </c>
      <c r="R195" s="68" t="str">
        <f t="shared" si="139"/>
        <v/>
      </c>
      <c r="V195" s="483"/>
      <c r="W195" s="25">
        <v>4</v>
      </c>
      <c r="X195" s="26" t="str">
        <f>IF(HLOOKUP(W189,MaGv!$C$3:$AZ$68,5,0)=0," ",HLOOKUP(W189,MaGv!$C$3:$AZ$68,5,0))</f>
        <v>BU05</v>
      </c>
      <c r="Y195" s="26" t="str">
        <f>IF(HLOOKUP(W189,MaGv!$C$3:$AZ$68,10,0)=0," ",HLOOKUP(W189,MaGv!$C$3:$AZ$68,10,0))</f>
        <v>BC14</v>
      </c>
      <c r="Z195" s="26" t="str">
        <f>IF(HLOOKUP(W189,MaGv!$C$3:$AZ$68,15,0)=0," ",HLOOKUP(W189,MaGv!$C$3:$AZ$68,15,0))</f>
        <v/>
      </c>
      <c r="AA195" s="26" t="str">
        <f>IF(HLOOKUP(W189,MaGv!$C$3:$AZ$68,20,0)=0," ",HLOOKUP(W189,MaGv!$C$3:$AZ$68,20,0))</f>
        <v>BT05</v>
      </c>
      <c r="AB195" s="26" t="str">
        <f>IF(HLOOKUP(W189,MaGv!$C$3:$AZ$68,25,0)=0," ",HLOOKUP(W189,MaGv!$C$3:$AZ$68,25,0))</f>
        <v>BT05</v>
      </c>
      <c r="AC195" s="26" t="str">
        <f>IF(HLOOKUP(W189,MaGv!$C$3:$AZ$68,30,0)=0," ",HLOOKUP(W189,MaGv!$C$3:$AZ$68,30,0))</f>
        <v/>
      </c>
      <c r="AD195" s="268"/>
      <c r="AE195" s="482"/>
      <c r="AF195" s="27">
        <v>4</v>
      </c>
      <c r="AG195" s="26" t="str">
        <f>IF(HLOOKUP(AF189,MaGv!$C$3:$AZ$68,5,0)=0," ",HLOOKUP(AF189,MaGv!$C$3:$AZ$68,5,0))</f>
        <v>BT15</v>
      </c>
      <c r="AH195" s="26" t="str">
        <f>IF(HLOOKUP(AF189,MaGv!$C$3:$AZ$68,10,0)=0," ",HLOOKUP(AF189,MaGv!$C$3:$AZ$68,10,0))</f>
        <v/>
      </c>
      <c r="AI195" s="26" t="str">
        <f>IF(HLOOKUP(AF189,MaGv!$C$3:$AZ$68,15,0)=0," ",HLOOKUP(AF189,MaGv!$C$3:$AZ$68,15,0))</f>
        <v>BA09</v>
      </c>
      <c r="AJ195" s="26" t="str">
        <f>IF(HLOOKUP(AF189,MaGv!$C$3:$AZ$68,20,0)=0," ",HLOOKUP(AF189,MaGv!$C$3:$AZ$68,20,0))</f>
        <v>BI05</v>
      </c>
      <c r="AK195" s="26" t="str">
        <f>IF(HLOOKUP(AF189,MaGv!$C$3:$AZ$68,25,0)=0," ",HLOOKUP(AF189,MaGv!$C$3:$AZ$68,25,0))</f>
        <v>BE03</v>
      </c>
      <c r="AL195" s="26" t="str">
        <f>IF(HLOOKUP(AF189,MaGv!$C$3:$AZ$68,30,0)=0," ",HLOOKUP(AF189,MaGv!$C$3:$AZ$68,30,0))</f>
        <v/>
      </c>
    </row>
    <row r="196" spans="1:41" ht="14.25" customHeight="1" x14ac:dyDescent="0.25">
      <c r="A196" s="283"/>
      <c r="B196" s="484"/>
      <c r="C196" s="67">
        <v>5</v>
      </c>
      <c r="D196" s="68" t="str">
        <f t="shared" si="128"/>
        <v/>
      </c>
      <c r="E196" s="68" t="str">
        <f t="shared" si="129"/>
        <v/>
      </c>
      <c r="F196" s="68" t="str">
        <f t="shared" si="130"/>
        <v/>
      </c>
      <c r="G196" s="68" t="str">
        <f t="shared" si="131"/>
        <v/>
      </c>
      <c r="H196" s="68" t="str">
        <f t="shared" si="132"/>
        <v/>
      </c>
      <c r="I196" s="68" t="str">
        <f t="shared" si="133"/>
        <v/>
      </c>
      <c r="J196" s="281"/>
      <c r="K196" s="484"/>
      <c r="L196" s="67">
        <v>5</v>
      </c>
      <c r="M196" s="68" t="str">
        <f t="shared" si="134"/>
        <v/>
      </c>
      <c r="N196" s="68" t="str">
        <f t="shared" si="135"/>
        <v/>
      </c>
      <c r="O196" s="68" t="str">
        <f t="shared" si="136"/>
        <v/>
      </c>
      <c r="P196" s="68" t="str">
        <f t="shared" si="137"/>
        <v/>
      </c>
      <c r="Q196" s="68" t="str">
        <f t="shared" si="138"/>
        <v/>
      </c>
      <c r="R196" s="68" t="str">
        <f t="shared" si="139"/>
        <v/>
      </c>
      <c r="V196" s="483"/>
      <c r="W196" s="25">
        <v>5</v>
      </c>
      <c r="X196" s="26" t="str">
        <f>IF(HLOOKUP(W189,MaGv!$C$3:$AZ$68,6,0)=0," ",HLOOKUP(W189,MaGv!$C$3:$AZ$68,6,0))</f>
        <v/>
      </c>
      <c r="Y196" s="26" t="str">
        <f>IF(HLOOKUP(W189,MaGv!$C$3:$AZ$68,11,0)=0," ",HLOOKUP(W189,MaGv!$C$3:$AZ$68,11,0))</f>
        <v/>
      </c>
      <c r="Z196" s="26" t="str">
        <f>IF(HLOOKUP(W189,MaGv!$C$3:$AZ$68,16,0)=0," ",HLOOKUP(W189,MaGv!$C$3:$AZ$68,16,0))</f>
        <v/>
      </c>
      <c r="AA196" s="26" t="str">
        <f>IF(HLOOKUP(W189,MaGv!$C$3:$AZ$68,21,0)=0," ",HLOOKUP(W189,MaGv!$C$3:$AZ$68,21,0))</f>
        <v/>
      </c>
      <c r="AB196" s="26" t="str">
        <f>IF(HLOOKUP(W189,MaGv!$C$3:$AZ$68,26,0)=0," ",HLOOKUP(W189,MaGv!$C$3:$AZ$68,26,0))</f>
        <v/>
      </c>
      <c r="AC196" s="26" t="str">
        <f>IF(HLOOKUP(W189,MaGv!$C$3:$AZ$68,31,0)=0," ",HLOOKUP(W189,MaGv!$C$3:$AZ$68,31,0))</f>
        <v/>
      </c>
      <c r="AD196" s="268"/>
      <c r="AE196" s="482"/>
      <c r="AF196" s="27">
        <v>5</v>
      </c>
      <c r="AG196" s="26" t="str">
        <f>IF(HLOOKUP(AF189,MaGv!$C$3:$AZ$68,6,0)=0," ",HLOOKUP(AF189,MaGv!$C$3:$AZ$68,6,0))</f>
        <v/>
      </c>
      <c r="AH196" s="26" t="str">
        <f>IF(HLOOKUP(AF189,MaGv!$C$3:$AZ$68,11,0)=0," ",HLOOKUP(AF189,MaGv!$C$3:$AZ$68,11,0))</f>
        <v/>
      </c>
      <c r="AI196" s="26" t="str">
        <f>IF(HLOOKUP(AF189,MaGv!$C$3:$AZ$68,16,0)=0," ",HLOOKUP(AF189,MaGv!$C$3:$AZ$68,16,0))</f>
        <v/>
      </c>
      <c r="AJ196" s="26" t="str">
        <f>IF(HLOOKUP(AF189,MaGv!$C$3:$AZ$68,21,0)=0," ",HLOOKUP(AF189,MaGv!$C$3:$AZ$68,21,0))</f>
        <v/>
      </c>
      <c r="AK196" s="26" t="str">
        <f>IF(HLOOKUP(AF189,MaGv!$C$3:$AZ$68,26,0)=0," ",HLOOKUP(AF189,MaGv!$C$3:$AZ$68,26,0))</f>
        <v/>
      </c>
      <c r="AL196" s="26" t="str">
        <f>IF(HLOOKUP(AF189,MaGv!$C$3:$AZ$68,31,0)=0," ",HLOOKUP(AF189,MaGv!$C$3:$AZ$68,31,0))</f>
        <v/>
      </c>
    </row>
    <row r="197" spans="1:41" ht="14.25" customHeight="1" x14ac:dyDescent="0.25">
      <c r="A197" s="283"/>
      <c r="B197" s="484" t="s">
        <v>24</v>
      </c>
      <c r="C197" s="67">
        <v>1</v>
      </c>
      <c r="D197" s="68" t="str">
        <f t="shared" si="128"/>
        <v>sinh</v>
      </c>
      <c r="E197" s="68" t="str">
        <f t="shared" si="129"/>
        <v>nghề</v>
      </c>
      <c r="F197" s="68" t="str">
        <f t="shared" si="130"/>
        <v>sinh</v>
      </c>
      <c r="G197" s="68" t="str">
        <f t="shared" si="131"/>
        <v>hóa</v>
      </c>
      <c r="H197" s="68" t="str">
        <f t="shared" si="132"/>
        <v>địa</v>
      </c>
      <c r="I197" s="68" t="str">
        <f t="shared" si="133"/>
        <v/>
      </c>
      <c r="J197" s="281"/>
      <c r="K197" s="484" t="s">
        <v>24</v>
      </c>
      <c r="L197" s="67">
        <v>1</v>
      </c>
      <c r="M197" s="68" t="str">
        <f t="shared" si="134"/>
        <v>anh</v>
      </c>
      <c r="N197" s="68" t="str">
        <f t="shared" si="135"/>
        <v>nghề</v>
      </c>
      <c r="O197" s="68" t="str">
        <f t="shared" si="136"/>
        <v>địa</v>
      </c>
      <c r="P197" s="68" t="str">
        <f t="shared" si="137"/>
        <v>sinh</v>
      </c>
      <c r="Q197" s="68" t="str">
        <f t="shared" si="138"/>
        <v>văn</v>
      </c>
      <c r="R197" s="68" t="str">
        <f t="shared" si="139"/>
        <v/>
      </c>
      <c r="V197" s="483" t="s">
        <v>24</v>
      </c>
      <c r="W197" s="25">
        <v>1</v>
      </c>
      <c r="X197" s="26" t="str">
        <f>IF(HLOOKUP(W189,MaGv!$C$38:$AZ$68,2,0)=0," ",HLOOKUP(W189,MaGv!$C$38:$AZ$68,2,0))</f>
        <v>BS08</v>
      </c>
      <c r="Y197" s="26" t="str">
        <f>IF(HLOOKUP(W189,MaGv!$C$38:$AZ$68,7,0)=0," ",HLOOKUP(W189,MaGv!$C$38:$AZ$68,7,0))</f>
        <v>BN06</v>
      </c>
      <c r="Z197" s="26" t="str">
        <f>IF(HLOOKUP(W189,MaGv!$C$38:$AZ$68,12,0)=0," ",HLOOKUP(W189,MaGv!$C$38:$AZ$68,12,0))</f>
        <v>BS08</v>
      </c>
      <c r="AA197" s="26" t="str">
        <f>IF(HLOOKUP(W189,MaGv!$C$38:$AZ$68,17,0)=0," ",HLOOKUP(W189,MaGv!$C$38:$AZ$68,17,0))</f>
        <v>BH04</v>
      </c>
      <c r="AB197" s="26" t="str">
        <f>IF(HLOOKUP(W189,MaGv!$C$38:$AZ$68,22,0)=0," ",HLOOKUP(W189,MaGv!$C$38:$AZ$68,22,0))</f>
        <v>BD03</v>
      </c>
      <c r="AC197" s="26" t="str">
        <f>IF(HLOOKUP(W189,MaGv!$C$38:$AZ$68,27,0)=0," ",HLOOKUP(W189,MaGv!$C$38:$AZ$68,27,0))</f>
        <v/>
      </c>
      <c r="AD197" s="268"/>
      <c r="AE197" s="482" t="s">
        <v>24</v>
      </c>
      <c r="AF197" s="27">
        <v>1</v>
      </c>
      <c r="AG197" s="26" t="str">
        <f>IF(HLOOKUP(AF189,MaGv!$C$38:$AZ$68,2,0)=0," ",HLOOKUP(AF189,MaGv!$C$38:$AZ$68,2,0))</f>
        <v>BA09</v>
      </c>
      <c r="AH197" s="26" t="str">
        <f>IF(HLOOKUP(AF189,MaGv!$C$38:$AZ$68,7,0)=0," ",HLOOKUP(AF189,MaGv!$C$38:$AZ$68,7,0))</f>
        <v>BN05</v>
      </c>
      <c r="AI197" s="26" t="str">
        <f>IF(HLOOKUP(AF189,MaGv!$C$38:$AZ$68,12,0)=0," ",HLOOKUP(AF189,MaGv!$C$38:$AZ$68,12,0))</f>
        <v>BD03</v>
      </c>
      <c r="AJ197" s="26" t="str">
        <f>IF(HLOOKUP(AF189,MaGv!$C$38:$AZ$68,17,0)=0," ",HLOOKUP(AF189,MaGv!$C$38:$AZ$68,17,0))</f>
        <v>BS07</v>
      </c>
      <c r="AK197" s="26" t="str">
        <f>IF(HLOOKUP(AF189,MaGv!$C$38:$AZ$68,22,0)=0," ",HLOOKUP(AF189,MaGv!$C$38:$AZ$68,22,0))</f>
        <v>BV07</v>
      </c>
      <c r="AL197" s="26" t="str">
        <f>IF(HLOOKUP(AF189,MaGv!$C$38:$AZ$68,27,0)=0," ",HLOOKUP(AF189,MaGv!$C$38:$AZ$68,27,0))</f>
        <v/>
      </c>
    </row>
    <row r="198" spans="1:41" ht="14.25" customHeight="1" x14ac:dyDescent="0.25">
      <c r="A198" s="283"/>
      <c r="B198" s="484"/>
      <c r="C198" s="67">
        <v>2</v>
      </c>
      <c r="D198" s="68" t="str">
        <f t="shared" si="128"/>
        <v>hóa</v>
      </c>
      <c r="E198" s="68" t="str">
        <f t="shared" si="129"/>
        <v>văn</v>
      </c>
      <c r="F198" s="68" t="str">
        <f t="shared" si="130"/>
        <v>anh</v>
      </c>
      <c r="G198" s="68" t="str">
        <f t="shared" si="131"/>
        <v>văn</v>
      </c>
      <c r="H198" s="68" t="str">
        <f t="shared" si="132"/>
        <v>anh</v>
      </c>
      <c r="I198" s="68" t="str">
        <f t="shared" si="133"/>
        <v/>
      </c>
      <c r="J198" s="281"/>
      <c r="K198" s="484"/>
      <c r="L198" s="67">
        <v>2</v>
      </c>
      <c r="M198" s="68" t="str">
        <f t="shared" si="134"/>
        <v>hóa</v>
      </c>
      <c r="N198" s="68" t="str">
        <f t="shared" si="135"/>
        <v>qp</v>
      </c>
      <c r="O198" s="68" t="str">
        <f t="shared" si="136"/>
        <v>sử</v>
      </c>
      <c r="P198" s="68" t="str">
        <f t="shared" si="137"/>
        <v>nghề</v>
      </c>
      <c r="Q198" s="68" t="str">
        <f t="shared" si="138"/>
        <v>côngN</v>
      </c>
      <c r="R198" s="68" t="str">
        <f t="shared" si="139"/>
        <v/>
      </c>
      <c r="V198" s="483"/>
      <c r="W198" s="25">
        <v>2</v>
      </c>
      <c r="X198" s="26" t="str">
        <f>IF(HLOOKUP(W189,MaGv!$C$38:$AZ$68,3,0)=0," ",HLOOKUP(W189,MaGv!$C$38:$AZ$68,3,0))</f>
        <v>BH04</v>
      </c>
      <c r="Y198" s="26" t="str">
        <f>IF(HLOOKUP(W189,MaGv!$C$38:$AZ$68,8,0)=0," ",HLOOKUP(W189,MaGv!$C$38:$AZ$68,8,0))</f>
        <v>BV06</v>
      </c>
      <c r="Z198" s="26" t="str">
        <f>IF(HLOOKUP(W189,MaGv!$C$38:$AZ$68,13,0)=0," ",HLOOKUP(W189,MaGv!$C$38:$AZ$68,13,0))</f>
        <v>BA12</v>
      </c>
      <c r="AA198" s="26" t="str">
        <f>IF(HLOOKUP(W189,MaGv!$C$38:$AZ$68,18,0)=0," ",HLOOKUP(W189,MaGv!$C$38:$AZ$68,18,0))</f>
        <v>BV06</v>
      </c>
      <c r="AB198" s="26" t="str">
        <f>IF(HLOOKUP(W189,MaGv!$C$38:$AZ$68,23,0)=0," ",HLOOKUP(W189,MaGv!$C$38:$AZ$68,23,0))</f>
        <v>BA12</v>
      </c>
      <c r="AC198" s="26" t="str">
        <f>IF(HLOOKUP(W189,MaGv!$C$38:$AZ$68,28,0)=0," ",HLOOKUP(W189,MaGv!$C$38:$AZ$68,28,0))</f>
        <v/>
      </c>
      <c r="AD198" s="268"/>
      <c r="AE198" s="482"/>
      <c r="AF198" s="27">
        <v>2</v>
      </c>
      <c r="AG198" s="26" t="str">
        <f>IF(HLOOKUP(AF189,MaGv!$C$38:$AZ$68,3,0)=0," ",HLOOKUP(AF189,MaGv!$C$38:$AZ$68,3,0))</f>
        <v>BH08</v>
      </c>
      <c r="AH198" s="26" t="str">
        <f>IF(HLOOKUP(AF189,MaGv!$C$38:$AZ$68,8,0)=0," ",HLOOKUP(AF189,MaGv!$C$38:$AZ$68,8,0))</f>
        <v>BQ04</v>
      </c>
      <c r="AI198" s="26" t="str">
        <f>IF(HLOOKUP(AF189,MaGv!$C$38:$AZ$68,13,0)=0," ",HLOOKUP(AF189,MaGv!$C$38:$AZ$68,13,0))</f>
        <v>BU05</v>
      </c>
      <c r="AJ198" s="26" t="str">
        <f>IF(HLOOKUP(AF189,MaGv!$C$38:$AZ$68,18,0)=0," ",HLOOKUP(AF189,MaGv!$C$38:$AZ$68,18,0))</f>
        <v>BN05</v>
      </c>
      <c r="AK198" s="26" t="str">
        <f>IF(HLOOKUP(AF189,MaGv!$C$38:$AZ$68,23,0)=0," ",HLOOKUP(AF189,MaGv!$C$38:$AZ$68,23,0))</f>
        <v>BC07</v>
      </c>
      <c r="AL198" s="26" t="str">
        <f>IF(HLOOKUP(AF189,MaGv!$C$38:$AZ$68,28,0)=0," ",HLOOKUP(AF189,MaGv!$C$38:$AZ$68,28,0))</f>
        <v/>
      </c>
    </row>
    <row r="199" spans="1:41" ht="14.25" customHeight="1" x14ac:dyDescent="0.25">
      <c r="A199" s="283"/>
      <c r="B199" s="484"/>
      <c r="C199" s="67">
        <v>3</v>
      </c>
      <c r="D199" s="68" t="str">
        <f t="shared" si="128"/>
        <v>hóa</v>
      </c>
      <c r="E199" s="68" t="str">
        <f t="shared" si="129"/>
        <v>văn</v>
      </c>
      <c r="F199" s="68" t="str">
        <f t="shared" si="130"/>
        <v>anh</v>
      </c>
      <c r="G199" s="68" t="str">
        <f t="shared" si="131"/>
        <v>văn</v>
      </c>
      <c r="H199" s="68" t="str">
        <f t="shared" si="132"/>
        <v>văn</v>
      </c>
      <c r="I199" s="68" t="str">
        <f t="shared" si="133"/>
        <v/>
      </c>
      <c r="J199" s="281"/>
      <c r="K199" s="484"/>
      <c r="L199" s="67">
        <v>3</v>
      </c>
      <c r="M199" s="68" t="str">
        <f t="shared" si="134"/>
        <v>văn</v>
      </c>
      <c r="N199" s="68" t="str">
        <f t="shared" si="135"/>
        <v>anh</v>
      </c>
      <c r="O199" s="68" t="str">
        <f t="shared" si="136"/>
        <v>lý</v>
      </c>
      <c r="P199" s="68" t="str">
        <f t="shared" si="137"/>
        <v>nghề</v>
      </c>
      <c r="Q199" s="68" t="str">
        <f t="shared" si="138"/>
        <v>anh</v>
      </c>
      <c r="R199" s="68" t="str">
        <f t="shared" si="139"/>
        <v/>
      </c>
      <c r="V199" s="483"/>
      <c r="W199" s="25">
        <v>3</v>
      </c>
      <c r="X199" s="26" t="str">
        <f>IF(HLOOKUP(W189,MaGv!$C$38:$AZ$68,4,0)=0," ",HLOOKUP(W189,MaGv!$C$38:$AZ$68,4,0))</f>
        <v>BH04</v>
      </c>
      <c r="Y199" s="26" t="str">
        <f>IF(HLOOKUP(W189,MaGv!$C$38:$AZ$68,9,0)=0," ",HLOOKUP(W189,MaGv!$C$38:$AZ$68,9,0))</f>
        <v>BV06</v>
      </c>
      <c r="Z199" s="26" t="str">
        <f>IF(HLOOKUP(W189,MaGv!$C$38:$AZ$68,14,0)=0," ",HLOOKUP(W189,MaGv!$C$38:$AZ$68,14,0))</f>
        <v>BA12</v>
      </c>
      <c r="AA199" s="26" t="str">
        <f>IF(HLOOKUP(W189,MaGv!$C$38:$AZ$68,19,0)=0," ",HLOOKUP(W189,MaGv!$C$38:$AZ$68,19,0))</f>
        <v>BV06</v>
      </c>
      <c r="AB199" s="26" t="str">
        <f>IF(HLOOKUP(W189,MaGv!$C$38:$AZ$68,24,0)=0," ",HLOOKUP(W189,MaGv!$C$38:$AZ$68,24,0))</f>
        <v>BV06</v>
      </c>
      <c r="AC199" s="26" t="str">
        <f>IF(HLOOKUP(W189,MaGv!$C$38:$AZ$68,29,0)=0," ",HLOOKUP(W189,MaGv!$C$38:$AZ$68,29,0))</f>
        <v/>
      </c>
      <c r="AD199" s="268"/>
      <c r="AE199" s="482"/>
      <c r="AF199" s="27">
        <v>3</v>
      </c>
      <c r="AG199" s="26" t="str">
        <f>IF(HLOOKUP(AF189,MaGv!$C$38:$AZ$68,4,0)=0," ",HLOOKUP(AF189,MaGv!$C$38:$AZ$68,4,0))</f>
        <v>BV07</v>
      </c>
      <c r="AH199" s="26" t="str">
        <f>IF(HLOOKUP(AF189,MaGv!$C$38:$AZ$68,9,0)=0," ",HLOOKUP(AF189,MaGv!$C$38:$AZ$68,9,0))</f>
        <v>BA09</v>
      </c>
      <c r="AI199" s="26" t="str">
        <f>IF(HLOOKUP(AF189,MaGv!$C$38:$AZ$68,14,0)=0," ",HLOOKUP(AF189,MaGv!$C$38:$AZ$68,14,0))</f>
        <v>BL03</v>
      </c>
      <c r="AJ199" s="26" t="str">
        <f>IF(HLOOKUP(AF189,MaGv!$C$38:$AZ$68,19,0)=0," ",HLOOKUP(AF189,MaGv!$C$38:$AZ$68,19,0))</f>
        <v>BN05</v>
      </c>
      <c r="AK199" s="26" t="str">
        <f>IF(HLOOKUP(AF189,MaGv!$C$38:$AZ$68,24,0)=0," ",HLOOKUP(AF189,MaGv!$C$38:$AZ$68,24,0))</f>
        <v>BA09</v>
      </c>
      <c r="AL199" s="26" t="str">
        <f>IF(HLOOKUP(AF189,MaGv!$C$38:$AZ$68,29,0)=0," ",HLOOKUP(AF189,MaGv!$C$38:$AZ$68,29,0))</f>
        <v/>
      </c>
    </row>
    <row r="200" spans="1:41" ht="14.25" customHeight="1" x14ac:dyDescent="0.25">
      <c r="A200" s="283"/>
      <c r="B200" s="484"/>
      <c r="C200" s="67">
        <v>4</v>
      </c>
      <c r="D200" s="68" t="str">
        <f t="shared" si="128"/>
        <v>cn</v>
      </c>
      <c r="E200" s="68" t="str">
        <f t="shared" si="129"/>
        <v>anh</v>
      </c>
      <c r="F200" s="68" t="str">
        <f t="shared" si="130"/>
        <v>qp</v>
      </c>
      <c r="G200" s="68" t="str">
        <f t="shared" si="131"/>
        <v>lý</v>
      </c>
      <c r="H200" s="68" t="str">
        <f t="shared" si="132"/>
        <v>tin</v>
      </c>
      <c r="I200" s="68" t="str">
        <f t="shared" si="133"/>
        <v/>
      </c>
      <c r="J200" s="281"/>
      <c r="K200" s="484"/>
      <c r="L200" s="67">
        <v>4</v>
      </c>
      <c r="M200" s="68" t="str">
        <f t="shared" si="134"/>
        <v>cn</v>
      </c>
      <c r="N200" s="68" t="str">
        <f t="shared" si="135"/>
        <v>văn</v>
      </c>
      <c r="O200" s="68" t="str">
        <f t="shared" si="136"/>
        <v>sinh</v>
      </c>
      <c r="P200" s="68" t="str">
        <f t="shared" si="137"/>
        <v>toán</v>
      </c>
      <c r="Q200" s="68" t="str">
        <f t="shared" si="138"/>
        <v>hóa</v>
      </c>
      <c r="R200" s="68" t="str">
        <f t="shared" si="139"/>
        <v/>
      </c>
      <c r="V200" s="483"/>
      <c r="W200" s="25">
        <v>4</v>
      </c>
      <c r="X200" s="26" t="s">
        <v>158</v>
      </c>
      <c r="Y200" s="26" t="str">
        <f>IF(HLOOKUP(W189,MaGv!$C$38:$AZ$68,10,0)=0," ",HLOOKUP(W189,MaGv!$C$38:$AZ$68,10,0))</f>
        <v>BA12</v>
      </c>
      <c r="Z200" s="26" t="str">
        <f>IF(HLOOKUP(W189,MaGv!$C$38:$AZ$68,15,0)=0," ",HLOOKUP(W189,MaGv!$C$38:$AZ$68,15,0))</f>
        <v>BQ03</v>
      </c>
      <c r="AA200" s="26" t="str">
        <f>IF(HLOOKUP(W189,MaGv!$C$38:$AZ$68,20,0)=0," ",HLOOKUP(W189,MaGv!$C$38:$AZ$68,20,0))</f>
        <v>BL06</v>
      </c>
      <c r="AB200" s="26" t="str">
        <f>IF(HLOOKUP(W189,MaGv!$C$38:$AZ$68,25,0)=0," ",HLOOKUP(W189,MaGv!$C$38:$AZ$68,25,0))</f>
        <v>BI02</v>
      </c>
      <c r="AC200" s="26" t="str">
        <f>IF(HLOOKUP(W189,MaGv!$C$38:$AZ$68,30,0)=0," ",HLOOKUP(W189,MaGv!$C$38:$AZ$68,30,0))</f>
        <v/>
      </c>
      <c r="AD200" s="268"/>
      <c r="AE200" s="482"/>
      <c r="AF200" s="27">
        <v>4</v>
      </c>
      <c r="AG200" s="26" t="s">
        <v>158</v>
      </c>
      <c r="AH200" s="26" t="str">
        <f>IF(HLOOKUP(AF189,MaGv!$C$38:$AZ$68,10,0)=0," ",HLOOKUP(AF189,MaGv!$C$38:$AZ$68,10,0))</f>
        <v>BV07</v>
      </c>
      <c r="AI200" s="26" t="str">
        <f>IF(HLOOKUP(AF189,MaGv!$C$38:$AZ$68,15,0)=0," ",HLOOKUP(AF189,MaGv!$C$38:$AZ$68,15,0))</f>
        <v>BS07</v>
      </c>
      <c r="AJ200" s="26" t="str">
        <f>IF(HLOOKUP(AF189,MaGv!$C$38:$AZ$68,20,0)=0," ",HLOOKUP(AF189,MaGv!$C$38:$AZ$68,20,0))</f>
        <v>BT15</v>
      </c>
      <c r="AK200" s="26" t="str">
        <f>IF(HLOOKUP(AF189,MaGv!$C$38:$AZ$68,25,0)=0," ",HLOOKUP(AF189,MaGv!$C$38:$AZ$68,25,0))</f>
        <v>BH08</v>
      </c>
      <c r="AL200" s="26" t="str">
        <f>IF(HLOOKUP(AF189,MaGv!$C$38:$AZ$68,30,0)=0," ",HLOOKUP(AF189,MaGv!$C$38:$AZ$68,30,0))</f>
        <v/>
      </c>
    </row>
    <row r="201" spans="1:41" ht="14.25" customHeight="1" x14ac:dyDescent="0.25">
      <c r="A201" s="283"/>
      <c r="B201" s="484"/>
      <c r="C201" s="67">
        <v>5</v>
      </c>
      <c r="D201" s="68" t="s">
        <v>516</v>
      </c>
      <c r="E201" s="68" t="str">
        <f t="shared" si="129"/>
        <v>anh</v>
      </c>
      <c r="F201" s="68" t="str">
        <f t="shared" si="130"/>
        <v>toán</v>
      </c>
      <c r="G201" s="68" t="str">
        <f t="shared" si="131"/>
        <v>lý</v>
      </c>
      <c r="H201" s="68" t="str">
        <f t="shared" si="132"/>
        <v>tin</v>
      </c>
      <c r="I201" s="68" t="str">
        <f t="shared" si="133"/>
        <v/>
      </c>
      <c r="J201" s="281"/>
      <c r="K201" s="484"/>
      <c r="L201" s="67">
        <v>5</v>
      </c>
      <c r="M201" s="68" t="s">
        <v>516</v>
      </c>
      <c r="N201" s="68" t="str">
        <f t="shared" si="135"/>
        <v>văn</v>
      </c>
      <c r="O201" s="68" t="str">
        <f t="shared" si="136"/>
        <v>văn</v>
      </c>
      <c r="P201" s="68" t="str">
        <f t="shared" si="137"/>
        <v>lý</v>
      </c>
      <c r="Q201" s="68" t="str">
        <f t="shared" si="138"/>
        <v>hóa</v>
      </c>
      <c r="R201" s="68" t="str">
        <f t="shared" si="139"/>
        <v/>
      </c>
      <c r="V201" s="483"/>
      <c r="W201" s="25">
        <v>5</v>
      </c>
      <c r="X201" s="26" t="s">
        <v>516</v>
      </c>
      <c r="Y201" s="26" t="str">
        <f>IF(HLOOKUP(W189,MaGv!$C$38:$AZ$68,11,0)=0," ",HLOOKUP(W189,MaGv!$C$38:$AZ$68,11,0))</f>
        <v>BA12</v>
      </c>
      <c r="Z201" s="26" t="str">
        <f>IF(HLOOKUP(W189,MaGv!$C$38:$AZ$68,16,0)=0," ",HLOOKUP(W189,MaGv!$C$38:$AZ$68,16,0))</f>
        <v>BT05</v>
      </c>
      <c r="AA201" s="26" t="str">
        <f>IF(HLOOKUP(W189,MaGv!$C$38:$AZ$68,21,0)=0," ",HLOOKUP(W189,MaGv!$C$38:$AZ$68,21,0))</f>
        <v>BL06</v>
      </c>
      <c r="AB201" s="26" t="str">
        <f>IF(HLOOKUP(W189,MaGv!$C$38:$AZ$68,26,0)=0," ",HLOOKUP(W189,MaGv!$C$38:$AZ$68,26,0))</f>
        <v>BI02</v>
      </c>
      <c r="AC201" s="26" t="str">
        <f>IF(HLOOKUP(W189,MaGv!$C$38:$AZ$68,31,0)=0," ",HLOOKUP(W189,MaGv!$C$38:$AZ$68,31,0))</f>
        <v/>
      </c>
      <c r="AD201" s="268"/>
      <c r="AE201" s="482"/>
      <c r="AF201" s="27">
        <v>5</v>
      </c>
      <c r="AG201" s="26" t="s">
        <v>516</v>
      </c>
      <c r="AH201" s="26" t="str">
        <f>IF(HLOOKUP(AF189,MaGv!$C$38:$AZ$68,11,0)=0," ",HLOOKUP(AF189,MaGv!$C$38:$AZ$68,11,0))</f>
        <v>BV07</v>
      </c>
      <c r="AI201" s="26" t="str">
        <f>IF(HLOOKUP(AF189,MaGv!$C$38:$AZ$68,16,0)=0," ",HLOOKUP(AF189,MaGv!$C$38:$AZ$68,16,0))</f>
        <v>BV07</v>
      </c>
      <c r="AJ201" s="26" t="str">
        <f>IF(HLOOKUP(AF189,MaGv!$C$38:$AZ$68,21,0)=0," ",HLOOKUP(AF189,MaGv!$C$38:$AZ$68,21,0))</f>
        <v>BL03</v>
      </c>
      <c r="AK201" s="26" t="str">
        <f>IF(HLOOKUP(AF189,MaGv!$C$38:$AZ$68,26,0)=0," ",HLOOKUP(AF189,MaGv!$C$38:$AZ$68,26,0))</f>
        <v>BH08</v>
      </c>
      <c r="AL201" s="26" t="str">
        <f>IF(HLOOKUP(AF189,MaGv!$C$38:$AZ$68,31,0)=0," ",HLOOKUP(AF189,MaGv!$C$38:$AZ$68,31,0))</f>
        <v/>
      </c>
      <c r="AN201" s="28"/>
      <c r="AO201" s="28"/>
    </row>
    <row r="202" spans="1:41" s="28" customFormat="1" ht="14.25" customHeight="1" x14ac:dyDescent="0.25">
      <c r="A202" s="283"/>
      <c r="B202" s="69"/>
      <c r="C202" s="69"/>
      <c r="D202" s="69"/>
      <c r="E202" s="69"/>
      <c r="F202" s="69"/>
      <c r="G202" s="71"/>
      <c r="H202" s="71"/>
      <c r="I202" s="71"/>
      <c r="J202" s="281"/>
      <c r="K202" s="71"/>
      <c r="L202" s="71"/>
      <c r="M202" s="71"/>
      <c r="N202" s="71"/>
      <c r="O202" s="71"/>
      <c r="P202" s="71"/>
      <c r="Q202" s="71"/>
      <c r="R202" s="71"/>
      <c r="V202" s="11"/>
      <c r="W202" s="8"/>
      <c r="X202" s="6"/>
      <c r="Y202" s="6"/>
      <c r="Z202" s="6"/>
      <c r="AA202" s="6"/>
      <c r="AB202" s="6"/>
      <c r="AC202" s="6"/>
      <c r="AD202" s="268"/>
      <c r="AE202" s="7"/>
      <c r="AF202" s="8"/>
      <c r="AG202" s="6"/>
      <c r="AH202" s="6"/>
      <c r="AI202" s="6"/>
      <c r="AJ202" s="6"/>
      <c r="AK202" s="6"/>
      <c r="AL202" s="6"/>
    </row>
    <row r="203" spans="1:41" s="28" customFormat="1" ht="14.25" customHeight="1" x14ac:dyDescent="0.25">
      <c r="A203" s="283"/>
      <c r="B203" s="69"/>
      <c r="C203" s="69"/>
      <c r="D203" s="69"/>
      <c r="E203" s="69"/>
      <c r="F203" s="69"/>
      <c r="G203" s="71"/>
      <c r="H203" s="71"/>
      <c r="I203" s="71"/>
      <c r="J203" s="281"/>
      <c r="K203" s="71"/>
      <c r="L203" s="71"/>
      <c r="M203" s="71"/>
      <c r="N203" s="71"/>
      <c r="O203" s="71"/>
      <c r="P203" s="71"/>
      <c r="Q203" s="71"/>
      <c r="R203" s="71"/>
      <c r="V203" s="12"/>
      <c r="W203" s="8"/>
      <c r="X203" s="6"/>
      <c r="Y203" s="6"/>
      <c r="Z203" s="6"/>
      <c r="AA203" s="6"/>
      <c r="AB203" s="6"/>
      <c r="AC203" s="6"/>
      <c r="AD203" s="268"/>
      <c r="AE203" s="7"/>
      <c r="AF203" s="8"/>
      <c r="AG203" s="6"/>
      <c r="AH203" s="6"/>
      <c r="AI203" s="6"/>
      <c r="AJ203" s="6"/>
      <c r="AK203" s="6"/>
      <c r="AL203" s="6"/>
      <c r="AN203" s="16"/>
      <c r="AO203" s="16"/>
    </row>
    <row r="204" spans="1:41" ht="14.25" customHeight="1" x14ac:dyDescent="0.25">
      <c r="A204" s="285"/>
      <c r="J204" s="281"/>
      <c r="V204" s="2"/>
      <c r="W204" s="30"/>
      <c r="X204" s="2"/>
      <c r="Y204" s="2"/>
      <c r="Z204" s="2"/>
      <c r="AA204" s="2"/>
      <c r="AB204" s="2"/>
      <c r="AC204" s="2"/>
      <c r="AD204" s="268"/>
      <c r="AE204" s="2"/>
      <c r="AF204" s="30"/>
      <c r="AG204" s="2"/>
      <c r="AH204" s="2"/>
      <c r="AI204" s="2"/>
      <c r="AJ204" s="2"/>
      <c r="AK204" s="2"/>
      <c r="AL204" s="2"/>
    </row>
    <row r="205" spans="1:41" ht="14.25" customHeight="1" x14ac:dyDescent="0.25">
      <c r="A205" s="271"/>
      <c r="B205" s="55" t="s">
        <v>94</v>
      </c>
      <c r="C205" s="56"/>
      <c r="D205" s="57"/>
      <c r="E205" s="57"/>
      <c r="F205" s="57"/>
      <c r="G205" s="57"/>
      <c r="H205" s="58" t="str">
        <f>MaGv!$N$1</f>
        <v>02/1/2018</v>
      </c>
      <c r="I205" s="57"/>
      <c r="J205" s="275"/>
      <c r="K205" s="55" t="s">
        <v>94</v>
      </c>
      <c r="M205" s="57"/>
      <c r="N205" s="57"/>
      <c r="O205" s="57"/>
      <c r="P205" s="57"/>
      <c r="Q205" s="58" t="str">
        <f>MaGv!$N$1</f>
        <v>02/1/2018</v>
      </c>
      <c r="R205" s="57"/>
      <c r="V205" s="15"/>
      <c r="X205" s="17"/>
      <c r="Y205" s="17"/>
      <c r="Z205" s="17"/>
      <c r="AA205" s="17"/>
      <c r="AB205" s="18" t="str">
        <f>MaGv!$N$1</f>
        <v>02/1/2018</v>
      </c>
      <c r="AC205" s="17"/>
      <c r="AD205" s="268"/>
      <c r="AE205" s="15"/>
      <c r="AF205" s="17"/>
      <c r="AG205" s="17"/>
      <c r="AH205" s="17"/>
      <c r="AI205" s="17"/>
      <c r="AJ205" s="17"/>
      <c r="AK205" s="18" t="str">
        <f>MaGv!$N$1</f>
        <v>02/1/2018</v>
      </c>
      <c r="AL205" s="17"/>
    </row>
    <row r="206" spans="1:41" ht="14.25" customHeight="1" x14ac:dyDescent="0.25">
      <c r="A206" s="271"/>
      <c r="B206" s="59" t="str">
        <f>V206</f>
        <v>LỚP:</v>
      </c>
      <c r="C206" s="196" t="str">
        <f>VLOOKUP(A208,DS!$R$3:$T$52,2,0)</f>
        <v>B11</v>
      </c>
      <c r="D206" s="59" t="str">
        <f>Y206</f>
        <v>GVCN:</v>
      </c>
      <c r="E206" s="60" t="str">
        <f>Z206</f>
        <v>Phạm Thị Thùy Ninh-Sử</v>
      </c>
      <c r="G206" s="62"/>
      <c r="H206" s="62"/>
      <c r="I206" s="62"/>
      <c r="J206" s="275"/>
      <c r="K206" s="63" t="str">
        <f>AE206</f>
        <v>LỚP:</v>
      </c>
      <c r="L206" s="196" t="str">
        <f>VLOOKUP(J208,DS!$R$3:$T$52,2,0)</f>
        <v>B12</v>
      </c>
      <c r="M206" s="59" t="str">
        <f>AH206</f>
        <v>GVCN:</v>
      </c>
      <c r="N206" s="64" t="str">
        <f>AI206</f>
        <v xml:space="preserve"> Hoàng Sa-Hóa</v>
      </c>
      <c r="P206" s="62"/>
      <c r="Q206" s="62"/>
      <c r="R206" s="62"/>
      <c r="V206" s="19" t="s">
        <v>37</v>
      </c>
      <c r="W206" s="4" t="str">
        <f>C206</f>
        <v>B11</v>
      </c>
      <c r="Y206" s="10" t="s">
        <v>17</v>
      </c>
      <c r="Z206" s="5" t="str">
        <f>VLOOKUP(W206,dscn,4,0)&amp; "-"&amp;VLOOKUP(W206,dscn,6,0)</f>
        <v>Phạm Thị Thùy Ninh-Sử</v>
      </c>
      <c r="AA206" s="4"/>
      <c r="AB206" s="4"/>
      <c r="AC206" s="4"/>
      <c r="AD206" s="268"/>
      <c r="AE206" s="19" t="s">
        <v>37</v>
      </c>
      <c r="AF206" s="4" t="str">
        <f>L206</f>
        <v>B12</v>
      </c>
      <c r="AH206" s="10" t="s">
        <v>17</v>
      </c>
      <c r="AI206" s="5" t="str">
        <f>VLOOKUP(AF206,dscn,4,0)&amp; "-"&amp;VLOOKUP(AF206,dscn,6,0)</f>
        <v xml:space="preserve"> Hoàng Sa-Hóa</v>
      </c>
      <c r="AJ206" s="4"/>
      <c r="AK206" s="4"/>
      <c r="AL206" s="4"/>
    </row>
    <row r="207" spans="1:41" ht="14.25" customHeight="1" x14ac:dyDescent="0.25">
      <c r="A207" s="272"/>
      <c r="J207" s="276"/>
      <c r="V207" s="2"/>
      <c r="W207" s="2"/>
      <c r="X207" s="1"/>
      <c r="Y207" s="2"/>
      <c r="Z207" s="2"/>
      <c r="AA207" s="2"/>
      <c r="AB207" s="2"/>
      <c r="AC207" s="2"/>
      <c r="AD207" s="268"/>
      <c r="AE207" s="2"/>
      <c r="AF207" s="2"/>
      <c r="AG207" s="1"/>
      <c r="AH207" s="2"/>
      <c r="AI207" s="2"/>
      <c r="AJ207" s="2"/>
      <c r="AK207" s="2"/>
      <c r="AL207" s="2"/>
    </row>
    <row r="208" spans="1:41" ht="14.25" customHeight="1" x14ac:dyDescent="0.25">
      <c r="A208" s="273">
        <v>25</v>
      </c>
      <c r="B208" s="65"/>
      <c r="C208" s="66" t="s">
        <v>44</v>
      </c>
      <c r="D208" s="66" t="s">
        <v>15</v>
      </c>
      <c r="E208" s="66" t="s">
        <v>16</v>
      </c>
      <c r="F208" s="66" t="s">
        <v>38</v>
      </c>
      <c r="G208" s="66" t="s">
        <v>39</v>
      </c>
      <c r="H208" s="66" t="s">
        <v>40</v>
      </c>
      <c r="I208" s="66" t="s">
        <v>41</v>
      </c>
      <c r="J208" s="277">
        <v>26</v>
      </c>
      <c r="K208" s="65"/>
      <c r="L208" s="66" t="s">
        <v>44</v>
      </c>
      <c r="M208" s="66" t="s">
        <v>15</v>
      </c>
      <c r="N208" s="66" t="s">
        <v>16</v>
      </c>
      <c r="O208" s="66" t="s">
        <v>38</v>
      </c>
      <c r="P208" s="66" t="s">
        <v>39</v>
      </c>
      <c r="Q208" s="66" t="s">
        <v>40</v>
      </c>
      <c r="R208" s="66" t="s">
        <v>41</v>
      </c>
      <c r="U208" s="22"/>
      <c r="V208" s="20"/>
      <c r="W208" s="21" t="s">
        <v>44</v>
      </c>
      <c r="X208" s="21" t="s">
        <v>15</v>
      </c>
      <c r="Y208" s="21" t="s">
        <v>16</v>
      </c>
      <c r="Z208" s="21" t="s">
        <v>38</v>
      </c>
      <c r="AA208" s="21" t="s">
        <v>39</v>
      </c>
      <c r="AB208" s="21" t="s">
        <v>40</v>
      </c>
      <c r="AC208" s="21" t="s">
        <v>41</v>
      </c>
      <c r="AD208" s="269"/>
      <c r="AE208" s="20"/>
      <c r="AF208" s="21" t="s">
        <v>44</v>
      </c>
      <c r="AG208" s="21" t="s">
        <v>15</v>
      </c>
      <c r="AH208" s="21" t="s">
        <v>16</v>
      </c>
      <c r="AI208" s="21" t="s">
        <v>38</v>
      </c>
      <c r="AJ208" s="21" t="s">
        <v>39</v>
      </c>
      <c r="AK208" s="21" t="s">
        <v>40</v>
      </c>
      <c r="AL208" s="21" t="s">
        <v>41</v>
      </c>
      <c r="AN208" s="22"/>
      <c r="AO208" s="22"/>
    </row>
    <row r="209" spans="1:41" s="22" customFormat="1" ht="14.25" customHeight="1" x14ac:dyDescent="0.25">
      <c r="A209" s="273"/>
      <c r="B209" s="484" t="s">
        <v>25</v>
      </c>
      <c r="C209" s="67">
        <v>1</v>
      </c>
      <c r="D209" s="68" t="str">
        <f t="shared" ref="D209:D217" si="140">IF(X209="","",IF(X209="cn","cn",VLOOKUP(MID(X209,2,1),$AN$4:$AO$18,2,0)))</f>
        <v>côngN</v>
      </c>
      <c r="E209" s="68" t="str">
        <f t="shared" ref="E209:E218" si="141">IF(Y209="","",IF(Y209="cn","cn",VLOOKUP(MID(Y209,2,1),$AN$4:$AO$18,2,0)))</f>
        <v>văn</v>
      </c>
      <c r="F209" s="68" t="str">
        <f t="shared" ref="F209:F218" si="142">IF(Z209="","",IF(Z209="cn","cn",VLOOKUP(MID(Z209,2,1),$AN$4:$AO$18,2,0)))</f>
        <v/>
      </c>
      <c r="G209" s="68" t="str">
        <f t="shared" ref="G209:G218" si="143">IF(AA209="","",IF(AA209="cn","cn",VLOOKUP(MID(AA209,2,1),$AN$4:$AO$18,2,0)))</f>
        <v>td</v>
      </c>
      <c r="H209" s="68" t="str">
        <f t="shared" ref="H209:H218" si="144">IF(AB209="","",IF(AB209="cn","cn",VLOOKUP(MID(AB209,2,1),$AN$4:$AO$18,2,0)))</f>
        <v>toán</v>
      </c>
      <c r="I209" s="68" t="str">
        <f t="shared" ref="I209:I218" si="145">IF(AC209="","",IF(AC209="cn","cn",VLOOKUP(MID(AC209,2,1),$AN$4:$AO$18,2,0)))</f>
        <v/>
      </c>
      <c r="J209" s="277"/>
      <c r="K209" s="484" t="s">
        <v>25</v>
      </c>
      <c r="L209" s="67">
        <v>1</v>
      </c>
      <c r="M209" s="68" t="str">
        <f t="shared" ref="M209:M217" si="146">IF(AG209="","",IF(AG209="cn","cn",VLOOKUP(MID(AG209,2,1),$AN$4:$AO$18,2,0)))</f>
        <v/>
      </c>
      <c r="N209" s="68" t="str">
        <f t="shared" ref="N209:N218" si="147">IF(AH209="","",IF(AH209="cn","cn",VLOOKUP(MID(AH209,2,1),$AN$4:$AO$18,2,0)))</f>
        <v>hóa</v>
      </c>
      <c r="O209" s="68" t="str">
        <f t="shared" ref="O209:P218" si="148">IF(AI209="","",IF(AI209="cn","cn",VLOOKUP(MID(AI209,2,1),$AN$4:$AO$18,2,0)))</f>
        <v>tin</v>
      </c>
      <c r="P209" s="68" t="str">
        <f t="shared" si="148"/>
        <v>sinh</v>
      </c>
      <c r="Q209" s="68" t="str">
        <f t="shared" ref="Q209:Q218" si="149">IF(AK209="","",IF(AK209="cn","cn",VLOOKUP(MID(AK209,2,1),$AN$4:$AO$18,2,0)))</f>
        <v>toán</v>
      </c>
      <c r="R209" s="68" t="str">
        <f t="shared" ref="R209:R218" si="150">IF(AL209="","",IF(AL209="cn","cn",VLOOKUP(MID(AL209,2,1),$AN$4:$AO$18,2,0)))</f>
        <v/>
      </c>
      <c r="V209" s="20" t="s">
        <v>25</v>
      </c>
      <c r="W209" s="21">
        <v>1</v>
      </c>
      <c r="X209" s="26" t="str">
        <f>IF(HLOOKUP(W206,MaGv!$C$3:$AZ$68,2,0)=0," ",HLOOKUP(W206,MaGv!$C$3:$AZ$68,2,0))</f>
        <v>BC07</v>
      </c>
      <c r="Y209" s="26" t="str">
        <f>IF(HLOOKUP(W206,MaGv!$C$3:$AZ$68,7,0)=0," ",HLOOKUP(W206,MaGv!$C$3:$AZ$68,7,0))</f>
        <v>BV01</v>
      </c>
      <c r="Z209" s="26" t="str">
        <f>IF(HLOOKUP(W206,MaGv!$C$3:$AZ$68,12,0)=0," ",HLOOKUP(W206,MaGv!$C$3:$AZ$68,12,0))</f>
        <v/>
      </c>
      <c r="AA209" s="26" t="str">
        <f>IF(HLOOKUP(W206,MaGv!$C$3:$AZ$68,17,0)=0," ",HLOOKUP(W206,MaGv!$C$3:$AZ$68,17,0))</f>
        <v>BE07</v>
      </c>
      <c r="AB209" s="26" t="str">
        <f>IF(HLOOKUP(W206,MaGv!$C$3:$AZ$68,22,0)=0," ",HLOOKUP(W206,MaGv!$C$3:$AZ$68,22,0))</f>
        <v>BT17</v>
      </c>
      <c r="AC209" s="26" t="str">
        <f>IF(HLOOKUP(W206,MaGv!$C$3:$AZ$68,27,0)=0," ",HLOOKUP(W206,MaGv!$C$3:$AZ$68,27,0))</f>
        <v/>
      </c>
      <c r="AD209" s="268"/>
      <c r="AE209" s="482" t="s">
        <v>25</v>
      </c>
      <c r="AF209" s="27">
        <v>1</v>
      </c>
      <c r="AG209" s="26" t="str">
        <f>IF(HLOOKUP(AF206,MaGv!$C$3:$AZ$68,2,0)=0," ",HLOOKUP(AF206,MaGv!$C$3:$AZ$68,2,0))</f>
        <v/>
      </c>
      <c r="AH209" s="26" t="str">
        <f>IF(HLOOKUP(AF206,MaGv!$C$3:$AZ$68,7,0)=0," ",HLOOKUP(AF206,MaGv!$C$3:$AZ$68,7,0))</f>
        <v>BH09</v>
      </c>
      <c r="AI209" s="26" t="str">
        <f>IF(HLOOKUP(AF206,MaGv!$C$3:$AZ$68,12,0)=0," ",HLOOKUP(AF206,MaGv!$C$3:$AZ$68,12,0))</f>
        <v>BI02</v>
      </c>
      <c r="AJ209" s="26" t="str">
        <f>IF(HLOOKUP(AF206,MaGv!$C$3:$AZ$68,17,0)=0," ",HLOOKUP(AF206,MaGv!$C$3:$AZ$68,17,0))</f>
        <v>BS06</v>
      </c>
      <c r="AK209" s="26" t="str">
        <f>IF(HLOOKUP(AF206,MaGv!$C$3:$AZ$68,22,0)=0," ",HLOOKUP(AF206,MaGv!$C$3:$AZ$68,22,0))</f>
        <v>BT01</v>
      </c>
      <c r="AL209" s="26" t="str">
        <f>IF(HLOOKUP(AF206,MaGv!$C$3:$AZ$68,27,0)=0," ",HLOOKUP(AF206,MaGv!$C$3:$AZ$68,27,0))</f>
        <v/>
      </c>
      <c r="AN209" s="16"/>
      <c r="AO209" s="16"/>
    </row>
    <row r="210" spans="1:41" ht="14.25" customHeight="1" x14ac:dyDescent="0.25">
      <c r="A210" s="283"/>
      <c r="B210" s="484"/>
      <c r="C210" s="67">
        <v>2</v>
      </c>
      <c r="D210" s="68" t="str">
        <f t="shared" si="140"/>
        <v>côngN</v>
      </c>
      <c r="E210" s="68" t="str">
        <f t="shared" si="141"/>
        <v>văn</v>
      </c>
      <c r="F210" s="68" t="str">
        <f t="shared" si="142"/>
        <v/>
      </c>
      <c r="G210" s="68" t="str">
        <f t="shared" si="143"/>
        <v>td</v>
      </c>
      <c r="H210" s="68" t="str">
        <f t="shared" si="144"/>
        <v>toán</v>
      </c>
      <c r="I210" s="68" t="str">
        <f t="shared" si="145"/>
        <v/>
      </c>
      <c r="J210" s="281"/>
      <c r="K210" s="484"/>
      <c r="L210" s="67">
        <v>2</v>
      </c>
      <c r="M210" s="68" t="str">
        <f t="shared" si="146"/>
        <v/>
      </c>
      <c r="N210" s="68" t="str">
        <f t="shared" si="147"/>
        <v>địa</v>
      </c>
      <c r="O210" s="68" t="str">
        <f t="shared" si="148"/>
        <v>tin</v>
      </c>
      <c r="P210" s="68" t="str">
        <f t="shared" si="148"/>
        <v>nghề</v>
      </c>
      <c r="Q210" s="68" t="str">
        <f t="shared" si="149"/>
        <v>toán</v>
      </c>
      <c r="R210" s="68" t="str">
        <f t="shared" si="150"/>
        <v/>
      </c>
      <c r="V210" s="483"/>
      <c r="W210" s="25">
        <v>2</v>
      </c>
      <c r="X210" s="26" t="str">
        <f>IF(HLOOKUP(W206,MaGv!$C$3:$AZ$68,3,0)=0," ",HLOOKUP(W206,MaGv!$C$3:$AZ$68,3,0))</f>
        <v>BC07</v>
      </c>
      <c r="Y210" s="26" t="str">
        <f>IF(HLOOKUP(W206,MaGv!$C$3:$AZ$68,8,0)=0," ",HLOOKUP(W206,MaGv!$C$3:$AZ$68,8,0))</f>
        <v>BV01</v>
      </c>
      <c r="Z210" s="26" t="str">
        <f>IF(HLOOKUP(W206,MaGv!$C$3:$AZ$68,13,0)=0," ",HLOOKUP(W206,MaGv!$C$3:$AZ$68,13,0))</f>
        <v/>
      </c>
      <c r="AA210" s="26" t="str">
        <f>IF(HLOOKUP(W206,MaGv!$C$3:$AZ$68,18,0)=0," ",HLOOKUP(W206,MaGv!$C$3:$AZ$68,18,0))</f>
        <v>BE07</v>
      </c>
      <c r="AB210" s="26" t="str">
        <f>IF(HLOOKUP(W206,MaGv!$C$3:$AZ$68,23,0)=0," ",HLOOKUP(W206,MaGv!$C$3:$AZ$68,23,0))</f>
        <v>BT17</v>
      </c>
      <c r="AC210" s="26" t="str">
        <f>IF(HLOOKUP(W206,MaGv!$C$3:$AZ$68,28,0)=0," ",HLOOKUP(W206,MaGv!$C$3:$AZ$68,28,0))</f>
        <v/>
      </c>
      <c r="AD210" s="268"/>
      <c r="AE210" s="482"/>
      <c r="AF210" s="27">
        <v>2</v>
      </c>
      <c r="AG210" s="26" t="str">
        <f>IF(HLOOKUP(AF206,MaGv!$C$3:$AZ$68,3,0)=0," ",HLOOKUP(AF206,MaGv!$C$3:$AZ$68,3,0))</f>
        <v/>
      </c>
      <c r="AH210" s="26" t="str">
        <f>IF(HLOOKUP(AF206,MaGv!$C$3:$AZ$68,8,0)=0," ",HLOOKUP(AF206,MaGv!$C$3:$AZ$68,8,0))</f>
        <v>BD01</v>
      </c>
      <c r="AI210" s="26" t="str">
        <f>IF(HLOOKUP(AF206,MaGv!$C$3:$AZ$68,13,0)=0," ",HLOOKUP(AF206,MaGv!$C$3:$AZ$68,13,0))</f>
        <v>BI02</v>
      </c>
      <c r="AJ210" s="26" t="str">
        <f>IF(HLOOKUP(AF206,MaGv!$C$3:$AZ$68,18,0)=0," ",HLOOKUP(AF206,MaGv!$C$3:$AZ$68,18,0))</f>
        <v>BN05</v>
      </c>
      <c r="AK210" s="26" t="str">
        <f>IF(HLOOKUP(AF206,MaGv!$C$3:$AZ$68,23,0)=0," ",HLOOKUP(AF206,MaGv!$C$3:$AZ$68,23,0))</f>
        <v>BT01</v>
      </c>
      <c r="AL210" s="26" t="str">
        <f>IF(HLOOKUP(AF206,MaGv!$C$3:$AZ$68,28,0)=0," ",HLOOKUP(AF206,MaGv!$C$3:$AZ$68,28,0))</f>
        <v/>
      </c>
    </row>
    <row r="211" spans="1:41" ht="14.25" customHeight="1" x14ac:dyDescent="0.25">
      <c r="A211" s="283"/>
      <c r="B211" s="484"/>
      <c r="C211" s="67">
        <v>3</v>
      </c>
      <c r="D211" s="68" t="str">
        <f t="shared" si="140"/>
        <v/>
      </c>
      <c r="E211" s="68" t="str">
        <f t="shared" si="141"/>
        <v>anh</v>
      </c>
      <c r="F211" s="68" t="str">
        <f t="shared" si="142"/>
        <v/>
      </c>
      <c r="G211" s="68" t="str">
        <f t="shared" si="143"/>
        <v>tin</v>
      </c>
      <c r="H211" s="68" t="str">
        <f t="shared" si="144"/>
        <v>văn</v>
      </c>
      <c r="I211" s="68" t="str">
        <f t="shared" si="145"/>
        <v/>
      </c>
      <c r="J211" s="281"/>
      <c r="K211" s="484"/>
      <c r="L211" s="67">
        <v>3</v>
      </c>
      <c r="M211" s="68" t="str">
        <f t="shared" si="146"/>
        <v/>
      </c>
      <c r="N211" s="68" t="str">
        <f t="shared" si="147"/>
        <v/>
      </c>
      <c r="O211" s="68" t="str">
        <f t="shared" si="148"/>
        <v>anh</v>
      </c>
      <c r="P211" s="68" t="str">
        <f t="shared" si="148"/>
        <v>td</v>
      </c>
      <c r="Q211" s="68" t="str">
        <f t="shared" si="149"/>
        <v>văn</v>
      </c>
      <c r="R211" s="68" t="str">
        <f t="shared" si="150"/>
        <v/>
      </c>
      <c r="V211" s="483"/>
      <c r="W211" s="25">
        <v>3</v>
      </c>
      <c r="X211" s="26" t="str">
        <f>IF(HLOOKUP(W206,MaGv!$C$3:$AZ$68,4,0)=0," ",HLOOKUP(W206,MaGv!$C$3:$AZ$68,4,0))</f>
        <v/>
      </c>
      <c r="Y211" s="26" t="str">
        <f>IF(HLOOKUP(W206,MaGv!$C$3:$AZ$68,9,0)=0," ",HLOOKUP(W206,MaGv!$C$3:$AZ$68,9,0))</f>
        <v>BA08</v>
      </c>
      <c r="Z211" s="26" t="str">
        <f>IF(HLOOKUP(W206,MaGv!$C$3:$AZ$68,14,0)=0," ",HLOOKUP(W206,MaGv!$C$3:$AZ$68,14,0))</f>
        <v/>
      </c>
      <c r="AA211" s="26" t="str">
        <f>IF(HLOOKUP(W206,MaGv!$C$3:$AZ$68,19,0)=0," ",HLOOKUP(W206,MaGv!$C$3:$AZ$68,19,0))</f>
        <v>BI05</v>
      </c>
      <c r="AB211" s="26" t="str">
        <f>IF(HLOOKUP(W206,MaGv!$C$3:$AZ$68,24,0)=0," ",HLOOKUP(W206,MaGv!$C$3:$AZ$68,24,0))</f>
        <v>BV01</v>
      </c>
      <c r="AC211" s="26" t="str">
        <f>IF(HLOOKUP(W206,MaGv!$C$3:$AZ$68,29,0)=0," ",HLOOKUP(W206,MaGv!$C$3:$AZ$68,29,0))</f>
        <v/>
      </c>
      <c r="AD211" s="268"/>
      <c r="AE211" s="482"/>
      <c r="AF211" s="27">
        <v>3</v>
      </c>
      <c r="AG211" s="26" t="str">
        <f>IF(HLOOKUP(AF206,MaGv!$C$3:$AZ$68,4,0)=0," ",HLOOKUP(AF206,MaGv!$C$3:$AZ$68,4,0))</f>
        <v/>
      </c>
      <c r="AH211" s="26" t="str">
        <f>IF(HLOOKUP(AF206,MaGv!$C$3:$AZ$68,9,0)=0," ",HLOOKUP(AF206,MaGv!$C$3:$AZ$68,9,0))</f>
        <v/>
      </c>
      <c r="AI211" s="26" t="str">
        <f>IF(HLOOKUP(AF206,MaGv!$C$3:$AZ$68,14,0)=0," ",HLOOKUP(AF206,MaGv!$C$3:$AZ$68,14,0))</f>
        <v>BA03</v>
      </c>
      <c r="AJ211" s="26" t="str">
        <f>IF(HLOOKUP(AF206,MaGv!$C$3:$AZ$68,19,0)=0," ",HLOOKUP(AF206,MaGv!$C$3:$AZ$68,19,0))</f>
        <v>BE07</v>
      </c>
      <c r="AK211" s="26" t="str">
        <f>IF(HLOOKUP(AF206,MaGv!$C$3:$AZ$68,24,0)=0," ",HLOOKUP(AF206,MaGv!$C$3:$AZ$68,24,0))</f>
        <v>BV09</v>
      </c>
      <c r="AL211" s="26" t="str">
        <f>IF(HLOOKUP(AF206,MaGv!$C$3:$AZ$68,29,0)=0," ",HLOOKUP(AF206,MaGv!$C$3:$AZ$68,29,0))</f>
        <v/>
      </c>
    </row>
    <row r="212" spans="1:41" ht="14.25" customHeight="1" x14ac:dyDescent="0.25">
      <c r="A212" s="283"/>
      <c r="B212" s="484"/>
      <c r="C212" s="67">
        <v>4</v>
      </c>
      <c r="D212" s="68" t="str">
        <f t="shared" si="140"/>
        <v/>
      </c>
      <c r="E212" s="68" t="str">
        <f t="shared" si="141"/>
        <v>anh</v>
      </c>
      <c r="F212" s="68" t="str">
        <f t="shared" si="142"/>
        <v/>
      </c>
      <c r="G212" s="68" t="str">
        <f t="shared" si="143"/>
        <v>văn</v>
      </c>
      <c r="H212" s="68" t="str">
        <f t="shared" si="144"/>
        <v>hóa</v>
      </c>
      <c r="I212" s="68" t="str">
        <f t="shared" si="145"/>
        <v/>
      </c>
      <c r="J212" s="281"/>
      <c r="K212" s="484"/>
      <c r="L212" s="67">
        <v>4</v>
      </c>
      <c r="M212" s="68" t="str">
        <f t="shared" si="146"/>
        <v/>
      </c>
      <c r="N212" s="68" t="str">
        <f t="shared" si="147"/>
        <v/>
      </c>
      <c r="O212" s="68" t="str">
        <f t="shared" si="148"/>
        <v>anh</v>
      </c>
      <c r="P212" s="68" t="str">
        <f t="shared" si="148"/>
        <v>td</v>
      </c>
      <c r="Q212" s="68" t="str">
        <f t="shared" si="149"/>
        <v>văn</v>
      </c>
      <c r="R212" s="68" t="str">
        <f t="shared" si="150"/>
        <v/>
      </c>
      <c r="V212" s="483"/>
      <c r="W212" s="25">
        <v>4</v>
      </c>
      <c r="X212" s="26" t="str">
        <f>IF(HLOOKUP(W206,MaGv!$C$3:$AZ$68,5,0)=0," ",HLOOKUP(W206,MaGv!$C$3:$AZ$68,5,0))</f>
        <v/>
      </c>
      <c r="Y212" s="26" t="str">
        <f>IF(HLOOKUP(W206,MaGv!$C$3:$AZ$68,10,0)=0," ",HLOOKUP(W206,MaGv!$C$3:$AZ$68,10,0))</f>
        <v>BA08</v>
      </c>
      <c r="Z212" s="26" t="str">
        <f>IF(HLOOKUP(W206,MaGv!$C$3:$AZ$68,15,0)=0," ",HLOOKUP(W206,MaGv!$C$3:$AZ$68,15,0))</f>
        <v/>
      </c>
      <c r="AA212" s="26" t="str">
        <f>IF(HLOOKUP(W206,MaGv!$C$3:$AZ$68,20,0)=0," ",HLOOKUP(W206,MaGv!$C$3:$AZ$68,20,0))</f>
        <v>BV01</v>
      </c>
      <c r="AB212" s="26" t="str">
        <f>IF(HLOOKUP(W206,MaGv!$C$3:$AZ$68,25,0)=0," ",HLOOKUP(W206,MaGv!$C$3:$AZ$68,25,0))</f>
        <v>BH06</v>
      </c>
      <c r="AC212" s="26" t="str">
        <f>IF(HLOOKUP(W206,MaGv!$C$3:$AZ$68,30,0)=0," ",HLOOKUP(W206,MaGv!$C$3:$AZ$68,30,0))</f>
        <v/>
      </c>
      <c r="AD212" s="268"/>
      <c r="AE212" s="482"/>
      <c r="AF212" s="27">
        <v>4</v>
      </c>
      <c r="AG212" s="26" t="str">
        <f>IF(HLOOKUP(AF206,MaGv!$C$3:$AZ$68,5,0)=0," ",HLOOKUP(AF206,MaGv!$C$3:$AZ$68,5,0))</f>
        <v/>
      </c>
      <c r="AH212" s="26" t="str">
        <f>IF(HLOOKUP(AF206,MaGv!$C$3:$AZ$68,10,0)=0," ",HLOOKUP(AF206,MaGv!$C$3:$AZ$68,10,0))</f>
        <v/>
      </c>
      <c r="AI212" s="26" t="str">
        <f>IF(HLOOKUP(AF206,MaGv!$C$3:$AZ$68,15,0)=0," ",HLOOKUP(AF206,MaGv!$C$3:$AZ$68,15,0))</f>
        <v>BA03</v>
      </c>
      <c r="AJ212" s="26" t="str">
        <f>IF(HLOOKUP(AF206,MaGv!$C$3:$AZ$68,20,0)=0," ",HLOOKUP(AF206,MaGv!$C$3:$AZ$68,20,0))</f>
        <v>BE07</v>
      </c>
      <c r="AK212" s="26" t="str">
        <f>IF(HLOOKUP(AF206,MaGv!$C$3:$AZ$68,25,0)=0," ",HLOOKUP(AF206,MaGv!$C$3:$AZ$68,25,0))</f>
        <v>BV09</v>
      </c>
      <c r="AL212" s="26" t="str">
        <f>IF(HLOOKUP(AF206,MaGv!$C$3:$AZ$68,30,0)=0," ",HLOOKUP(AF206,MaGv!$C$3:$AZ$68,30,0))</f>
        <v/>
      </c>
    </row>
    <row r="213" spans="1:41" ht="14.25" customHeight="1" x14ac:dyDescent="0.25">
      <c r="A213" s="283"/>
      <c r="B213" s="484"/>
      <c r="C213" s="67">
        <v>5</v>
      </c>
      <c r="D213" s="68" t="str">
        <f t="shared" si="140"/>
        <v/>
      </c>
      <c r="E213" s="68" t="str">
        <f t="shared" si="141"/>
        <v/>
      </c>
      <c r="F213" s="68" t="str">
        <f t="shared" si="142"/>
        <v/>
      </c>
      <c r="G213" s="68" t="str">
        <f t="shared" si="143"/>
        <v/>
      </c>
      <c r="H213" s="68" t="str">
        <f t="shared" si="144"/>
        <v/>
      </c>
      <c r="I213" s="68" t="str">
        <f t="shared" si="145"/>
        <v/>
      </c>
      <c r="J213" s="281"/>
      <c r="K213" s="484"/>
      <c r="L213" s="67">
        <v>5</v>
      </c>
      <c r="M213" s="68" t="str">
        <f t="shared" si="146"/>
        <v/>
      </c>
      <c r="N213" s="68" t="str">
        <f t="shared" si="147"/>
        <v/>
      </c>
      <c r="O213" s="68" t="str">
        <f t="shared" si="148"/>
        <v/>
      </c>
      <c r="P213" s="68" t="str">
        <f t="shared" si="148"/>
        <v/>
      </c>
      <c r="Q213" s="68" t="str">
        <f t="shared" si="149"/>
        <v/>
      </c>
      <c r="R213" s="68" t="str">
        <f t="shared" si="150"/>
        <v/>
      </c>
      <c r="V213" s="483"/>
      <c r="W213" s="25">
        <v>5</v>
      </c>
      <c r="X213" s="26" t="str">
        <f>IF(HLOOKUP(W206,MaGv!$C$3:$AZ$68,6,0)=0," ",HLOOKUP(W206,MaGv!$C$3:$AZ$68,6,0))</f>
        <v/>
      </c>
      <c r="Y213" s="26" t="str">
        <f>IF(HLOOKUP(W206,MaGv!$C$3:$AZ$68,11,0)=0," ",HLOOKUP(W206,MaGv!$C$3:$AZ$68,11,0))</f>
        <v/>
      </c>
      <c r="Z213" s="26" t="str">
        <f>IF(HLOOKUP(W206,MaGv!$C$3:$AZ$68,16,0)=0," ",HLOOKUP(W206,MaGv!$C$3:$AZ$68,16,0))</f>
        <v/>
      </c>
      <c r="AA213" s="26" t="str">
        <f>IF(HLOOKUP(W206,MaGv!$C$3:$AZ$68,21,0)=0," ",HLOOKUP(W206,MaGv!$C$3:$AZ$68,21,0))</f>
        <v/>
      </c>
      <c r="AB213" s="26" t="str">
        <f>IF(HLOOKUP(W206,MaGv!$C$3:$AZ$68,26,0)=0," ",HLOOKUP(W206,MaGv!$C$3:$AZ$68,26,0))</f>
        <v/>
      </c>
      <c r="AC213" s="26" t="str">
        <f>IF(HLOOKUP(W206,MaGv!$C$3:$AZ$68,31,0)=0," ",HLOOKUP(W206,MaGv!$C$3:$AZ$68,31,0))</f>
        <v/>
      </c>
      <c r="AD213" s="268"/>
      <c r="AE213" s="482"/>
      <c r="AF213" s="27">
        <v>5</v>
      </c>
      <c r="AG213" s="26" t="str">
        <f>IF(HLOOKUP(AF206,MaGv!$C$3:$AZ$68,6,0)=0," ",HLOOKUP(AF206,MaGv!$C$3:$AZ$68,6,0))</f>
        <v/>
      </c>
      <c r="AH213" s="26" t="str">
        <f>IF(HLOOKUP(AF206,MaGv!$C$3:$AZ$68,11,0)=0," ",HLOOKUP(AF206,MaGv!$C$3:$AZ$68,11,0))</f>
        <v/>
      </c>
      <c r="AI213" s="26" t="str">
        <f>IF(HLOOKUP(AF206,MaGv!$C$3:$AZ$68,16,0)=0," ",HLOOKUP(AF206,MaGv!$C$3:$AZ$68,16,0))</f>
        <v/>
      </c>
      <c r="AJ213" s="26" t="str">
        <f>IF(HLOOKUP(AF206,MaGv!$C$3:$AZ$68,21,0)=0," ",HLOOKUP(AF206,MaGv!$C$3:$AZ$68,21,0))</f>
        <v/>
      </c>
      <c r="AK213" s="26" t="str">
        <f>IF(HLOOKUP(AF206,MaGv!$C$3:$AZ$68,26,0)=0," ",HLOOKUP(AF206,MaGv!$C$3:$AZ$68,26,0))</f>
        <v/>
      </c>
      <c r="AL213" s="26" t="str">
        <f>IF(HLOOKUP(AF206,MaGv!$C$3:$AZ$68,31,0)=0," ",HLOOKUP(AF206,MaGv!$C$3:$AZ$68,31,0))</f>
        <v/>
      </c>
    </row>
    <row r="214" spans="1:41" ht="14.25" customHeight="1" x14ac:dyDescent="0.25">
      <c r="A214" s="283"/>
      <c r="B214" s="484" t="s">
        <v>24</v>
      </c>
      <c r="C214" s="67">
        <v>1</v>
      </c>
      <c r="D214" s="68" t="str">
        <f t="shared" si="140"/>
        <v>toán</v>
      </c>
      <c r="E214" s="68" t="str">
        <f t="shared" si="141"/>
        <v>lý</v>
      </c>
      <c r="F214" s="68" t="str">
        <f t="shared" si="142"/>
        <v>qp</v>
      </c>
      <c r="G214" s="68" t="str">
        <f t="shared" si="143"/>
        <v>tin</v>
      </c>
      <c r="H214" s="68" t="str">
        <f t="shared" si="144"/>
        <v>văn</v>
      </c>
      <c r="I214" s="68" t="str">
        <f t="shared" si="145"/>
        <v/>
      </c>
      <c r="J214" s="281"/>
      <c r="K214" s="484" t="s">
        <v>24</v>
      </c>
      <c r="L214" s="67">
        <v>1</v>
      </c>
      <c r="M214" s="68" t="str">
        <f t="shared" si="146"/>
        <v>hóa</v>
      </c>
      <c r="N214" s="68" t="str">
        <f t="shared" si="147"/>
        <v>sinh</v>
      </c>
      <c r="O214" s="68" t="str">
        <f t="shared" si="148"/>
        <v>cd</v>
      </c>
      <c r="P214" s="68" t="str">
        <f>IF(AJ214="","",IF(AJ214="cn","cn",VLOOKUP(MID(AJ214,2,1),$AN$4:$AO$18,2,0)))</f>
        <v>hóa</v>
      </c>
      <c r="Q214" s="68" t="str">
        <f t="shared" si="149"/>
        <v>anh</v>
      </c>
      <c r="R214" s="68" t="str">
        <f t="shared" si="150"/>
        <v/>
      </c>
      <c r="V214" s="483" t="s">
        <v>24</v>
      </c>
      <c r="W214" s="25">
        <v>1</v>
      </c>
      <c r="X214" s="26" t="str">
        <f>IF(HLOOKUP(W206,MaGv!$C$38:$AZ$68,2,0)=0," ",HLOOKUP(W206,MaGv!$C$38:$AZ$68,2,0))</f>
        <v>BT17</v>
      </c>
      <c r="Y214" s="26" t="str">
        <f>IF(HLOOKUP(W206,MaGv!$C$38:$AZ$68,7,0)=0," ",HLOOKUP(W206,MaGv!$C$38:$AZ$68,7,0))</f>
        <v>BL08</v>
      </c>
      <c r="Z214" s="26" t="str">
        <f>IF(HLOOKUP(W206,MaGv!$C$38:$AZ$68,12,0)=0," ",HLOOKUP(W206,MaGv!$C$38:$AZ$68,12,0))</f>
        <v>BQ03</v>
      </c>
      <c r="AA214" s="26" t="str">
        <f>IF(HLOOKUP(W206,MaGv!$C$38:$AZ$68,17,0)=0," ",HLOOKUP(W206,MaGv!$C$38:$AZ$68,17,0))</f>
        <v>BI05</v>
      </c>
      <c r="AB214" s="26" t="str">
        <f>IF(HLOOKUP(W206,MaGv!$C$38:$AZ$68,22,0)=0," ",HLOOKUP(W206,MaGv!$C$38:$AZ$68,22,0))</f>
        <v>BV01</v>
      </c>
      <c r="AC214" s="26" t="str">
        <f>IF(HLOOKUP(W206,MaGv!$C$38:$AZ$68,27,0)=0," ",HLOOKUP(W206,MaGv!$C$38:$AZ$68,27,0))</f>
        <v/>
      </c>
      <c r="AD214" s="268"/>
      <c r="AE214" s="482" t="s">
        <v>24</v>
      </c>
      <c r="AF214" s="27">
        <v>1</v>
      </c>
      <c r="AG214" s="26" t="str">
        <f>IF(HLOOKUP(AF206,MaGv!$C$38:$AZ$68,2,0)=0," ",HLOOKUP(AF206,MaGv!$C$38:$AZ$68,2,0))</f>
        <v>BH09</v>
      </c>
      <c r="AH214" s="26" t="str">
        <f>IF(HLOOKUP(AF206,MaGv!$C$38:$AZ$68,7,0)=0," ",HLOOKUP(AF206,MaGv!$C$38:$AZ$68,7,0))</f>
        <v>BS06</v>
      </c>
      <c r="AI214" s="26" t="str">
        <f>IF(HLOOKUP(AF206,MaGv!$C$38:$AZ$68,12,0)=0," ",HLOOKUP(AF206,MaGv!$C$38:$AZ$68,12,0))</f>
        <v>BG03</v>
      </c>
      <c r="AJ214" s="26" t="str">
        <f>IF(HLOOKUP(AF206,MaGv!$C$38:$AZ$68,17,0)=0," ",HLOOKUP(AF206,MaGv!$C$38:$AZ$68,17,0))</f>
        <v>BH09</v>
      </c>
      <c r="AK214" s="26" t="str">
        <f>IF(HLOOKUP(AF206,MaGv!$C$38:$AZ$68,22,0)=0," ",HLOOKUP(AF206,MaGv!$C$38:$AZ$68,22,0))</f>
        <v>BA03</v>
      </c>
      <c r="AL214" s="26" t="str">
        <f>IF(HLOOKUP(AF206,MaGv!$C$38:$AZ$68,27,0)=0," ",HLOOKUP(AF206,MaGv!$C$38:$AZ$68,27,0))</f>
        <v/>
      </c>
    </row>
    <row r="215" spans="1:41" ht="14.25" customHeight="1" x14ac:dyDescent="0.25">
      <c r="A215" s="283"/>
      <c r="B215" s="484"/>
      <c r="C215" s="67">
        <v>2</v>
      </c>
      <c r="D215" s="68" t="str">
        <f t="shared" si="140"/>
        <v>toán</v>
      </c>
      <c r="E215" s="68" t="str">
        <f t="shared" si="141"/>
        <v>lý</v>
      </c>
      <c r="F215" s="68" t="str">
        <f t="shared" si="142"/>
        <v>sinh</v>
      </c>
      <c r="G215" s="68" t="str">
        <f t="shared" si="143"/>
        <v>lý</v>
      </c>
      <c r="H215" s="68" t="str">
        <f t="shared" si="144"/>
        <v>anh</v>
      </c>
      <c r="I215" s="68" t="str">
        <f t="shared" si="145"/>
        <v/>
      </c>
      <c r="J215" s="281"/>
      <c r="K215" s="484"/>
      <c r="L215" s="67">
        <v>2</v>
      </c>
      <c r="M215" s="68" t="str">
        <f t="shared" si="146"/>
        <v>nghề</v>
      </c>
      <c r="N215" s="68" t="str">
        <f t="shared" si="147"/>
        <v>lý</v>
      </c>
      <c r="O215" s="68" t="str">
        <f t="shared" si="148"/>
        <v>văn</v>
      </c>
      <c r="P215" s="68" t="str">
        <f>IF(AJ215="","",IF(AJ215="cn","cn",VLOOKUP(MID(AJ215,2,1),$AN$4:$AO$18,2,0)))</f>
        <v>anh</v>
      </c>
      <c r="Q215" s="68" t="str">
        <f t="shared" si="149"/>
        <v>anh</v>
      </c>
      <c r="R215" s="68" t="str">
        <f t="shared" si="150"/>
        <v/>
      </c>
      <c r="V215" s="483"/>
      <c r="W215" s="25">
        <v>2</v>
      </c>
      <c r="X215" s="26" t="str">
        <f>IF(HLOOKUP(W206,MaGv!$C$38:$AZ$68,3,0)=0," ",HLOOKUP(W206,MaGv!$C$38:$AZ$68,3,0))</f>
        <v>BT17</v>
      </c>
      <c r="Y215" s="26" t="str">
        <f>IF(HLOOKUP(W206,MaGv!$C$38:$AZ$68,8,0)=0," ",HLOOKUP(W206,MaGv!$C$38:$AZ$68,8,0))</f>
        <v>BL08</v>
      </c>
      <c r="Z215" s="26" t="str">
        <f>IF(HLOOKUP(W206,MaGv!$C$38:$AZ$68,13,0)=0," ",HLOOKUP(W206,MaGv!$C$38:$AZ$68,13,0))</f>
        <v>BS07</v>
      </c>
      <c r="AA215" s="26" t="str">
        <f>IF(HLOOKUP(W206,MaGv!$C$38:$AZ$68,18,0)=0," ",HLOOKUP(W206,MaGv!$C$38:$AZ$68,18,0))</f>
        <v>BL08</v>
      </c>
      <c r="AB215" s="26" t="str">
        <f>IF(HLOOKUP(W206,MaGv!$C$38:$AZ$68,23,0)=0," ",HLOOKUP(W206,MaGv!$C$38:$AZ$68,23,0))</f>
        <v>BA08</v>
      </c>
      <c r="AC215" s="26" t="str">
        <f>IF(HLOOKUP(W206,MaGv!$C$38:$AZ$68,28,0)=0," ",HLOOKUP(W206,MaGv!$C$38:$AZ$68,28,0))</f>
        <v/>
      </c>
      <c r="AD215" s="268"/>
      <c r="AE215" s="482"/>
      <c r="AF215" s="27">
        <v>2</v>
      </c>
      <c r="AG215" s="26" t="str">
        <f>IF(HLOOKUP(AF206,MaGv!$C$38:$AZ$68,3,0)=0," ",HLOOKUP(AF206,MaGv!$C$38:$AZ$68,3,0))</f>
        <v>BN05</v>
      </c>
      <c r="AH215" s="26" t="str">
        <f>IF(HLOOKUP(AF206,MaGv!$C$38:$AZ$68,8,0)=0," ",HLOOKUP(AF206,MaGv!$C$38:$AZ$68,8,0))</f>
        <v>BL02</v>
      </c>
      <c r="AI215" s="26" t="str">
        <f>IF(HLOOKUP(AF206,MaGv!$C$38:$AZ$68,13,0)=0," ",HLOOKUP(AF206,MaGv!$C$38:$AZ$68,13,0))</f>
        <v>BV09</v>
      </c>
      <c r="AJ215" s="26" t="str">
        <f>IF(HLOOKUP(AF206,MaGv!$C$38:$AZ$68,18,0)=0," ",HLOOKUP(AF206,MaGv!$C$38:$AZ$68,18,0))</f>
        <v>BA03</v>
      </c>
      <c r="AK215" s="26" t="str">
        <f>IF(HLOOKUP(AF206,MaGv!$C$38:$AZ$68,23,0)=0," ",HLOOKUP(AF206,MaGv!$C$38:$AZ$68,23,0))</f>
        <v>BA03</v>
      </c>
      <c r="AL215" s="26" t="str">
        <f>IF(HLOOKUP(AF206,MaGv!$C$38:$AZ$68,28,0)=0," ",HLOOKUP(AF206,MaGv!$C$38:$AZ$68,28,0))</f>
        <v/>
      </c>
    </row>
    <row r="216" spans="1:41" ht="14.25" customHeight="1" x14ac:dyDescent="0.25">
      <c r="A216" s="283"/>
      <c r="B216" s="484"/>
      <c r="C216" s="67">
        <v>3</v>
      </c>
      <c r="D216" s="68" t="str">
        <f t="shared" si="140"/>
        <v>sử</v>
      </c>
      <c r="E216" s="68" t="str">
        <f t="shared" si="141"/>
        <v>nghề</v>
      </c>
      <c r="F216" s="68" t="str">
        <f t="shared" si="142"/>
        <v>cd</v>
      </c>
      <c r="G216" s="68" t="str">
        <f t="shared" si="143"/>
        <v>sinh</v>
      </c>
      <c r="H216" s="68" t="str">
        <f t="shared" si="144"/>
        <v>lý</v>
      </c>
      <c r="I216" s="68" t="str">
        <f t="shared" si="145"/>
        <v/>
      </c>
      <c r="J216" s="281"/>
      <c r="K216" s="484"/>
      <c r="L216" s="67">
        <v>3</v>
      </c>
      <c r="M216" s="68" t="str">
        <f t="shared" si="146"/>
        <v>nghề</v>
      </c>
      <c r="N216" s="68" t="str">
        <f t="shared" si="147"/>
        <v>lý</v>
      </c>
      <c r="O216" s="68" t="str">
        <f t="shared" si="148"/>
        <v>toán</v>
      </c>
      <c r="P216" s="68" t="str">
        <f>IF(AJ216="","",IF(AJ216="cn","cn",VLOOKUP(MID(AJ216,2,1),$AN$4:$AO$18,2,0)))</f>
        <v>toán</v>
      </c>
      <c r="Q216" s="68" t="str">
        <f t="shared" si="149"/>
        <v>qp</v>
      </c>
      <c r="R216" s="68" t="str">
        <f t="shared" si="150"/>
        <v/>
      </c>
      <c r="V216" s="483"/>
      <c r="W216" s="25">
        <v>3</v>
      </c>
      <c r="X216" s="26" t="str">
        <f>IF(HLOOKUP(W206,MaGv!$C$38:$AZ$68,4,0)=0," ",HLOOKUP(W206,MaGv!$C$38:$AZ$68,4,0))</f>
        <v>BU03</v>
      </c>
      <c r="Y216" s="26" t="str">
        <f>IF(HLOOKUP(W206,MaGv!$C$38:$AZ$68,9,0)=0," ",HLOOKUP(W206,MaGv!$C$38:$AZ$68,9,0))</f>
        <v>BN08</v>
      </c>
      <c r="Z216" s="26" t="str">
        <f>IF(HLOOKUP(W206,MaGv!$C$38:$AZ$68,14,0)=0," ",HLOOKUP(W206,MaGv!$C$38:$AZ$68,14,0))</f>
        <v>BG03</v>
      </c>
      <c r="AA216" s="26" t="str">
        <f>IF(HLOOKUP(W206,MaGv!$C$38:$AZ$68,19,0)=0," ",HLOOKUP(W206,MaGv!$C$38:$AZ$68,19,0))</f>
        <v>BS07</v>
      </c>
      <c r="AB216" s="26" t="str">
        <f>IF(HLOOKUP(W206,MaGv!$C$38:$AZ$68,24,0)=0," ",HLOOKUP(W206,MaGv!$C$38:$AZ$68,24,0))</f>
        <v>BL08</v>
      </c>
      <c r="AC216" s="26" t="str">
        <f>IF(HLOOKUP(W206,MaGv!$C$38:$AZ$68,29,0)=0," ",HLOOKUP(W206,MaGv!$C$38:$AZ$68,29,0))</f>
        <v/>
      </c>
      <c r="AD216" s="268"/>
      <c r="AE216" s="482"/>
      <c r="AF216" s="27">
        <v>3</v>
      </c>
      <c r="AG216" s="26" t="str">
        <f>IF(HLOOKUP(AF206,MaGv!$C$38:$AZ$68,4,0)=0," ",HLOOKUP(AF206,MaGv!$C$38:$AZ$68,4,0))</f>
        <v>BN05</v>
      </c>
      <c r="AH216" s="26" t="str">
        <f>IF(HLOOKUP(AF206,MaGv!$C$38:$AZ$68,9,0)=0," ",HLOOKUP(AF206,MaGv!$C$38:$AZ$68,9,0))</f>
        <v>BL02</v>
      </c>
      <c r="AI216" s="26" t="str">
        <f>IF(HLOOKUP(AF206,MaGv!$C$38:$AZ$68,14,0)=0," ",HLOOKUP(AF206,MaGv!$C$38:$AZ$68,14,0))</f>
        <v>BT01</v>
      </c>
      <c r="AJ216" s="26" t="str">
        <f>IF(HLOOKUP(AF206,MaGv!$C$38:$AZ$68,19,0)=0," ",HLOOKUP(AF206,MaGv!$C$38:$AZ$68,19,0))</f>
        <v>BT01</v>
      </c>
      <c r="AK216" s="26" t="str">
        <f>IF(HLOOKUP(AF206,MaGv!$C$38:$AZ$68,24,0)=0," ",HLOOKUP(AF206,MaGv!$C$38:$AZ$68,24,0))</f>
        <v>BQ03</v>
      </c>
      <c r="AL216" s="26" t="str">
        <f>IF(HLOOKUP(AF206,MaGv!$C$38:$AZ$68,29,0)=0," ",HLOOKUP(AF206,MaGv!$C$38:$AZ$68,29,0))</f>
        <v/>
      </c>
    </row>
    <row r="217" spans="1:41" ht="14.25" customHeight="1" x14ac:dyDescent="0.25">
      <c r="A217" s="283"/>
      <c r="B217" s="484"/>
      <c r="C217" s="67">
        <v>4</v>
      </c>
      <c r="D217" s="68" t="str">
        <f t="shared" si="140"/>
        <v>cn</v>
      </c>
      <c r="E217" s="68" t="str">
        <f t="shared" si="141"/>
        <v>nghề</v>
      </c>
      <c r="F217" s="68" t="str">
        <f t="shared" si="142"/>
        <v>anh</v>
      </c>
      <c r="G217" s="68" t="str">
        <f t="shared" si="143"/>
        <v>địa</v>
      </c>
      <c r="H217" s="68" t="str">
        <f t="shared" si="144"/>
        <v>hóa</v>
      </c>
      <c r="I217" s="68" t="str">
        <f t="shared" si="145"/>
        <v/>
      </c>
      <c r="J217" s="281"/>
      <c r="K217" s="484"/>
      <c r="L217" s="67">
        <v>4</v>
      </c>
      <c r="M217" s="68" t="str">
        <f t="shared" si="146"/>
        <v>cn</v>
      </c>
      <c r="N217" s="68" t="str">
        <f t="shared" si="147"/>
        <v>văn</v>
      </c>
      <c r="O217" s="68" t="str">
        <f t="shared" si="148"/>
        <v>toán</v>
      </c>
      <c r="P217" s="68" t="str">
        <f>IF(AJ217="","",IF(AJ217="cn","cn",VLOOKUP(MID(AJ217,2,1),$AN$4:$AO$18,2,0)))</f>
        <v>lý</v>
      </c>
      <c r="Q217" s="68" t="str">
        <f t="shared" si="149"/>
        <v>côngN</v>
      </c>
      <c r="R217" s="68" t="str">
        <f t="shared" si="150"/>
        <v/>
      </c>
      <c r="V217" s="483"/>
      <c r="W217" s="25">
        <v>4</v>
      </c>
      <c r="X217" s="26" t="s">
        <v>158</v>
      </c>
      <c r="Y217" s="26" t="str">
        <f>IF(HLOOKUP(W206,MaGv!$C$38:$AZ$68,10,0)=0," ",HLOOKUP(W206,MaGv!$C$38:$AZ$68,10,0))</f>
        <v>BN08</v>
      </c>
      <c r="Z217" s="26" t="str">
        <f>IF(HLOOKUP(W206,MaGv!$C$38:$AZ$68,15,0)=0," ",HLOOKUP(W206,MaGv!$C$38:$AZ$68,15,0))</f>
        <v>BA08</v>
      </c>
      <c r="AA217" s="26" t="str">
        <f>IF(HLOOKUP(W206,MaGv!$C$38:$AZ$68,20,0)=0," ",HLOOKUP(W206,MaGv!$C$38:$AZ$68,20,0))</f>
        <v>BD01</v>
      </c>
      <c r="AB217" s="26" t="str">
        <f>IF(HLOOKUP(W206,MaGv!$C$38:$AZ$68,25,0)=0," ",HLOOKUP(W206,MaGv!$C$38:$AZ$68,25,0))</f>
        <v>BH06</v>
      </c>
      <c r="AC217" s="26" t="str">
        <f>IF(HLOOKUP(W206,MaGv!$C$38:$AZ$68,30,0)=0," ",HLOOKUP(W206,MaGv!$C$38:$AZ$68,30,0))</f>
        <v/>
      </c>
      <c r="AD217" s="268"/>
      <c r="AE217" s="482"/>
      <c r="AF217" s="27">
        <v>4</v>
      </c>
      <c r="AG217" s="26" t="s">
        <v>158</v>
      </c>
      <c r="AH217" s="26" t="str">
        <f>IF(HLOOKUP(AF206,MaGv!$C$38:$AZ$68,10,0)=0," ",HLOOKUP(AF206,MaGv!$C$38:$AZ$68,10,0))</f>
        <v>BV09</v>
      </c>
      <c r="AI217" s="26" t="str">
        <f>IF(HLOOKUP(AF206,MaGv!$C$38:$AZ$68,15,0)=0," ",HLOOKUP(AF206,MaGv!$C$38:$AZ$68,15,0))</f>
        <v>BT01</v>
      </c>
      <c r="AJ217" s="26" t="str">
        <f>IF(HLOOKUP(AF206,MaGv!$C$38:$AZ$68,20,0)=0," ",HLOOKUP(AF206,MaGv!$C$38:$AZ$68,20,0))</f>
        <v>BL02</v>
      </c>
      <c r="AK217" s="26" t="str">
        <f>IF(HLOOKUP(AF206,MaGv!$C$38:$AZ$68,25,0)=0," ",HLOOKUP(AF206,MaGv!$C$38:$AZ$68,25,0))</f>
        <v>BC07</v>
      </c>
      <c r="AL217" s="26" t="str">
        <f>IF(HLOOKUP(AF206,MaGv!$C$38:$AZ$68,30,0)=0," ",HLOOKUP(AF206,MaGv!$C$38:$AZ$68,30,0))</f>
        <v/>
      </c>
    </row>
    <row r="218" spans="1:41" ht="14.25" customHeight="1" x14ac:dyDescent="0.25">
      <c r="A218" s="283"/>
      <c r="B218" s="484"/>
      <c r="C218" s="67">
        <v>5</v>
      </c>
      <c r="D218" s="68" t="s">
        <v>516</v>
      </c>
      <c r="E218" s="68" t="str">
        <f t="shared" si="141"/>
        <v>anh</v>
      </c>
      <c r="F218" s="68" t="str">
        <f t="shared" si="142"/>
        <v>nghề</v>
      </c>
      <c r="G218" s="68" t="str">
        <f t="shared" si="143"/>
        <v>toán</v>
      </c>
      <c r="H218" s="68" t="str">
        <f t="shared" si="144"/>
        <v>hóa</v>
      </c>
      <c r="I218" s="68" t="str">
        <f t="shared" si="145"/>
        <v/>
      </c>
      <c r="J218" s="281"/>
      <c r="K218" s="484"/>
      <c r="L218" s="67">
        <v>5</v>
      </c>
      <c r="M218" s="68" t="s">
        <v>516</v>
      </c>
      <c r="N218" s="68" t="str">
        <f t="shared" si="147"/>
        <v>văn</v>
      </c>
      <c r="O218" s="68" t="str">
        <f t="shared" si="148"/>
        <v>sử</v>
      </c>
      <c r="P218" s="68" t="str">
        <f>IF(AJ218="","",IF(AJ218="cn","cn",VLOOKUP(MID(AJ218,2,1),$AN$4:$AO$18,2,0)))</f>
        <v>lý</v>
      </c>
      <c r="Q218" s="68" t="str">
        <f t="shared" si="149"/>
        <v>côngN</v>
      </c>
      <c r="R218" s="68" t="str">
        <f t="shared" si="150"/>
        <v/>
      </c>
      <c r="V218" s="483"/>
      <c r="W218" s="25">
        <v>5</v>
      </c>
      <c r="X218" s="26" t="s">
        <v>516</v>
      </c>
      <c r="Y218" s="26" t="str">
        <f>IF(HLOOKUP(W206,MaGv!$C$38:$AZ$68,11,0)=0," ",HLOOKUP(W206,MaGv!$C$38:$AZ$68,11,0))</f>
        <v>BA08</v>
      </c>
      <c r="Z218" s="26" t="str">
        <f>IF(HLOOKUP(W206,MaGv!$C$38:$AZ$68,16,0)=0," ",HLOOKUP(W206,MaGv!$C$38:$AZ$68,16,0))</f>
        <v>BN08</v>
      </c>
      <c r="AA218" s="26" t="str">
        <f>IF(HLOOKUP(W206,MaGv!$C$38:$AZ$68,21,0)=0," ",HLOOKUP(W206,MaGv!$C$38:$AZ$68,21,0))</f>
        <v>BT17</v>
      </c>
      <c r="AB218" s="26" t="str">
        <f>IF(HLOOKUP(W206,MaGv!$C$38:$AZ$68,26,0)=0," ",HLOOKUP(W206,MaGv!$C$38:$AZ$68,26,0))</f>
        <v>BH06</v>
      </c>
      <c r="AC218" s="26" t="str">
        <f>IF(HLOOKUP(W206,MaGv!$C$38:$AZ$68,31,0)=0," ",HLOOKUP(W206,MaGv!$C$38:$AZ$68,31,0))</f>
        <v/>
      </c>
      <c r="AD218" s="268"/>
      <c r="AE218" s="482"/>
      <c r="AF218" s="27">
        <v>5</v>
      </c>
      <c r="AG218" s="26" t="s">
        <v>516</v>
      </c>
      <c r="AH218" s="26" t="str">
        <f>IF(HLOOKUP(AF206,MaGv!$C$38:$AZ$68,11,0)=0," ",HLOOKUP(AF206,MaGv!$C$38:$AZ$68,11,0))</f>
        <v>BV09</v>
      </c>
      <c r="AI218" s="26" t="str">
        <f>IF(HLOOKUP(AF206,MaGv!$C$38:$AZ$68,16,0)=0," ",HLOOKUP(AF206,MaGv!$C$38:$AZ$68,16,0))</f>
        <v>BU05</v>
      </c>
      <c r="AJ218" s="26" t="str">
        <f>IF(HLOOKUP(AF206,MaGv!$C$38:$AZ$68,21,0)=0," ",HLOOKUP(AF206,MaGv!$C$38:$AZ$68,21,0))</f>
        <v>BL02</v>
      </c>
      <c r="AK218" s="26" t="str">
        <f>IF(HLOOKUP(AF206,MaGv!$C$38:$AZ$68,26,0)=0," ",HLOOKUP(AF206,MaGv!$C$38:$AZ$68,26,0))</f>
        <v>BC07</v>
      </c>
      <c r="AL218" s="26" t="str">
        <f>IF(HLOOKUP(AF206,MaGv!$C$38:$AZ$68,31,0)=0," ",HLOOKUP(AF206,MaGv!$C$38:$AZ$68,31,0))</f>
        <v/>
      </c>
      <c r="AN218" s="28"/>
      <c r="AO218" s="28"/>
    </row>
    <row r="219" spans="1:41" s="28" customFormat="1" ht="14.25" customHeight="1" x14ac:dyDescent="0.25">
      <c r="A219" s="283"/>
      <c r="B219" s="69"/>
      <c r="C219" s="69"/>
      <c r="D219" s="69"/>
      <c r="E219" s="69"/>
      <c r="F219" s="69"/>
      <c r="G219" s="71"/>
      <c r="H219" s="71"/>
      <c r="I219" s="71"/>
      <c r="J219" s="281"/>
      <c r="K219" s="71"/>
      <c r="L219" s="71"/>
      <c r="M219" s="71"/>
      <c r="N219" s="71"/>
      <c r="O219" s="71"/>
      <c r="P219" s="71"/>
      <c r="Q219" s="71"/>
      <c r="R219" s="71"/>
      <c r="V219" s="11"/>
      <c r="W219" s="8"/>
      <c r="X219" s="6"/>
      <c r="Y219" s="6"/>
      <c r="Z219" s="6"/>
      <c r="AA219" s="6"/>
      <c r="AB219" s="6"/>
      <c r="AC219" s="6"/>
      <c r="AD219" s="268"/>
      <c r="AE219" s="7"/>
      <c r="AF219" s="8"/>
      <c r="AG219" s="6"/>
      <c r="AH219" s="6"/>
      <c r="AI219" s="6"/>
      <c r="AJ219" s="6"/>
      <c r="AK219" s="6"/>
      <c r="AL219" s="6"/>
    </row>
    <row r="220" spans="1:41" s="28" customFormat="1" ht="14.25" customHeight="1" x14ac:dyDescent="0.25">
      <c r="A220" s="284"/>
      <c r="B220" s="72"/>
      <c r="C220" s="72"/>
      <c r="D220" s="72"/>
      <c r="E220" s="72"/>
      <c r="F220" s="72"/>
      <c r="G220" s="73"/>
      <c r="H220" s="73"/>
      <c r="I220" s="73"/>
      <c r="J220" s="282"/>
      <c r="K220" s="73"/>
      <c r="L220" s="73"/>
      <c r="M220" s="73"/>
      <c r="N220" s="73"/>
      <c r="O220" s="73"/>
      <c r="P220" s="73"/>
      <c r="Q220" s="73"/>
      <c r="R220" s="73"/>
      <c r="V220" s="12"/>
      <c r="W220" s="8"/>
      <c r="X220" s="6"/>
      <c r="Y220" s="6"/>
      <c r="Z220" s="6"/>
      <c r="AA220" s="6"/>
      <c r="AB220" s="6"/>
      <c r="AC220" s="6"/>
      <c r="AD220" s="268"/>
      <c r="AE220" s="7"/>
      <c r="AF220" s="8"/>
      <c r="AG220" s="6"/>
      <c r="AH220" s="6"/>
      <c r="AI220" s="6"/>
      <c r="AJ220" s="6"/>
      <c r="AK220" s="6"/>
      <c r="AL220" s="6"/>
      <c r="AN220" s="16"/>
      <c r="AO220" s="16"/>
    </row>
    <row r="221" spans="1:41" ht="14.25" customHeight="1" x14ac:dyDescent="0.25">
      <c r="A221" s="285"/>
      <c r="J221" s="281"/>
      <c r="V221" s="2"/>
      <c r="W221" s="30"/>
      <c r="X221" s="2"/>
      <c r="Y221" s="2"/>
      <c r="Z221" s="2"/>
      <c r="AA221" s="2"/>
      <c r="AB221" s="2"/>
      <c r="AC221" s="2"/>
      <c r="AD221" s="268"/>
      <c r="AE221" s="2"/>
      <c r="AF221" s="30"/>
      <c r="AG221" s="2"/>
      <c r="AH221" s="2"/>
      <c r="AI221" s="2"/>
      <c r="AJ221" s="2"/>
      <c r="AK221" s="2"/>
      <c r="AL221" s="2"/>
    </row>
    <row r="222" spans="1:41" ht="14.25" customHeight="1" x14ac:dyDescent="0.25">
      <c r="A222" s="271"/>
      <c r="B222" s="55" t="s">
        <v>94</v>
      </c>
      <c r="C222" s="56"/>
      <c r="D222" s="57"/>
      <c r="E222" s="57"/>
      <c r="F222" s="57"/>
      <c r="G222" s="57"/>
      <c r="H222" s="58" t="str">
        <f>MaGv!$N$1</f>
        <v>02/1/2018</v>
      </c>
      <c r="I222" s="57"/>
      <c r="J222" s="275"/>
      <c r="K222" s="55" t="s">
        <v>94</v>
      </c>
      <c r="M222" s="57"/>
      <c r="N222" s="57"/>
      <c r="O222" s="57"/>
      <c r="P222" s="57"/>
      <c r="Q222" s="58" t="str">
        <f>MaGv!$N$1</f>
        <v>02/1/2018</v>
      </c>
      <c r="R222" s="57"/>
      <c r="V222" s="15"/>
      <c r="W222" s="17"/>
      <c r="X222" s="17"/>
      <c r="Y222" s="17"/>
      <c r="Z222" s="17"/>
      <c r="AA222" s="17"/>
      <c r="AB222" s="18" t="str">
        <f>MaGv!$N$1</f>
        <v>02/1/2018</v>
      </c>
      <c r="AC222" s="17"/>
      <c r="AD222" s="268"/>
      <c r="AE222" s="15"/>
      <c r="AF222" s="17"/>
      <c r="AG222" s="17"/>
      <c r="AH222" s="17"/>
      <c r="AI222" s="17"/>
      <c r="AJ222" s="17"/>
      <c r="AK222" s="18" t="str">
        <f>MaGv!$N$1</f>
        <v>02/1/2018</v>
      </c>
      <c r="AL222" s="17"/>
    </row>
    <row r="223" spans="1:41" ht="14.25" customHeight="1" x14ac:dyDescent="0.25">
      <c r="A223" s="271"/>
      <c r="B223" s="59" t="str">
        <f>V223</f>
        <v>LỚP:</v>
      </c>
      <c r="C223" s="196" t="str">
        <f>VLOOKUP(A225,DS!$R$3:$T$52,2,0)</f>
        <v>B13</v>
      </c>
      <c r="D223" s="59" t="str">
        <f>Y223</f>
        <v>GVCN:</v>
      </c>
      <c r="E223" s="60" t="str">
        <f>Z223</f>
        <v>Lê Nguyễn Bảo Ngọc-Sinh</v>
      </c>
      <c r="G223" s="62"/>
      <c r="H223" s="62"/>
      <c r="I223" s="62"/>
      <c r="J223" s="275"/>
      <c r="K223" s="63" t="str">
        <f>AE223</f>
        <v>LỚP:</v>
      </c>
      <c r="L223" s="196" t="str">
        <f>VLOOKUP(J225,DS!$R$3:$T$52,2,0)</f>
        <v>B14</v>
      </c>
      <c r="M223" s="59" t="str">
        <f>AH223</f>
        <v>GVCN:</v>
      </c>
      <c r="N223" s="64" t="e">
        <f>AI223</f>
        <v>#N/A</v>
      </c>
      <c r="P223" s="62"/>
      <c r="Q223" s="62"/>
      <c r="R223" s="62"/>
      <c r="V223" s="19" t="s">
        <v>37</v>
      </c>
      <c r="W223" s="4" t="str">
        <f>C223</f>
        <v>B13</v>
      </c>
      <c r="Y223" s="10" t="s">
        <v>17</v>
      </c>
      <c r="Z223" s="5" t="str">
        <f>VLOOKUP(W223,dscn,4,0)&amp; "-"&amp;VLOOKUP(W223,dscn,6,0)</f>
        <v>Lê Nguyễn Bảo Ngọc-Sinh</v>
      </c>
      <c r="AA223" s="4"/>
      <c r="AB223" s="4"/>
      <c r="AC223" s="4"/>
      <c r="AD223" s="268"/>
      <c r="AE223" s="19" t="s">
        <v>37</v>
      </c>
      <c r="AF223" s="4" t="str">
        <f>L223</f>
        <v>B14</v>
      </c>
      <c r="AH223" s="10" t="s">
        <v>17</v>
      </c>
      <c r="AI223" s="5" t="e">
        <f>VLOOKUP(AF223,dscn,4,0)&amp; "-"&amp;VLOOKUP(AF223,dscn,6,0)</f>
        <v>#N/A</v>
      </c>
      <c r="AJ223" s="4"/>
      <c r="AK223" s="4"/>
      <c r="AL223" s="4"/>
    </row>
    <row r="224" spans="1:41" ht="14.25" customHeight="1" x14ac:dyDescent="0.25">
      <c r="A224" s="272"/>
      <c r="J224" s="276"/>
      <c r="V224" s="2"/>
      <c r="W224" s="2"/>
      <c r="X224" s="1"/>
      <c r="Y224" s="2"/>
      <c r="Z224" s="2"/>
      <c r="AA224" s="2"/>
      <c r="AB224" s="2"/>
      <c r="AC224" s="2"/>
      <c r="AD224" s="268"/>
      <c r="AE224" s="2"/>
      <c r="AF224" s="2"/>
      <c r="AG224" s="1"/>
      <c r="AH224" s="2"/>
      <c r="AI224" s="2"/>
      <c r="AJ224" s="2"/>
      <c r="AK224" s="2"/>
      <c r="AL224" s="2"/>
    </row>
    <row r="225" spans="1:41" ht="14.25" customHeight="1" x14ac:dyDescent="0.25">
      <c r="A225" s="273">
        <v>27</v>
      </c>
      <c r="B225" s="65"/>
      <c r="C225" s="66" t="s">
        <v>44</v>
      </c>
      <c r="D225" s="66" t="s">
        <v>15</v>
      </c>
      <c r="E225" s="66" t="s">
        <v>16</v>
      </c>
      <c r="F225" s="66" t="s">
        <v>38</v>
      </c>
      <c r="G225" s="66" t="s">
        <v>39</v>
      </c>
      <c r="H225" s="66" t="s">
        <v>40</v>
      </c>
      <c r="I225" s="66" t="s">
        <v>41</v>
      </c>
      <c r="J225" s="277">
        <v>28</v>
      </c>
      <c r="K225" s="65"/>
      <c r="L225" s="66" t="s">
        <v>44</v>
      </c>
      <c r="M225" s="66" t="s">
        <v>15</v>
      </c>
      <c r="N225" s="66" t="s">
        <v>16</v>
      </c>
      <c r="O225" s="66" t="s">
        <v>38</v>
      </c>
      <c r="P225" s="66" t="s">
        <v>39</v>
      </c>
      <c r="Q225" s="66" t="s">
        <v>40</v>
      </c>
      <c r="R225" s="66" t="s">
        <v>41</v>
      </c>
      <c r="U225" s="22"/>
      <c r="V225" s="20"/>
      <c r="W225" s="21" t="s">
        <v>44</v>
      </c>
      <c r="X225" s="21" t="s">
        <v>15</v>
      </c>
      <c r="Y225" s="21" t="s">
        <v>16</v>
      </c>
      <c r="Z225" s="21" t="s">
        <v>38</v>
      </c>
      <c r="AA225" s="21" t="s">
        <v>39</v>
      </c>
      <c r="AB225" s="21" t="s">
        <v>40</v>
      </c>
      <c r="AC225" s="21" t="s">
        <v>41</v>
      </c>
      <c r="AD225" s="269"/>
      <c r="AE225" s="20"/>
      <c r="AF225" s="21" t="s">
        <v>44</v>
      </c>
      <c r="AG225" s="21" t="s">
        <v>15</v>
      </c>
      <c r="AH225" s="21" t="s">
        <v>16</v>
      </c>
      <c r="AI225" s="21" t="s">
        <v>38</v>
      </c>
      <c r="AJ225" s="21" t="s">
        <v>39</v>
      </c>
      <c r="AK225" s="21" t="s">
        <v>40</v>
      </c>
      <c r="AL225" s="21" t="s">
        <v>41</v>
      </c>
      <c r="AN225" s="22"/>
      <c r="AO225" s="22"/>
    </row>
    <row r="226" spans="1:41" s="22" customFormat="1" ht="14.25" customHeight="1" x14ac:dyDescent="0.25">
      <c r="A226" s="273"/>
      <c r="B226" s="484" t="s">
        <v>25</v>
      </c>
      <c r="C226" s="67">
        <v>1</v>
      </c>
      <c r="D226" s="68" t="str">
        <f t="shared" ref="D226:D234" si="151">IF(X226="","",IF(X226="cn","cn",VLOOKUP(MID(X226,2,1),$AN$4:$AO$18,2,0)))</f>
        <v/>
      </c>
      <c r="E226" s="68" t="str">
        <f t="shared" ref="E226:E235" si="152">IF(Y226="","",IF(Y226="cn","cn",VLOOKUP(MID(Y226,2,1),$AN$4:$AO$18,2,0)))</f>
        <v>anh</v>
      </c>
      <c r="F226" s="68" t="str">
        <f t="shared" ref="F226:G235" si="153">IF(Z226="","",IF(Z226="cn","cn",VLOOKUP(MID(Z226,2,1),$AN$4:$AO$18,2,0)))</f>
        <v>toán</v>
      </c>
      <c r="G226" s="68" t="str">
        <f t="shared" ref="G226:G235" si="154">IF(AA226="","",IF(AA226="cn","cn",VLOOKUP(MID(AA226,2,1),$AN$4:$AO$18,2,0)))</f>
        <v>văn</v>
      </c>
      <c r="H226" s="68" t="str">
        <f t="shared" ref="H226:H235" si="155">IF(AB226="","",IF(AB226="cn","cn",VLOOKUP(MID(AB226,2,1),$AN$4:$AO$18,2,0)))</f>
        <v>toán</v>
      </c>
      <c r="I226" s="68" t="str">
        <f t="shared" ref="I226:I235" si="156">IF(AC226="","",IF(AC226="cn","cn",VLOOKUP(MID(AC226,2,1),$AN$4:$AO$18,2,0)))</f>
        <v/>
      </c>
      <c r="J226" s="277"/>
      <c r="K226" s="484" t="s">
        <v>25</v>
      </c>
      <c r="L226" s="67">
        <v>1</v>
      </c>
      <c r="M226" s="68" t="str">
        <f t="shared" ref="M226:M234" si="157">IF(AG226="","",IF(AG226="cn","cn",VLOOKUP(MID(AG226,2,1),$AN$4:$AO$18,2,0)))</f>
        <v/>
      </c>
      <c r="N226" s="68" t="str">
        <f t="shared" ref="N226:N235" si="158">IF(AH226="","",IF(AH226="cn","cn",VLOOKUP(MID(AH226,2,1),$AN$4:$AO$18,2,0)))</f>
        <v/>
      </c>
      <c r="O226" s="68" t="str">
        <f t="shared" ref="O226:O235" si="159">IF(AI226="","",IF(AI226="cn","cn",VLOOKUP(MID(AI226,2,1),$AN$4:$AO$18,2,0)))</f>
        <v/>
      </c>
      <c r="P226" s="68" t="str">
        <f t="shared" ref="P226:P235" si="160">IF(AJ226="","",IF(AJ226="cn","cn",VLOOKUP(MID(AJ226,2,1),$AN$4:$AO$18,2,0)))</f>
        <v/>
      </c>
      <c r="Q226" s="68" t="str">
        <f t="shared" ref="Q226:Q235" si="161">IF(AK226="","",IF(AK226="cn","cn",VLOOKUP(MID(AK226,2,1),$AN$4:$AO$18,2,0)))</f>
        <v/>
      </c>
      <c r="R226" s="68" t="str">
        <f t="shared" ref="R226:R235" si="162">IF(AL226="","",IF(AL226="cn","cn",VLOOKUP(MID(AL226,2,1),$AN$4:$AO$18,2,0)))</f>
        <v/>
      </c>
      <c r="V226" s="20" t="s">
        <v>25</v>
      </c>
      <c r="W226" s="21">
        <v>1</v>
      </c>
      <c r="X226" s="26" t="str">
        <f>IF(HLOOKUP(W223,MaGv!$C$3:$AZ$68,2,0)=0," ",HLOOKUP(W223,MaGv!$C$3:$AZ$68,2,0))</f>
        <v/>
      </c>
      <c r="Y226" s="26" t="str">
        <f>IF(HLOOKUP(W223,MaGv!$C$3:$AZ$68,7,0)=0," ",HLOOKUP(W223,MaGv!$C$3:$AZ$68,7,0))</f>
        <v>BA10</v>
      </c>
      <c r="Z226" s="26" t="str">
        <f>IF(HLOOKUP(W223,MaGv!$C$3:$AZ$68,12,0)=0," ",HLOOKUP(W223,MaGv!$C$3:$AZ$68,12,0))</f>
        <v>BT06</v>
      </c>
      <c r="AA226" s="26" t="str">
        <f>IF(HLOOKUP(W223,MaGv!$C$3:$AZ$68,17,0)=0," ",HLOOKUP(W223,MaGv!$C$3:$AZ$68,17,0))</f>
        <v>BV04</v>
      </c>
      <c r="AB226" s="26" t="str">
        <f>IF(HLOOKUP(W223,MaGv!$C$3:$AZ$68,22,0)=0," ",HLOOKUP(W223,MaGv!$C$3:$AZ$68,22,0))</f>
        <v>BT06</v>
      </c>
      <c r="AC226" s="26" t="str">
        <f>IF(HLOOKUP(W223,MaGv!$C$3:$AZ$68,27,0)=0," ",HLOOKUP(W223,MaGv!$C$3:$AZ$68,27,0))</f>
        <v/>
      </c>
      <c r="AD226" s="268"/>
      <c r="AE226" s="482" t="s">
        <v>25</v>
      </c>
      <c r="AF226" s="27">
        <v>1</v>
      </c>
      <c r="AG226" s="26" t="str">
        <f>IF(HLOOKUP(AF223,MaGv!$C$3:$AZ$68,2,0)=0," ",HLOOKUP(AF223,MaGv!$C$3:$AZ$68,2,0))</f>
        <v/>
      </c>
      <c r="AH226" s="26" t="str">
        <f>IF(HLOOKUP(AF223,MaGv!$C$3:$AZ$68,7,0)=0," ",HLOOKUP(AF223,MaGv!$C$3:$AZ$68,7,0))</f>
        <v/>
      </c>
      <c r="AI226" s="26" t="str">
        <f>IF(HLOOKUP(AF223,MaGv!$C$3:$AZ$68,12,0)=0," ",HLOOKUP(AF223,MaGv!$C$3:$AZ$68,12,0))</f>
        <v/>
      </c>
      <c r="AJ226" s="26" t="str">
        <f>IF(HLOOKUP(AF223,MaGv!$C$3:$AZ$68,17,0)=0," ",HLOOKUP(AF223,MaGv!$C$3:$AZ$68,17,0))</f>
        <v/>
      </c>
      <c r="AK226" s="26" t="str">
        <f>IF(HLOOKUP(AF223,MaGv!$C$3:$AZ$68,22,0)=0," ",HLOOKUP(AF223,MaGv!$C$3:$AZ$68,22,0))</f>
        <v/>
      </c>
      <c r="AL226" s="26" t="str">
        <f>IF(HLOOKUP(AF223,MaGv!$C$3:$AZ$68,27,0)=0," ",HLOOKUP(AF223,MaGv!$C$3:$AZ$68,27,0))</f>
        <v/>
      </c>
      <c r="AN226" s="16"/>
      <c r="AO226" s="16"/>
    </row>
    <row r="227" spans="1:41" ht="14.25" customHeight="1" x14ac:dyDescent="0.25">
      <c r="A227" s="283"/>
      <c r="B227" s="484"/>
      <c r="C227" s="67">
        <v>2</v>
      </c>
      <c r="D227" s="68" t="str">
        <f t="shared" si="151"/>
        <v/>
      </c>
      <c r="E227" s="68" t="str">
        <f t="shared" si="152"/>
        <v>anh</v>
      </c>
      <c r="F227" s="68" t="str">
        <f t="shared" si="153"/>
        <v>toán</v>
      </c>
      <c r="G227" s="68" t="str">
        <f t="shared" si="154"/>
        <v>văn</v>
      </c>
      <c r="H227" s="68" t="str">
        <f t="shared" si="155"/>
        <v>toán</v>
      </c>
      <c r="I227" s="68" t="str">
        <f t="shared" si="156"/>
        <v/>
      </c>
      <c r="J227" s="281"/>
      <c r="K227" s="484"/>
      <c r="L227" s="67">
        <v>2</v>
      </c>
      <c r="M227" s="68" t="str">
        <f t="shared" si="157"/>
        <v/>
      </c>
      <c r="N227" s="68" t="str">
        <f t="shared" si="158"/>
        <v/>
      </c>
      <c r="O227" s="68" t="str">
        <f t="shared" si="159"/>
        <v/>
      </c>
      <c r="P227" s="68" t="str">
        <f t="shared" si="160"/>
        <v/>
      </c>
      <c r="Q227" s="68" t="str">
        <f t="shared" si="161"/>
        <v/>
      </c>
      <c r="R227" s="68" t="str">
        <f t="shared" si="162"/>
        <v/>
      </c>
      <c r="V227" s="483"/>
      <c r="W227" s="25">
        <v>2</v>
      </c>
      <c r="X227" s="26" t="str">
        <f>IF(HLOOKUP(W223,MaGv!$C$3:$AZ$68,3,0)=0," ",HLOOKUP(W223,MaGv!$C$3:$AZ$68,3,0))</f>
        <v/>
      </c>
      <c r="Y227" s="26" t="str">
        <f>IF(HLOOKUP(W223,MaGv!$C$3:$AZ$68,8,0)=0," ",HLOOKUP(W223,MaGv!$C$3:$AZ$68,8,0))</f>
        <v>BA10</v>
      </c>
      <c r="Z227" s="26" t="str">
        <f>IF(HLOOKUP(W223,MaGv!$C$3:$AZ$68,13,0)=0," ",HLOOKUP(W223,MaGv!$C$3:$AZ$68,13,0))</f>
        <v>BT06</v>
      </c>
      <c r="AA227" s="26" t="str">
        <f>IF(HLOOKUP(W223,MaGv!$C$3:$AZ$68,18,0)=0," ",HLOOKUP(W223,MaGv!$C$3:$AZ$68,18,0))</f>
        <v>BV04</v>
      </c>
      <c r="AB227" s="26" t="str">
        <f>IF(HLOOKUP(W223,MaGv!$C$3:$AZ$68,23,0)=0," ",HLOOKUP(W223,MaGv!$C$3:$AZ$68,23,0))</f>
        <v>BT06</v>
      </c>
      <c r="AC227" s="26" t="str">
        <f>IF(HLOOKUP(W223,MaGv!$C$3:$AZ$68,28,0)=0," ",HLOOKUP(W223,MaGv!$C$3:$AZ$68,28,0))</f>
        <v/>
      </c>
      <c r="AD227" s="268"/>
      <c r="AE227" s="482"/>
      <c r="AF227" s="27">
        <v>2</v>
      </c>
      <c r="AG227" s="26" t="str">
        <f>IF(HLOOKUP(AF223,MaGv!$C$3:$AZ$68,3,0)=0," ",HLOOKUP(AF223,MaGv!$C$3:$AZ$68,3,0))</f>
        <v/>
      </c>
      <c r="AH227" s="26" t="str">
        <f>IF(HLOOKUP(AF223,MaGv!$C$3:$AZ$68,8,0)=0," ",HLOOKUP(AF223,MaGv!$C$3:$AZ$68,8,0))</f>
        <v/>
      </c>
      <c r="AI227" s="26" t="str">
        <f>IF(HLOOKUP(AF223,MaGv!$C$3:$AZ$68,13,0)=0," ",HLOOKUP(AF223,MaGv!$C$3:$AZ$68,13,0))</f>
        <v/>
      </c>
      <c r="AJ227" s="26" t="str">
        <f>IF(HLOOKUP(AF223,MaGv!$C$3:$AZ$68,18,0)=0," ",HLOOKUP(AF223,MaGv!$C$3:$AZ$68,18,0))</f>
        <v/>
      </c>
      <c r="AK227" s="26" t="str">
        <f>IF(HLOOKUP(AF223,MaGv!$C$3:$AZ$68,23,0)=0," ",HLOOKUP(AF223,MaGv!$C$3:$AZ$68,23,0))</f>
        <v/>
      </c>
      <c r="AL227" s="26" t="str">
        <f>IF(HLOOKUP(AF223,MaGv!$C$3:$AZ$68,28,0)=0," ",HLOOKUP(AF223,MaGv!$C$3:$AZ$68,28,0))</f>
        <v/>
      </c>
    </row>
    <row r="228" spans="1:41" ht="14.25" customHeight="1" x14ac:dyDescent="0.25">
      <c r="A228" s="283"/>
      <c r="B228" s="484"/>
      <c r="C228" s="67">
        <v>3</v>
      </c>
      <c r="D228" s="68" t="str">
        <f t="shared" si="151"/>
        <v>côngN</v>
      </c>
      <c r="E228" s="68" t="str">
        <f t="shared" si="152"/>
        <v>lý</v>
      </c>
      <c r="F228" s="68" t="str">
        <f t="shared" si="153"/>
        <v>td</v>
      </c>
      <c r="G228" s="68" t="str">
        <f t="shared" si="153"/>
        <v>anh</v>
      </c>
      <c r="H228" s="68" t="str">
        <f t="shared" si="155"/>
        <v>văn</v>
      </c>
      <c r="I228" s="68" t="str">
        <f t="shared" si="156"/>
        <v/>
      </c>
      <c r="J228" s="281"/>
      <c r="K228" s="484"/>
      <c r="L228" s="67">
        <v>3</v>
      </c>
      <c r="M228" s="68" t="str">
        <f t="shared" si="157"/>
        <v/>
      </c>
      <c r="N228" s="68" t="str">
        <f t="shared" si="158"/>
        <v/>
      </c>
      <c r="O228" s="68" t="str">
        <f t="shared" si="159"/>
        <v/>
      </c>
      <c r="P228" s="68" t="str">
        <f t="shared" si="160"/>
        <v/>
      </c>
      <c r="Q228" s="68" t="str">
        <f t="shared" si="161"/>
        <v/>
      </c>
      <c r="R228" s="68" t="str">
        <f t="shared" si="162"/>
        <v/>
      </c>
      <c r="V228" s="483"/>
      <c r="W228" s="25">
        <v>3</v>
      </c>
      <c r="X228" s="26" t="str">
        <f>IF(HLOOKUP(W223,MaGv!$C$3:$AZ$68,4,0)=0," ",HLOOKUP(W223,MaGv!$C$3:$AZ$68,4,0))</f>
        <v>BC07</v>
      </c>
      <c r="Y228" s="26" t="str">
        <f>IF(HLOOKUP(W223,MaGv!$C$3:$AZ$68,9,0)=0," ",HLOOKUP(W223,MaGv!$C$3:$AZ$68,9,0))</f>
        <v>BL03</v>
      </c>
      <c r="Z228" s="26" t="str">
        <f>IF(HLOOKUP(W223,MaGv!$C$3:$AZ$68,14,0)=0," ",HLOOKUP(W223,MaGv!$C$3:$AZ$68,14,0))</f>
        <v>BE07</v>
      </c>
      <c r="AA228" s="26" t="str">
        <f>IF(HLOOKUP(W223,MaGv!$C$3:$AZ$68,19,0)=0," ",HLOOKUP(W223,MaGv!$C$3:$AZ$68,19,0))</f>
        <v>BA10</v>
      </c>
      <c r="AB228" s="26" t="str">
        <f>IF(HLOOKUP(W223,MaGv!$C$3:$AZ$68,24,0)=0," ",HLOOKUP(W223,MaGv!$C$3:$AZ$68,24,0))</f>
        <v>BV04</v>
      </c>
      <c r="AC228" s="26" t="str">
        <f>IF(HLOOKUP(W223,MaGv!$C$3:$AZ$68,29,0)=0," ",HLOOKUP(W223,MaGv!$C$3:$AZ$68,29,0))</f>
        <v/>
      </c>
      <c r="AD228" s="268"/>
      <c r="AE228" s="482"/>
      <c r="AF228" s="27">
        <v>3</v>
      </c>
      <c r="AG228" s="26" t="str">
        <f>IF(HLOOKUP(AF223,MaGv!$C$3:$AZ$68,4,0)=0," ",HLOOKUP(AF223,MaGv!$C$3:$AZ$68,4,0))</f>
        <v/>
      </c>
      <c r="AH228" s="26" t="str">
        <f>IF(HLOOKUP(AF223,MaGv!$C$3:$AZ$68,9,0)=0," ",HLOOKUP(AF223,MaGv!$C$3:$AZ$68,9,0))</f>
        <v/>
      </c>
      <c r="AI228" s="26" t="str">
        <f>IF(HLOOKUP(AF223,MaGv!$C$3:$AZ$68,14,0)=0," ",HLOOKUP(AF223,MaGv!$C$3:$AZ$68,14,0))</f>
        <v/>
      </c>
      <c r="AJ228" s="26" t="str">
        <f>IF(HLOOKUP(AF223,MaGv!$C$3:$AZ$68,19,0)=0," ",HLOOKUP(AF223,MaGv!$C$3:$AZ$68,19,0))</f>
        <v/>
      </c>
      <c r="AK228" s="26" t="str">
        <f>IF(HLOOKUP(AF223,MaGv!$C$3:$AZ$68,24,0)=0," ",HLOOKUP(AF223,MaGv!$C$3:$AZ$68,24,0))</f>
        <v/>
      </c>
      <c r="AL228" s="26" t="str">
        <f>IF(HLOOKUP(AF223,MaGv!$C$3:$AZ$68,29,0)=0," ",HLOOKUP(AF223,MaGv!$C$3:$AZ$68,29,0))</f>
        <v/>
      </c>
    </row>
    <row r="229" spans="1:41" ht="14.25" customHeight="1" x14ac:dyDescent="0.25">
      <c r="A229" s="283"/>
      <c r="B229" s="484"/>
      <c r="C229" s="67">
        <v>4</v>
      </c>
      <c r="D229" s="68" t="str">
        <f t="shared" si="151"/>
        <v>côngN</v>
      </c>
      <c r="E229" s="68" t="str">
        <f t="shared" si="152"/>
        <v>lý</v>
      </c>
      <c r="F229" s="68" t="str">
        <f t="shared" si="153"/>
        <v>td</v>
      </c>
      <c r="G229" s="68" t="str">
        <f t="shared" si="154"/>
        <v>anh</v>
      </c>
      <c r="H229" s="68" t="str">
        <f t="shared" si="155"/>
        <v>văn</v>
      </c>
      <c r="I229" s="68" t="str">
        <f t="shared" si="156"/>
        <v/>
      </c>
      <c r="J229" s="281"/>
      <c r="K229" s="484"/>
      <c r="L229" s="67">
        <v>4</v>
      </c>
      <c r="M229" s="68" t="str">
        <f t="shared" si="157"/>
        <v/>
      </c>
      <c r="N229" s="68" t="str">
        <f t="shared" si="158"/>
        <v/>
      </c>
      <c r="O229" s="68" t="str">
        <f t="shared" si="159"/>
        <v/>
      </c>
      <c r="P229" s="68" t="str">
        <f t="shared" si="160"/>
        <v/>
      </c>
      <c r="Q229" s="68" t="str">
        <f t="shared" si="161"/>
        <v/>
      </c>
      <c r="R229" s="68" t="str">
        <f t="shared" si="162"/>
        <v/>
      </c>
      <c r="V229" s="483"/>
      <c r="W229" s="25">
        <v>4</v>
      </c>
      <c r="X229" s="26" t="str">
        <f>IF(HLOOKUP(W223,MaGv!$C$3:$AZ$68,5,0)=0," ",HLOOKUP(W223,MaGv!$C$3:$AZ$68,5,0))</f>
        <v>BC07</v>
      </c>
      <c r="Y229" s="26" t="str">
        <f>IF(HLOOKUP(W223,MaGv!$C$3:$AZ$68,10,0)=0," ",HLOOKUP(W223,MaGv!$C$3:$AZ$68,10,0))</f>
        <v>BL03</v>
      </c>
      <c r="Z229" s="26" t="str">
        <f>IF(HLOOKUP(W223,MaGv!$C$3:$AZ$68,15,0)=0," ",HLOOKUP(W223,MaGv!$C$3:$AZ$68,15,0))</f>
        <v>BE07</v>
      </c>
      <c r="AA229" s="26" t="str">
        <f>IF(HLOOKUP(W223,MaGv!$C$3:$AZ$68,20,0)=0," ",HLOOKUP(W223,MaGv!$C$3:$AZ$68,20,0))</f>
        <v>BA10</v>
      </c>
      <c r="AB229" s="26" t="str">
        <f>IF(HLOOKUP(W223,MaGv!$C$3:$AZ$68,25,0)=0," ",HLOOKUP(W223,MaGv!$C$3:$AZ$68,25,0))</f>
        <v>BV04</v>
      </c>
      <c r="AC229" s="26" t="str">
        <f>IF(HLOOKUP(W223,MaGv!$C$3:$AZ$68,30,0)=0," ",HLOOKUP(W223,MaGv!$C$3:$AZ$68,30,0))</f>
        <v/>
      </c>
      <c r="AD229" s="268"/>
      <c r="AE229" s="482"/>
      <c r="AF229" s="27">
        <v>4</v>
      </c>
      <c r="AG229" s="26" t="str">
        <f>IF(HLOOKUP(AF223,MaGv!$C$3:$AZ$68,5,0)=0," ",HLOOKUP(AF223,MaGv!$C$3:$AZ$68,5,0))</f>
        <v/>
      </c>
      <c r="AH229" s="26" t="str">
        <f>IF(HLOOKUP(AF223,MaGv!$C$3:$AZ$68,10,0)=0," ",HLOOKUP(AF223,MaGv!$C$3:$AZ$68,10,0))</f>
        <v/>
      </c>
      <c r="AI229" s="26" t="str">
        <f>IF(HLOOKUP(AF223,MaGv!$C$3:$AZ$68,15,0)=0," ",HLOOKUP(AF223,MaGv!$C$3:$AZ$68,15,0))</f>
        <v/>
      </c>
      <c r="AJ229" s="26" t="str">
        <f>IF(HLOOKUP(AF223,MaGv!$C$3:$AZ$68,20,0)=0," ",HLOOKUP(AF223,MaGv!$C$3:$AZ$68,20,0))</f>
        <v/>
      </c>
      <c r="AK229" s="26" t="str">
        <f>IF(HLOOKUP(AF223,MaGv!$C$3:$AZ$68,25,0)=0," ",HLOOKUP(AF223,MaGv!$C$3:$AZ$68,25,0))</f>
        <v/>
      </c>
      <c r="AL229" s="26" t="str">
        <f>IF(HLOOKUP(AF223,MaGv!$C$3:$AZ$68,30,0)=0," ",HLOOKUP(AF223,MaGv!$C$3:$AZ$68,30,0))</f>
        <v/>
      </c>
    </row>
    <row r="230" spans="1:41" ht="14.25" customHeight="1" x14ac:dyDescent="0.25">
      <c r="A230" s="283"/>
      <c r="B230" s="484"/>
      <c r="C230" s="67">
        <v>5</v>
      </c>
      <c r="D230" s="68" t="str">
        <f t="shared" si="151"/>
        <v/>
      </c>
      <c r="E230" s="68" t="str">
        <f t="shared" si="152"/>
        <v/>
      </c>
      <c r="F230" s="68" t="str">
        <f t="shared" si="153"/>
        <v/>
      </c>
      <c r="G230" s="68" t="str">
        <f t="shared" si="154"/>
        <v/>
      </c>
      <c r="H230" s="68" t="str">
        <f t="shared" si="155"/>
        <v/>
      </c>
      <c r="I230" s="68" t="str">
        <f t="shared" si="156"/>
        <v/>
      </c>
      <c r="J230" s="281"/>
      <c r="K230" s="484"/>
      <c r="L230" s="67">
        <v>5</v>
      </c>
      <c r="M230" s="68" t="str">
        <f t="shared" si="157"/>
        <v/>
      </c>
      <c r="N230" s="68" t="str">
        <f t="shared" si="158"/>
        <v/>
      </c>
      <c r="O230" s="68" t="str">
        <f t="shared" si="159"/>
        <v/>
      </c>
      <c r="P230" s="68" t="str">
        <f t="shared" si="160"/>
        <v/>
      </c>
      <c r="Q230" s="68" t="str">
        <f t="shared" si="161"/>
        <v/>
      </c>
      <c r="R230" s="68" t="str">
        <f t="shared" si="162"/>
        <v/>
      </c>
      <c r="V230" s="483"/>
      <c r="W230" s="25">
        <v>5</v>
      </c>
      <c r="X230" s="26" t="str">
        <f>IF(HLOOKUP(W223,MaGv!$C$3:$AZ$68,6,0)=0," ",HLOOKUP(W223,MaGv!$C$3:$AZ$68,6,0))</f>
        <v/>
      </c>
      <c r="Y230" s="26" t="str">
        <f>IF(HLOOKUP(W223,MaGv!$C$3:$AZ$68,11,0)=0," ",HLOOKUP(W223,MaGv!$C$3:$AZ$68,11,0))</f>
        <v/>
      </c>
      <c r="Z230" s="26" t="str">
        <f>IF(HLOOKUP(W223,MaGv!$C$3:$AZ$68,16,0)=0," ",HLOOKUP(W223,MaGv!$C$3:$AZ$68,16,0))</f>
        <v/>
      </c>
      <c r="AA230" s="26" t="str">
        <f>IF(HLOOKUP(W223,MaGv!$C$3:$AZ$68,21,0)=0," ",HLOOKUP(W223,MaGv!$C$3:$AZ$68,21,0))</f>
        <v/>
      </c>
      <c r="AB230" s="26" t="str">
        <f>IF(HLOOKUP(W223,MaGv!$C$3:$AZ$68,26,0)=0," ",HLOOKUP(W223,MaGv!$C$3:$AZ$68,26,0))</f>
        <v/>
      </c>
      <c r="AC230" s="26" t="str">
        <f>IF(HLOOKUP(W223,MaGv!$C$3:$AZ$68,31,0)=0," ",HLOOKUP(W223,MaGv!$C$3:$AZ$68,31,0))</f>
        <v/>
      </c>
      <c r="AD230" s="268"/>
      <c r="AE230" s="482"/>
      <c r="AF230" s="27">
        <v>5</v>
      </c>
      <c r="AG230" s="26" t="str">
        <f>IF(HLOOKUP(AF223,MaGv!$C$3:$AZ$68,6,0)=0," ",HLOOKUP(AF223,MaGv!$C$3:$AZ$68,6,0))</f>
        <v/>
      </c>
      <c r="AH230" s="26" t="str">
        <f>IF(HLOOKUP(AF223,MaGv!$C$3:$AZ$68,11,0)=0," ",HLOOKUP(AF223,MaGv!$C$3:$AZ$68,11,0))</f>
        <v/>
      </c>
      <c r="AI230" s="26" t="str">
        <f>IF(HLOOKUP(AF223,MaGv!$C$3:$AZ$68,16,0)=0," ",HLOOKUP(AF223,MaGv!$C$3:$AZ$68,16,0))</f>
        <v/>
      </c>
      <c r="AJ230" s="26" t="str">
        <f>IF(HLOOKUP(AF223,MaGv!$C$3:$AZ$68,21,0)=0," ",HLOOKUP(AF223,MaGv!$C$3:$AZ$68,21,0))</f>
        <v/>
      </c>
      <c r="AK230" s="26" t="str">
        <f>IF(HLOOKUP(AF223,MaGv!$C$3:$AZ$68,26,0)=0," ",HLOOKUP(AF223,MaGv!$C$3:$AZ$68,26,0))</f>
        <v/>
      </c>
      <c r="AL230" s="26" t="str">
        <f>IF(HLOOKUP(AF223,MaGv!$C$3:$AZ$68,31,0)=0," ",HLOOKUP(AF223,MaGv!$C$3:$AZ$68,31,0))</f>
        <v/>
      </c>
    </row>
    <row r="231" spans="1:41" ht="14.25" customHeight="1" x14ac:dyDescent="0.25">
      <c r="A231" s="283"/>
      <c r="B231" s="484" t="s">
        <v>24</v>
      </c>
      <c r="C231" s="67">
        <v>1</v>
      </c>
      <c r="D231" s="68" t="str">
        <f t="shared" si="151"/>
        <v>sử</v>
      </c>
      <c r="E231" s="68" t="str">
        <f t="shared" si="152"/>
        <v>lý</v>
      </c>
      <c r="F231" s="68" t="str">
        <f t="shared" si="153"/>
        <v>anh</v>
      </c>
      <c r="G231" s="68" t="str">
        <f t="shared" si="154"/>
        <v>anh</v>
      </c>
      <c r="H231" s="68" t="str">
        <f t="shared" si="155"/>
        <v>anh</v>
      </c>
      <c r="I231" s="68" t="str">
        <f t="shared" si="156"/>
        <v/>
      </c>
      <c r="J231" s="281"/>
      <c r="K231" s="484" t="s">
        <v>24</v>
      </c>
      <c r="L231" s="67">
        <v>1</v>
      </c>
      <c r="M231" s="68" t="str">
        <f t="shared" si="157"/>
        <v/>
      </c>
      <c r="N231" s="68" t="str">
        <f t="shared" si="158"/>
        <v/>
      </c>
      <c r="O231" s="68" t="str">
        <f t="shared" si="159"/>
        <v/>
      </c>
      <c r="P231" s="68" t="str">
        <f t="shared" si="160"/>
        <v/>
      </c>
      <c r="Q231" s="68" t="str">
        <f t="shared" si="161"/>
        <v/>
      </c>
      <c r="R231" s="68" t="str">
        <f t="shared" si="162"/>
        <v/>
      </c>
      <c r="V231" s="483" t="s">
        <v>24</v>
      </c>
      <c r="W231" s="25">
        <v>1</v>
      </c>
      <c r="X231" s="26" t="str">
        <f>IF(HLOOKUP(W223,MaGv!$C$38:$AZ$68,2,0)=0," ",HLOOKUP(W223,MaGv!$C$38:$AZ$68,2,0))</f>
        <v>BU03</v>
      </c>
      <c r="Y231" s="26" t="str">
        <f>IF(HLOOKUP(W223,MaGv!$C$38:$AZ$68,7,0)=0," ",HLOOKUP(W223,MaGv!$C$38:$AZ$68,7,0))</f>
        <v>BL03</v>
      </c>
      <c r="Z231" s="26" t="str">
        <f>IF(HLOOKUP(W223,MaGv!$C$38:$AZ$68,12,0)=0," ",HLOOKUP(W223,MaGv!$C$38:$AZ$68,12,0))</f>
        <v>BA10</v>
      </c>
      <c r="AA231" s="26" t="str">
        <f>IF(HLOOKUP(W223,MaGv!$C$38:$AZ$68,17,0)=0," ",HLOOKUP(W223,MaGv!$C$38:$AZ$68,17,0))</f>
        <v>BA10</v>
      </c>
      <c r="AB231" s="26" t="str">
        <f>IF(HLOOKUP(W223,MaGv!$C$38:$AZ$68,22,0)=0," ",HLOOKUP(W223,MaGv!$C$38:$AZ$68,22,0))</f>
        <v>BA10</v>
      </c>
      <c r="AC231" s="26" t="str">
        <f>IF(HLOOKUP(W223,MaGv!$C$38:$AZ$68,27,0)=0," ",HLOOKUP(W223,MaGv!$C$38:$AZ$68,27,0))</f>
        <v/>
      </c>
      <c r="AD231" s="268"/>
      <c r="AE231" s="482" t="s">
        <v>24</v>
      </c>
      <c r="AF231" s="27">
        <v>1</v>
      </c>
      <c r="AG231" s="26" t="str">
        <f>IF(HLOOKUP(AF223,MaGv!$C$38:$AZ$68,2,0)=0," ",HLOOKUP(AF223,MaGv!$C$38:$AZ$68,2,0))</f>
        <v/>
      </c>
      <c r="AH231" s="26" t="str">
        <f>IF(HLOOKUP(AF223,MaGv!$C$38:$AZ$68,7,0)=0," ",HLOOKUP(AF223,MaGv!$C$38:$AZ$68,7,0))</f>
        <v/>
      </c>
      <c r="AI231" s="26" t="str">
        <f>IF(HLOOKUP(AF223,MaGv!$C$38:$AZ$68,12,0)=0," ",HLOOKUP(AF223,MaGv!$C$38:$AZ$68,12,0))</f>
        <v/>
      </c>
      <c r="AJ231" s="26" t="str">
        <f>IF(HLOOKUP(AF223,MaGv!$C$38:$AZ$68,17,0)=0," ",HLOOKUP(AF223,MaGv!$C$38:$AZ$68,17,0))</f>
        <v/>
      </c>
      <c r="AK231" s="26" t="str">
        <f>IF(HLOOKUP(AF223,MaGv!$C$38:$AZ$68,22,0)=0," ",HLOOKUP(AF223,MaGv!$C$38:$AZ$68,22,0))</f>
        <v/>
      </c>
      <c r="AL231" s="26" t="str">
        <f>IF(HLOOKUP(AF223,MaGv!$C$38:$AZ$68,27,0)=0," ",HLOOKUP(AF223,MaGv!$C$38:$AZ$68,27,0))</f>
        <v/>
      </c>
    </row>
    <row r="232" spans="1:41" ht="14.25" customHeight="1" x14ac:dyDescent="0.25">
      <c r="A232" s="283"/>
      <c r="B232" s="484"/>
      <c r="C232" s="67">
        <v>2</v>
      </c>
      <c r="D232" s="68" t="str">
        <f t="shared" si="151"/>
        <v>toán</v>
      </c>
      <c r="E232" s="68" t="str">
        <f t="shared" si="152"/>
        <v>nghề</v>
      </c>
      <c r="F232" s="68" t="str">
        <f t="shared" si="153"/>
        <v>nghề</v>
      </c>
      <c r="G232" s="68" t="str">
        <f t="shared" si="154"/>
        <v>anh</v>
      </c>
      <c r="H232" s="68" t="str">
        <f t="shared" si="155"/>
        <v>anh</v>
      </c>
      <c r="I232" s="68" t="str">
        <f t="shared" si="156"/>
        <v/>
      </c>
      <c r="J232" s="281"/>
      <c r="K232" s="484"/>
      <c r="L232" s="67">
        <v>2</v>
      </c>
      <c r="M232" s="68" t="str">
        <f t="shared" si="157"/>
        <v/>
      </c>
      <c r="N232" s="68" t="str">
        <f t="shared" si="158"/>
        <v/>
      </c>
      <c r="O232" s="68" t="str">
        <f t="shared" si="159"/>
        <v/>
      </c>
      <c r="P232" s="68" t="str">
        <f t="shared" si="160"/>
        <v/>
      </c>
      <c r="Q232" s="68" t="str">
        <f t="shared" si="161"/>
        <v/>
      </c>
      <c r="R232" s="68" t="str">
        <f t="shared" si="162"/>
        <v/>
      </c>
      <c r="V232" s="483"/>
      <c r="W232" s="25">
        <v>2</v>
      </c>
      <c r="X232" s="26" t="str">
        <f>IF(HLOOKUP(W223,MaGv!$C$38:$AZ$68,3,0)=0," ",HLOOKUP(W223,MaGv!$C$38:$AZ$68,3,0))</f>
        <v>BT06</v>
      </c>
      <c r="Y232" s="26" t="str">
        <f>IF(HLOOKUP(W223,MaGv!$C$38:$AZ$68,8,0)=0," ",HLOOKUP(W223,MaGv!$C$38:$AZ$68,8,0))</f>
        <v>BN08</v>
      </c>
      <c r="Z232" s="26" t="str">
        <f>IF(HLOOKUP(W223,MaGv!$C$38:$AZ$68,13,0)=0," ",HLOOKUP(W223,MaGv!$C$38:$AZ$68,13,0))</f>
        <v>BN08</v>
      </c>
      <c r="AA232" s="26" t="str">
        <f>IF(HLOOKUP(W223,MaGv!$C$38:$AZ$68,18,0)=0," ",HLOOKUP(W223,MaGv!$C$38:$AZ$68,18,0))</f>
        <v>BA10</v>
      </c>
      <c r="AB232" s="26" t="str">
        <f>IF(HLOOKUP(W223,MaGv!$C$38:$AZ$68,23,0)=0," ",HLOOKUP(W223,MaGv!$C$38:$AZ$68,23,0))</f>
        <v>BA10</v>
      </c>
      <c r="AC232" s="26" t="str">
        <f>IF(HLOOKUP(W223,MaGv!$C$38:$AZ$68,28,0)=0," ",HLOOKUP(W223,MaGv!$C$38:$AZ$68,28,0))</f>
        <v/>
      </c>
      <c r="AD232" s="268"/>
      <c r="AE232" s="482"/>
      <c r="AF232" s="27">
        <v>2</v>
      </c>
      <c r="AG232" s="26" t="str">
        <f>IF(HLOOKUP(AF223,MaGv!$C$38:$AZ$68,3,0)=0," ",HLOOKUP(AF223,MaGv!$C$38:$AZ$68,3,0))</f>
        <v/>
      </c>
      <c r="AH232" s="26" t="str">
        <f>IF(HLOOKUP(AF223,MaGv!$C$38:$AZ$68,8,0)=0," ",HLOOKUP(AF223,MaGv!$C$38:$AZ$68,8,0))</f>
        <v/>
      </c>
      <c r="AI232" s="26" t="str">
        <f>IF(HLOOKUP(AF223,MaGv!$C$38:$AZ$68,13,0)=0," ",HLOOKUP(AF223,MaGv!$C$38:$AZ$68,13,0))</f>
        <v/>
      </c>
      <c r="AJ232" s="26" t="str">
        <f>IF(HLOOKUP(AF223,MaGv!$C$38:$AZ$68,18,0)=0," ",HLOOKUP(AF223,MaGv!$C$38:$AZ$68,18,0))</f>
        <v/>
      </c>
      <c r="AK232" s="26" t="str">
        <f>IF(HLOOKUP(AF223,MaGv!$C$38:$AZ$68,23,0)=0," ",HLOOKUP(AF223,MaGv!$C$38:$AZ$68,23,0))</f>
        <v/>
      </c>
      <c r="AL232" s="26" t="str">
        <f>IF(HLOOKUP(AF223,MaGv!$C$38:$AZ$68,28,0)=0," ",HLOOKUP(AF223,MaGv!$C$38:$AZ$68,28,0))</f>
        <v/>
      </c>
    </row>
    <row r="233" spans="1:41" ht="14.25" customHeight="1" x14ac:dyDescent="0.25">
      <c r="A233" s="283"/>
      <c r="B233" s="484"/>
      <c r="C233" s="67">
        <v>3</v>
      </c>
      <c r="D233" s="68" t="str">
        <f t="shared" si="151"/>
        <v>sinh</v>
      </c>
      <c r="E233" s="68" t="str">
        <f t="shared" si="152"/>
        <v>địa</v>
      </c>
      <c r="F233" s="68" t="str">
        <f t="shared" si="153"/>
        <v>nghề</v>
      </c>
      <c r="G233" s="68" t="str">
        <f t="shared" si="154"/>
        <v>tin</v>
      </c>
      <c r="H233" s="68" t="str">
        <f t="shared" si="155"/>
        <v>cd</v>
      </c>
      <c r="I233" s="68" t="str">
        <f t="shared" si="156"/>
        <v/>
      </c>
      <c r="J233" s="281"/>
      <c r="K233" s="484"/>
      <c r="L233" s="67">
        <v>3</v>
      </c>
      <c r="M233" s="68" t="str">
        <f t="shared" si="157"/>
        <v/>
      </c>
      <c r="N233" s="68" t="str">
        <f t="shared" si="158"/>
        <v/>
      </c>
      <c r="O233" s="68" t="str">
        <f t="shared" si="159"/>
        <v/>
      </c>
      <c r="P233" s="68" t="str">
        <f t="shared" si="160"/>
        <v/>
      </c>
      <c r="Q233" s="68" t="str">
        <f t="shared" si="161"/>
        <v/>
      </c>
      <c r="R233" s="68" t="str">
        <f t="shared" si="162"/>
        <v/>
      </c>
      <c r="V233" s="483"/>
      <c r="W233" s="25">
        <v>3</v>
      </c>
      <c r="X233" s="26" t="str">
        <f>IF(HLOOKUP(W223,MaGv!$C$38:$AZ$68,4,0)=0," ",HLOOKUP(W223,MaGv!$C$38:$AZ$68,4,0))</f>
        <v>BS02</v>
      </c>
      <c r="Y233" s="26" t="str">
        <f>IF(HLOOKUP(W223,MaGv!$C$38:$AZ$68,9,0)=0," ",HLOOKUP(W223,MaGv!$C$38:$AZ$68,9,0))</f>
        <v>BD01</v>
      </c>
      <c r="Z233" s="26" t="str">
        <f>IF(HLOOKUP(W223,MaGv!$C$38:$AZ$68,14,0)=0," ",HLOOKUP(W223,MaGv!$C$38:$AZ$68,14,0))</f>
        <v>BN08</v>
      </c>
      <c r="AA233" s="26" t="str">
        <f>IF(HLOOKUP(W223,MaGv!$C$38:$AZ$68,19,0)=0," ",HLOOKUP(W223,MaGv!$C$38:$AZ$68,19,0))</f>
        <v>BI05</v>
      </c>
      <c r="AB233" s="26" t="str">
        <f>IF(HLOOKUP(W223,MaGv!$C$38:$AZ$68,24,0)=0," ",HLOOKUP(W223,MaGv!$C$38:$AZ$68,24,0))</f>
        <v>BG04</v>
      </c>
      <c r="AC233" s="26" t="str">
        <f>IF(HLOOKUP(W223,MaGv!$C$38:$AZ$68,29,0)=0," ",HLOOKUP(W223,MaGv!$C$38:$AZ$68,29,0))</f>
        <v/>
      </c>
      <c r="AD233" s="268"/>
      <c r="AE233" s="482"/>
      <c r="AF233" s="27">
        <v>3</v>
      </c>
      <c r="AG233" s="26" t="str">
        <f>IF(HLOOKUP(AF223,MaGv!$C$38:$AZ$68,4,0)=0," ",HLOOKUP(AF223,MaGv!$C$38:$AZ$68,4,0))</f>
        <v/>
      </c>
      <c r="AH233" s="26" t="str">
        <f>IF(HLOOKUP(AF223,MaGv!$C$38:$AZ$68,9,0)=0," ",HLOOKUP(AF223,MaGv!$C$38:$AZ$68,9,0))</f>
        <v/>
      </c>
      <c r="AI233" s="26" t="str">
        <f>IF(HLOOKUP(AF223,MaGv!$C$38:$AZ$68,14,0)=0," ",HLOOKUP(AF223,MaGv!$C$38:$AZ$68,14,0))</f>
        <v/>
      </c>
      <c r="AJ233" s="26" t="str">
        <f>IF(HLOOKUP(AF223,MaGv!$C$38:$AZ$68,19,0)=0," ",HLOOKUP(AF223,MaGv!$C$38:$AZ$68,19,0))</f>
        <v/>
      </c>
      <c r="AK233" s="26" t="str">
        <f>IF(HLOOKUP(AF223,MaGv!$C$38:$AZ$68,24,0)=0," ",HLOOKUP(AF223,MaGv!$C$38:$AZ$68,24,0))</f>
        <v/>
      </c>
      <c r="AL233" s="26" t="str">
        <f>IF(HLOOKUP(AF223,MaGv!$C$38:$AZ$68,29,0)=0," ",HLOOKUP(AF223,MaGv!$C$38:$AZ$68,29,0))</f>
        <v/>
      </c>
    </row>
    <row r="234" spans="1:41" ht="14.25" customHeight="1" x14ac:dyDescent="0.25">
      <c r="A234" s="283"/>
      <c r="B234" s="484"/>
      <c r="C234" s="67">
        <v>4</v>
      </c>
      <c r="D234" s="68" t="str">
        <f t="shared" si="151"/>
        <v>cn</v>
      </c>
      <c r="E234" s="68" t="str">
        <f t="shared" si="152"/>
        <v>qp</v>
      </c>
      <c r="F234" s="68" t="str">
        <f t="shared" si="153"/>
        <v>hóa</v>
      </c>
      <c r="G234" s="68" t="str">
        <f t="shared" si="154"/>
        <v>tin</v>
      </c>
      <c r="H234" s="68" t="str">
        <f t="shared" si="155"/>
        <v>văn</v>
      </c>
      <c r="I234" s="68" t="str">
        <f t="shared" si="156"/>
        <v/>
      </c>
      <c r="J234" s="281"/>
      <c r="K234" s="484"/>
      <c r="L234" s="67">
        <v>4</v>
      </c>
      <c r="M234" s="68" t="str">
        <f t="shared" si="157"/>
        <v>cn</v>
      </c>
      <c r="N234" s="68" t="str">
        <f t="shared" si="158"/>
        <v/>
      </c>
      <c r="O234" s="68" t="str">
        <f t="shared" si="159"/>
        <v/>
      </c>
      <c r="P234" s="68" t="str">
        <f t="shared" si="160"/>
        <v/>
      </c>
      <c r="Q234" s="68" t="str">
        <f t="shared" si="161"/>
        <v/>
      </c>
      <c r="R234" s="68" t="str">
        <f t="shared" si="162"/>
        <v/>
      </c>
      <c r="V234" s="483"/>
      <c r="W234" s="25">
        <v>4</v>
      </c>
      <c r="X234" s="26" t="s">
        <v>158</v>
      </c>
      <c r="Y234" s="26" t="str">
        <f>IF(HLOOKUP(W223,MaGv!$C$38:$AZ$68,10,0)=0," ",HLOOKUP(W223,MaGv!$C$38:$AZ$68,10,0))</f>
        <v>BQ04</v>
      </c>
      <c r="Z234" s="26" t="str">
        <f>IF(HLOOKUP(W223,MaGv!$C$38:$AZ$68,15,0)=0," ",HLOOKUP(W223,MaGv!$C$38:$AZ$68,15,0))</f>
        <v>BH03</v>
      </c>
      <c r="AA234" s="26" t="str">
        <f>IF(HLOOKUP(W223,MaGv!$C$38:$AZ$68,20,0)=0," ",HLOOKUP(W223,MaGv!$C$38:$AZ$68,20,0))</f>
        <v>BI05</v>
      </c>
      <c r="AB234" s="26" t="str">
        <f>IF(HLOOKUP(W223,MaGv!$C$38:$AZ$68,25,0)=0," ",HLOOKUP(W223,MaGv!$C$38:$AZ$68,25,0))</f>
        <v>BV04</v>
      </c>
      <c r="AC234" s="26" t="str">
        <f>IF(HLOOKUP(W223,MaGv!$C$38:$AZ$68,30,0)=0," ",HLOOKUP(W223,MaGv!$C$38:$AZ$68,30,0))</f>
        <v/>
      </c>
      <c r="AD234" s="268"/>
      <c r="AE234" s="482"/>
      <c r="AF234" s="27">
        <v>4</v>
      </c>
      <c r="AG234" s="26" t="s">
        <v>158</v>
      </c>
      <c r="AH234" s="26" t="str">
        <f>IF(HLOOKUP(AF223,MaGv!$C$38:$AZ$68,10,0)=0," ",HLOOKUP(AF223,MaGv!$C$38:$AZ$68,10,0))</f>
        <v/>
      </c>
      <c r="AI234" s="26" t="str">
        <f>IF(HLOOKUP(AF223,MaGv!$C$38:$AZ$68,15,0)=0," ",HLOOKUP(AF223,MaGv!$C$38:$AZ$68,15,0))</f>
        <v/>
      </c>
      <c r="AJ234" s="26" t="str">
        <f>IF(HLOOKUP(AF223,MaGv!$C$38:$AZ$68,20,0)=0," ",HLOOKUP(AF223,MaGv!$C$38:$AZ$68,20,0))</f>
        <v/>
      </c>
      <c r="AK234" s="26" t="str">
        <f>IF(HLOOKUP(AF223,MaGv!$C$38:$AZ$68,25,0)=0," ",HLOOKUP(AF223,MaGv!$C$38:$AZ$68,25,0))</f>
        <v/>
      </c>
      <c r="AL234" s="26" t="str">
        <f>IF(HLOOKUP(AF223,MaGv!$C$38:$AZ$68,30,0)=0," ",HLOOKUP(AF223,MaGv!$C$38:$AZ$68,30,0))</f>
        <v/>
      </c>
    </row>
    <row r="235" spans="1:41" ht="14.25" customHeight="1" x14ac:dyDescent="0.25">
      <c r="A235" s="283"/>
      <c r="B235" s="484"/>
      <c r="C235" s="67">
        <v>5</v>
      </c>
      <c r="D235" s="68" t="s">
        <v>516</v>
      </c>
      <c r="E235" s="68" t="str">
        <f t="shared" si="152"/>
        <v>hóa</v>
      </c>
      <c r="F235" s="68" t="str">
        <f t="shared" si="153"/>
        <v>hóa</v>
      </c>
      <c r="G235" s="68" t="str">
        <f t="shared" si="154"/>
        <v>sinh</v>
      </c>
      <c r="H235" s="68" t="str">
        <f t="shared" si="155"/>
        <v>lý</v>
      </c>
      <c r="I235" s="68" t="str">
        <f t="shared" si="156"/>
        <v/>
      </c>
      <c r="J235" s="281"/>
      <c r="K235" s="484"/>
      <c r="L235" s="67">
        <v>5</v>
      </c>
      <c r="M235" s="68" t="s">
        <v>516</v>
      </c>
      <c r="N235" s="68" t="str">
        <f t="shared" si="158"/>
        <v/>
      </c>
      <c r="O235" s="68" t="str">
        <f t="shared" si="159"/>
        <v/>
      </c>
      <c r="P235" s="68" t="str">
        <f t="shared" si="160"/>
        <v/>
      </c>
      <c r="Q235" s="68" t="str">
        <f t="shared" si="161"/>
        <v/>
      </c>
      <c r="R235" s="68" t="str">
        <f t="shared" si="162"/>
        <v/>
      </c>
      <c r="V235" s="483"/>
      <c r="W235" s="25">
        <v>5</v>
      </c>
      <c r="X235" s="26" t="s">
        <v>516</v>
      </c>
      <c r="Y235" s="26" t="str">
        <f>IF(HLOOKUP(W223,MaGv!$C$38:$AZ$68,11,0)=0," ",HLOOKUP(W223,MaGv!$C$38:$AZ$68,11,0))</f>
        <v>BH03</v>
      </c>
      <c r="Z235" s="26" t="str">
        <f>IF(HLOOKUP(W223,MaGv!$C$38:$AZ$68,16,0)=0," ",HLOOKUP(W223,MaGv!$C$38:$AZ$68,16,0))</f>
        <v>BH03</v>
      </c>
      <c r="AA235" s="26" t="str">
        <f>IF(HLOOKUP(W223,MaGv!$C$38:$AZ$68,21,0)=0," ",HLOOKUP(W223,MaGv!$C$38:$AZ$68,21,0))</f>
        <v>BS02</v>
      </c>
      <c r="AB235" s="26" t="str">
        <f>IF(HLOOKUP(W223,MaGv!$C$38:$AZ$68,26,0)=0," ",HLOOKUP(W223,MaGv!$C$38:$AZ$68,26,0))</f>
        <v>BL03</v>
      </c>
      <c r="AC235" s="26" t="str">
        <f>IF(HLOOKUP(W223,MaGv!$C$38:$AZ$68,31,0)=0," ",HLOOKUP(W223,MaGv!$C$38:$AZ$68,31,0))</f>
        <v/>
      </c>
      <c r="AD235" s="268"/>
      <c r="AE235" s="482"/>
      <c r="AF235" s="27">
        <v>5</v>
      </c>
      <c r="AG235" s="26" t="s">
        <v>516</v>
      </c>
      <c r="AH235" s="26" t="str">
        <f>IF(HLOOKUP(AF223,MaGv!$C$38:$AZ$68,11,0)=0," ",HLOOKUP(AF223,MaGv!$C$38:$AZ$68,11,0))</f>
        <v/>
      </c>
      <c r="AI235" s="26" t="str">
        <f>IF(HLOOKUP(AF223,MaGv!$C$38:$AZ$68,16,0)=0," ",HLOOKUP(AF223,MaGv!$C$38:$AZ$68,16,0))</f>
        <v/>
      </c>
      <c r="AJ235" s="26" t="str">
        <f>IF(HLOOKUP(AF223,MaGv!$C$38:$AZ$68,21,0)=0," ",HLOOKUP(AF223,MaGv!$C$38:$AZ$68,21,0))</f>
        <v/>
      </c>
      <c r="AK235" s="26" t="str">
        <f>IF(HLOOKUP(AF223,MaGv!$C$38:$AZ$68,26,0)=0," ",HLOOKUP(AF223,MaGv!$C$38:$AZ$68,26,0))</f>
        <v/>
      </c>
      <c r="AL235" s="26" t="str">
        <f>IF(HLOOKUP(AF223,MaGv!$C$38:$AZ$68,31,0)=0," ",HLOOKUP(AF223,MaGv!$C$38:$AZ$68,31,0))</f>
        <v/>
      </c>
      <c r="AN235" s="28"/>
      <c r="AO235" s="28"/>
    </row>
    <row r="236" spans="1:41" s="28" customFormat="1" ht="14.25" customHeight="1" x14ac:dyDescent="0.25">
      <c r="A236" s="283"/>
      <c r="B236" s="69"/>
      <c r="C236" s="69"/>
      <c r="D236" s="69"/>
      <c r="E236" s="69"/>
      <c r="F236" s="69"/>
      <c r="G236" s="71"/>
      <c r="H236" s="71"/>
      <c r="I236" s="71"/>
      <c r="J236" s="281"/>
      <c r="K236" s="71"/>
      <c r="L236" s="71"/>
      <c r="M236" s="71"/>
      <c r="N236" s="71"/>
      <c r="O236" s="71"/>
      <c r="P236" s="71"/>
      <c r="Q236" s="71"/>
      <c r="R236" s="71"/>
      <c r="V236" s="11"/>
      <c r="W236" s="8"/>
      <c r="X236" s="6"/>
      <c r="Y236" s="6"/>
      <c r="Z236" s="6"/>
      <c r="AA236" s="6"/>
      <c r="AB236" s="6"/>
      <c r="AC236" s="6"/>
      <c r="AD236" s="268"/>
      <c r="AE236" s="7"/>
      <c r="AF236" s="8"/>
      <c r="AG236" s="6"/>
      <c r="AH236" s="6"/>
      <c r="AI236" s="6"/>
      <c r="AJ236" s="6"/>
      <c r="AK236" s="6"/>
      <c r="AL236" s="6"/>
    </row>
    <row r="237" spans="1:41" s="28" customFormat="1" ht="14.25" customHeight="1" x14ac:dyDescent="0.25">
      <c r="A237" s="284"/>
      <c r="B237" s="72"/>
      <c r="C237" s="72"/>
      <c r="D237" s="72"/>
      <c r="E237" s="72"/>
      <c r="F237" s="72"/>
      <c r="G237" s="73"/>
      <c r="H237" s="73"/>
      <c r="I237" s="73"/>
      <c r="J237" s="282"/>
      <c r="K237" s="73"/>
      <c r="L237" s="73"/>
      <c r="M237" s="73"/>
      <c r="N237" s="73"/>
      <c r="O237" s="73"/>
      <c r="P237" s="73"/>
      <c r="Q237" s="73"/>
      <c r="R237" s="73"/>
      <c r="V237" s="12"/>
      <c r="W237" s="8"/>
      <c r="X237" s="6"/>
      <c r="Y237" s="6"/>
      <c r="Z237" s="6"/>
      <c r="AA237" s="6"/>
      <c r="AB237" s="6"/>
      <c r="AC237" s="6"/>
      <c r="AD237" s="268"/>
      <c r="AE237" s="7"/>
      <c r="AF237" s="8"/>
      <c r="AG237" s="6"/>
      <c r="AH237" s="6"/>
      <c r="AI237" s="6"/>
      <c r="AJ237" s="6"/>
      <c r="AK237" s="6"/>
      <c r="AL237" s="6"/>
      <c r="AN237" s="16"/>
      <c r="AO237" s="16"/>
    </row>
    <row r="238" spans="1:41" ht="14.25" customHeight="1" x14ac:dyDescent="0.25">
      <c r="A238" s="285"/>
      <c r="J238" s="281"/>
      <c r="V238" s="2"/>
      <c r="W238" s="30"/>
      <c r="X238" s="2"/>
      <c r="Y238" s="2"/>
      <c r="Z238" s="2"/>
      <c r="AA238" s="2"/>
      <c r="AB238" s="2"/>
      <c r="AC238" s="2"/>
      <c r="AD238" s="268"/>
      <c r="AE238" s="2"/>
      <c r="AF238" s="30"/>
      <c r="AG238" s="2"/>
      <c r="AH238" s="2"/>
      <c r="AI238" s="2"/>
      <c r="AJ238" s="2"/>
      <c r="AK238" s="2"/>
      <c r="AL238" s="2"/>
    </row>
    <row r="239" spans="1:41" ht="14.25" customHeight="1" x14ac:dyDescent="0.25">
      <c r="A239" s="271"/>
      <c r="B239" s="55" t="s">
        <v>94</v>
      </c>
      <c r="C239" s="56"/>
      <c r="D239" s="57"/>
      <c r="E239" s="57"/>
      <c r="F239" s="57"/>
      <c r="G239" s="57"/>
      <c r="H239" s="58" t="str">
        <f>MaGv!$N$1</f>
        <v>02/1/2018</v>
      </c>
      <c r="I239" s="57"/>
      <c r="J239" s="275"/>
      <c r="K239" s="55" t="s">
        <v>94</v>
      </c>
      <c r="M239" s="57"/>
      <c r="N239" s="57"/>
      <c r="O239" s="57"/>
      <c r="P239" s="57"/>
      <c r="Q239" s="58" t="str">
        <f>MaGv!$N$1</f>
        <v>02/1/2018</v>
      </c>
      <c r="R239" s="57"/>
      <c r="V239" s="15"/>
      <c r="W239" s="17"/>
      <c r="X239" s="17"/>
      <c r="Y239" s="17"/>
      <c r="Z239" s="17"/>
      <c r="AA239" s="17"/>
      <c r="AB239" s="18" t="str">
        <f>MaGv!$N$1</f>
        <v>02/1/2018</v>
      </c>
      <c r="AC239" s="17"/>
      <c r="AD239" s="268"/>
      <c r="AE239" s="15"/>
      <c r="AF239" s="17"/>
      <c r="AG239" s="17"/>
      <c r="AH239" s="17"/>
      <c r="AI239" s="17"/>
      <c r="AJ239" s="17"/>
      <c r="AK239" s="18" t="str">
        <f>MaGv!$N$1</f>
        <v>02/1/2018</v>
      </c>
      <c r="AL239" s="17"/>
    </row>
    <row r="240" spans="1:41" ht="14.25" customHeight="1" x14ac:dyDescent="0.25">
      <c r="A240" s="271"/>
      <c r="B240" s="59" t="str">
        <f>V240</f>
        <v>LỚP:</v>
      </c>
      <c r="C240" s="196" t="str">
        <f>VLOOKUP(A242,DS!$R$3:$T$52,2,0)</f>
        <v>B15</v>
      </c>
      <c r="D240" s="59" t="str">
        <f>Y240</f>
        <v>GVCN:</v>
      </c>
      <c r="E240" s="60" t="e">
        <f>Z240</f>
        <v>#N/A</v>
      </c>
      <c r="G240" s="62"/>
      <c r="H240" s="62"/>
      <c r="I240" s="62"/>
      <c r="J240" s="275"/>
      <c r="K240" s="63" t="str">
        <f>AE240</f>
        <v>LỚP:</v>
      </c>
      <c r="L240" s="196" t="str">
        <f>VLOOKUP(J242,DS!$R$3:$T$52,2,0)</f>
        <v>B16</v>
      </c>
      <c r="M240" s="59" t="str">
        <f>AH240</f>
        <v>GVCN:</v>
      </c>
      <c r="N240" s="64" t="e">
        <f>AI240</f>
        <v>#N/A</v>
      </c>
      <c r="P240" s="62"/>
      <c r="Q240" s="62"/>
      <c r="R240" s="62"/>
      <c r="V240" s="19" t="s">
        <v>37</v>
      </c>
      <c r="W240" s="4" t="str">
        <f>C240</f>
        <v>B15</v>
      </c>
      <c r="Y240" s="10" t="s">
        <v>17</v>
      </c>
      <c r="Z240" s="5" t="e">
        <f>VLOOKUP(W240,dscn,4,0)&amp; "-"&amp;VLOOKUP(W240,dscn,6,0)</f>
        <v>#N/A</v>
      </c>
      <c r="AA240" s="4"/>
      <c r="AB240" s="4"/>
      <c r="AC240" s="4"/>
      <c r="AD240" s="268"/>
      <c r="AE240" s="19" t="s">
        <v>37</v>
      </c>
      <c r="AF240" s="4" t="str">
        <f>L240</f>
        <v>B16</v>
      </c>
      <c r="AH240" s="10" t="s">
        <v>17</v>
      </c>
      <c r="AI240" s="5" t="e">
        <f>VLOOKUP(AF240,dscn,4,0)&amp; "-"&amp;VLOOKUP(AF240,dscn,6,0)</f>
        <v>#N/A</v>
      </c>
      <c r="AJ240" s="4"/>
      <c r="AK240" s="4"/>
      <c r="AL240" s="4"/>
    </row>
    <row r="241" spans="1:41" ht="14.25" customHeight="1" x14ac:dyDescent="0.25">
      <c r="A241" s="272"/>
      <c r="J241" s="276"/>
      <c r="V241" s="2"/>
      <c r="W241" s="2"/>
      <c r="X241" s="1"/>
      <c r="Y241" s="2"/>
      <c r="Z241" s="2"/>
      <c r="AA241" s="2"/>
      <c r="AB241" s="2"/>
      <c r="AC241" s="2"/>
      <c r="AD241" s="268"/>
      <c r="AE241" s="2"/>
      <c r="AF241" s="2"/>
      <c r="AG241" s="1"/>
      <c r="AH241" s="2"/>
      <c r="AI241" s="2"/>
      <c r="AJ241" s="2"/>
      <c r="AK241" s="2"/>
      <c r="AL241" s="2"/>
    </row>
    <row r="242" spans="1:41" ht="14.25" customHeight="1" x14ac:dyDescent="0.25">
      <c r="A242" s="273">
        <v>29</v>
      </c>
      <c r="B242" s="65"/>
      <c r="C242" s="66" t="s">
        <v>44</v>
      </c>
      <c r="D242" s="66" t="s">
        <v>15</v>
      </c>
      <c r="E242" s="66" t="s">
        <v>16</v>
      </c>
      <c r="F242" s="66" t="s">
        <v>38</v>
      </c>
      <c r="G242" s="66" t="s">
        <v>39</v>
      </c>
      <c r="H242" s="66" t="s">
        <v>40</v>
      </c>
      <c r="I242" s="66" t="s">
        <v>41</v>
      </c>
      <c r="J242" s="277">
        <v>30</v>
      </c>
      <c r="K242" s="65"/>
      <c r="L242" s="66" t="s">
        <v>44</v>
      </c>
      <c r="M242" s="66" t="s">
        <v>15</v>
      </c>
      <c r="N242" s="66" t="s">
        <v>16</v>
      </c>
      <c r="O242" s="66" t="s">
        <v>38</v>
      </c>
      <c r="P242" s="66" t="s">
        <v>39</v>
      </c>
      <c r="Q242" s="66" t="s">
        <v>40</v>
      </c>
      <c r="R242" s="66" t="s">
        <v>41</v>
      </c>
      <c r="U242" s="22"/>
      <c r="V242" s="20"/>
      <c r="W242" s="21" t="s">
        <v>44</v>
      </c>
      <c r="X242" s="21" t="s">
        <v>15</v>
      </c>
      <c r="Y242" s="21" t="s">
        <v>16</v>
      </c>
      <c r="Z242" s="21" t="s">
        <v>38</v>
      </c>
      <c r="AA242" s="21" t="s">
        <v>39</v>
      </c>
      <c r="AB242" s="21" t="s">
        <v>40</v>
      </c>
      <c r="AC242" s="21" t="s">
        <v>41</v>
      </c>
      <c r="AD242" s="269"/>
      <c r="AE242" s="20"/>
      <c r="AF242" s="21" t="s">
        <v>44</v>
      </c>
      <c r="AG242" s="21" t="s">
        <v>15</v>
      </c>
      <c r="AH242" s="21" t="s">
        <v>16</v>
      </c>
      <c r="AI242" s="21" t="s">
        <v>38</v>
      </c>
      <c r="AJ242" s="21" t="s">
        <v>39</v>
      </c>
      <c r="AK242" s="21" t="s">
        <v>40</v>
      </c>
      <c r="AL242" s="21" t="s">
        <v>41</v>
      </c>
      <c r="AN242" s="22"/>
      <c r="AO242" s="22"/>
    </row>
    <row r="243" spans="1:41" s="22" customFormat="1" ht="14.25" customHeight="1" x14ac:dyDescent="0.25">
      <c r="A243" s="273"/>
      <c r="B243" s="484" t="s">
        <v>25</v>
      </c>
      <c r="C243" s="67">
        <v>1</v>
      </c>
      <c r="D243" s="68" t="str">
        <f t="shared" ref="D243:D251" si="163">IF(X243="","",IF(X243="cn","cn",VLOOKUP(MID(X243,2,1),$AN$4:$AO$18,2,0)))</f>
        <v/>
      </c>
      <c r="E243" s="68" t="str">
        <f t="shared" ref="E243:E252" si="164">IF(Y243="","",IF(Y243="cn","cn",VLOOKUP(MID(Y243,2,1),$AN$4:$AO$18,2,0)))</f>
        <v/>
      </c>
      <c r="F243" s="68" t="str">
        <f t="shared" ref="F243:F252" si="165">IF(Z243="","",IF(Z243="cn","cn",VLOOKUP(MID(Z243,2,1),$AN$4:$AO$18,2,0)))</f>
        <v/>
      </c>
      <c r="G243" s="68" t="str">
        <f t="shared" ref="G243:G252" si="166">IF(AA243="","",IF(AA243="cn","cn",VLOOKUP(MID(AA243,2,1),$AN$4:$AO$18,2,0)))</f>
        <v/>
      </c>
      <c r="H243" s="68" t="str">
        <f t="shared" ref="H243:H252" si="167">IF(AB243="","",IF(AB243="cn","cn",VLOOKUP(MID(AB243,2,1),$AN$4:$AO$18,2,0)))</f>
        <v/>
      </c>
      <c r="I243" s="68" t="str">
        <f t="shared" ref="I243:I252" si="168">IF(AC243="","",IF(AC243="cn","cn",VLOOKUP(MID(AC243,2,1),$AN$4:$AO$18,2,0)))</f>
        <v/>
      </c>
      <c r="J243" s="277"/>
      <c r="K243" s="484" t="s">
        <v>25</v>
      </c>
      <c r="L243" s="67">
        <v>1</v>
      </c>
      <c r="M243" s="68" t="str">
        <f t="shared" ref="M243:M251" si="169">IF(AG243="","",IF(AG243="cn","cn",VLOOKUP(MID(AG243,2,1),$AN$4:$AO$18,2,0)))</f>
        <v/>
      </c>
      <c r="N243" s="68" t="str">
        <f t="shared" ref="N243:N252" si="170">IF(AH243="","",IF(AH243="cn","cn",VLOOKUP(MID(AH243,2,1),$AN$4:$AO$18,2,0)))</f>
        <v/>
      </c>
      <c r="O243" s="68" t="str">
        <f t="shared" ref="O243:O252" si="171">IF(AI243="","",IF(AI243="cn","cn",VLOOKUP(MID(AI243,2,1),$AN$4:$AO$18,2,0)))</f>
        <v/>
      </c>
      <c r="P243" s="68" t="str">
        <f t="shared" ref="P243:P252" si="172">IF(AJ243="","",IF(AJ243="cn","cn",VLOOKUP(MID(AJ243,2,1),$AN$4:$AO$18,2,0)))</f>
        <v/>
      </c>
      <c r="Q243" s="68" t="str">
        <f t="shared" ref="Q243:Q252" si="173">IF(AK243="","",IF(AK243="cn","cn",VLOOKUP(MID(AK243,2,1),$AN$4:$AO$18,2,0)))</f>
        <v/>
      </c>
      <c r="R243" s="68" t="str">
        <f t="shared" ref="R243:R252" si="174">IF(AL243="","",IF(AL243="cn","cn",VLOOKUP(MID(AL243,2,1),$AN$4:$AO$18,2,0)))</f>
        <v/>
      </c>
      <c r="V243" s="20" t="s">
        <v>25</v>
      </c>
      <c r="W243" s="21">
        <v>1</v>
      </c>
      <c r="X243" s="26" t="str">
        <f>IF(HLOOKUP(W240,MaGv!$C$3:$AZ$68,2,0)=0," ",HLOOKUP(W240,MaGv!$C$3:$AZ$68,2,0))</f>
        <v/>
      </c>
      <c r="Y243" s="26" t="str">
        <f>IF(HLOOKUP(W240,MaGv!$C$3:$AZ$68,7,0)=0," ",HLOOKUP(W240,MaGv!$C$3:$AZ$68,7,0))</f>
        <v/>
      </c>
      <c r="Z243" s="26" t="str">
        <f>IF(HLOOKUP(W240,MaGv!$C$3:$AZ$68,12,0)=0," ",HLOOKUP(W240,MaGv!$C$3:$AZ$68,12,0))</f>
        <v/>
      </c>
      <c r="AA243" s="26" t="str">
        <f>IF(HLOOKUP(W240,MaGv!$C$3:$AZ$68,17,0)=0," ",HLOOKUP(W240,MaGv!$C$3:$AZ$68,17,0))</f>
        <v/>
      </c>
      <c r="AB243" s="26" t="str">
        <f>IF(HLOOKUP(W240,MaGv!$C$3:$AZ$68,22,0)=0," ",HLOOKUP(W240,MaGv!$C$3:$AZ$68,22,0))</f>
        <v/>
      </c>
      <c r="AC243" s="26" t="str">
        <f>IF(HLOOKUP(W240,MaGv!$C$3:$AZ$68,27,0)=0," ",HLOOKUP(W240,MaGv!$C$3:$AZ$68,27,0))</f>
        <v/>
      </c>
      <c r="AD243" s="268"/>
      <c r="AE243" s="482" t="s">
        <v>25</v>
      </c>
      <c r="AF243" s="27">
        <v>1</v>
      </c>
      <c r="AG243" s="26" t="str">
        <f>IF(HLOOKUP(AF240,MaGv!$C$3:$AZ$68,2,0)=0," ",HLOOKUP(AF240,MaGv!$C$3:$AZ$68,2,0))</f>
        <v/>
      </c>
      <c r="AH243" s="26" t="str">
        <f>IF(HLOOKUP(AF240,MaGv!$C$3:$AZ$68,7,0)=0," ",HLOOKUP(AF240,MaGv!$C$3:$AZ$68,7,0))</f>
        <v/>
      </c>
      <c r="AI243" s="26" t="str">
        <f>IF(HLOOKUP(AF240,MaGv!$C$3:$AZ$68,12,0)=0," ",HLOOKUP(AF240,MaGv!$C$3:$AZ$68,12,0))</f>
        <v/>
      </c>
      <c r="AJ243" s="26" t="str">
        <f>IF(HLOOKUP(AF240,MaGv!$C$3:$AZ$68,17,0)=0," ",HLOOKUP(AF240,MaGv!$C$3:$AZ$68,17,0))</f>
        <v/>
      </c>
      <c r="AK243" s="26" t="str">
        <f>IF(HLOOKUP(AF240,MaGv!$C$3:$AZ$68,22,0)=0," ",HLOOKUP(AF240,MaGv!$C$3:$AZ$68,22,0))</f>
        <v/>
      </c>
      <c r="AL243" s="26" t="str">
        <f>IF(HLOOKUP(AF240,MaGv!$C$3:$AZ$68,27,0)=0," ",HLOOKUP(AF240,MaGv!$C$3:$AZ$68,27,0))</f>
        <v/>
      </c>
      <c r="AN243" s="16"/>
      <c r="AO243" s="16"/>
    </row>
    <row r="244" spans="1:41" ht="14.25" customHeight="1" x14ac:dyDescent="0.25">
      <c r="A244" s="283"/>
      <c r="B244" s="484"/>
      <c r="C244" s="67">
        <v>2</v>
      </c>
      <c r="D244" s="68" t="str">
        <f t="shared" si="163"/>
        <v/>
      </c>
      <c r="E244" s="68" t="str">
        <f t="shared" si="164"/>
        <v/>
      </c>
      <c r="F244" s="68" t="str">
        <f t="shared" si="165"/>
        <v/>
      </c>
      <c r="G244" s="68" t="str">
        <f t="shared" si="166"/>
        <v/>
      </c>
      <c r="H244" s="68" t="str">
        <f t="shared" si="167"/>
        <v/>
      </c>
      <c r="I244" s="68" t="str">
        <f t="shared" si="168"/>
        <v/>
      </c>
      <c r="J244" s="281"/>
      <c r="K244" s="484"/>
      <c r="L244" s="67">
        <v>2</v>
      </c>
      <c r="M244" s="68" t="str">
        <f t="shared" si="169"/>
        <v/>
      </c>
      <c r="N244" s="68" t="str">
        <f t="shared" si="170"/>
        <v/>
      </c>
      <c r="O244" s="68" t="str">
        <f t="shared" si="171"/>
        <v/>
      </c>
      <c r="P244" s="68" t="str">
        <f t="shared" si="172"/>
        <v/>
      </c>
      <c r="Q244" s="68" t="str">
        <f t="shared" si="173"/>
        <v/>
      </c>
      <c r="R244" s="68" t="str">
        <f t="shared" si="174"/>
        <v/>
      </c>
      <c r="V244" s="483"/>
      <c r="W244" s="25">
        <v>2</v>
      </c>
      <c r="X244" s="26" t="str">
        <f>IF(HLOOKUP(W240,MaGv!$C$3:$AZ$68,3,0)=0," ",HLOOKUP(W240,MaGv!$C$3:$AZ$68,3,0))</f>
        <v/>
      </c>
      <c r="Y244" s="26" t="str">
        <f>IF(HLOOKUP(W240,MaGv!$C$3:$AZ$68,8,0)=0," ",HLOOKUP(W240,MaGv!$C$3:$AZ$68,8,0))</f>
        <v/>
      </c>
      <c r="Z244" s="26" t="str">
        <f>IF(HLOOKUP(W240,MaGv!$C$3:$AZ$68,13,0)=0," ",HLOOKUP(W240,MaGv!$C$3:$AZ$68,13,0))</f>
        <v/>
      </c>
      <c r="AA244" s="26" t="str">
        <f>IF(HLOOKUP(W240,MaGv!$C$3:$AZ$68,18,0)=0," ",HLOOKUP(W240,MaGv!$C$3:$AZ$68,18,0))</f>
        <v/>
      </c>
      <c r="AB244" s="26" t="str">
        <f>IF(HLOOKUP(W240,MaGv!$C$3:$AZ$68,23,0)=0," ",HLOOKUP(W240,MaGv!$C$3:$AZ$68,23,0))</f>
        <v/>
      </c>
      <c r="AC244" s="26" t="str">
        <f>IF(HLOOKUP(W240,MaGv!$C$3:$AZ$68,28,0)=0," ",HLOOKUP(W240,MaGv!$C$3:$AZ$68,28,0))</f>
        <v/>
      </c>
      <c r="AD244" s="268"/>
      <c r="AE244" s="482"/>
      <c r="AF244" s="27">
        <v>2</v>
      </c>
      <c r="AG244" s="26" t="str">
        <f>IF(HLOOKUP(AF240,MaGv!$C$3:$AZ$68,3,0)=0," ",HLOOKUP(AF240,MaGv!$C$3:$AZ$68,3,0))</f>
        <v/>
      </c>
      <c r="AH244" s="26" t="str">
        <f>IF(HLOOKUP(AF240,MaGv!$C$3:$AZ$68,8,0)=0," ",HLOOKUP(AF240,MaGv!$C$3:$AZ$68,8,0))</f>
        <v/>
      </c>
      <c r="AI244" s="26" t="str">
        <f>IF(HLOOKUP(AF240,MaGv!$C$3:$AZ$68,13,0)=0," ",HLOOKUP(AF240,MaGv!$C$3:$AZ$68,13,0))</f>
        <v/>
      </c>
      <c r="AJ244" s="26" t="str">
        <f>IF(HLOOKUP(AF240,MaGv!$C$3:$AZ$68,18,0)=0," ",HLOOKUP(AF240,MaGv!$C$3:$AZ$68,18,0))</f>
        <v/>
      </c>
      <c r="AK244" s="26" t="str">
        <f>IF(HLOOKUP(AF240,MaGv!$C$3:$AZ$68,23,0)=0," ",HLOOKUP(AF240,MaGv!$C$3:$AZ$68,23,0))</f>
        <v/>
      </c>
      <c r="AL244" s="26" t="str">
        <f>IF(HLOOKUP(AF240,MaGv!$C$3:$AZ$68,28,0)=0," ",HLOOKUP(AF240,MaGv!$C$3:$AZ$68,28,0))</f>
        <v/>
      </c>
    </row>
    <row r="245" spans="1:41" ht="14.25" customHeight="1" x14ac:dyDescent="0.25">
      <c r="A245" s="283"/>
      <c r="B245" s="484"/>
      <c r="C245" s="67">
        <v>3</v>
      </c>
      <c r="D245" s="68" t="str">
        <f t="shared" si="163"/>
        <v/>
      </c>
      <c r="E245" s="68" t="str">
        <f t="shared" si="164"/>
        <v/>
      </c>
      <c r="F245" s="68" t="str">
        <f t="shared" si="165"/>
        <v/>
      </c>
      <c r="G245" s="68" t="str">
        <f t="shared" si="166"/>
        <v/>
      </c>
      <c r="H245" s="68" t="str">
        <f t="shared" si="167"/>
        <v/>
      </c>
      <c r="I245" s="68" t="str">
        <f t="shared" si="168"/>
        <v/>
      </c>
      <c r="J245" s="281"/>
      <c r="K245" s="484"/>
      <c r="L245" s="67">
        <v>3</v>
      </c>
      <c r="M245" s="68" t="str">
        <f t="shared" si="169"/>
        <v/>
      </c>
      <c r="N245" s="68" t="str">
        <f t="shared" si="170"/>
        <v/>
      </c>
      <c r="O245" s="68" t="str">
        <f t="shared" si="171"/>
        <v/>
      </c>
      <c r="P245" s="68" t="str">
        <f t="shared" si="172"/>
        <v/>
      </c>
      <c r="Q245" s="68" t="str">
        <f t="shared" si="173"/>
        <v/>
      </c>
      <c r="R245" s="68" t="str">
        <f t="shared" si="174"/>
        <v/>
      </c>
      <c r="V245" s="483"/>
      <c r="W245" s="25">
        <v>3</v>
      </c>
      <c r="X245" s="26" t="str">
        <f>IF(HLOOKUP(W240,MaGv!$C$3:$AZ$68,4,0)=0," ",HLOOKUP(W240,MaGv!$C$3:$AZ$68,4,0))</f>
        <v/>
      </c>
      <c r="Y245" s="26" t="str">
        <f>IF(HLOOKUP(W240,MaGv!$C$3:$AZ$68,9,0)=0," ",HLOOKUP(W240,MaGv!$C$3:$AZ$68,9,0))</f>
        <v/>
      </c>
      <c r="Z245" s="26" t="str">
        <f>IF(HLOOKUP(W240,MaGv!$C$3:$AZ$68,14,0)=0," ",HLOOKUP(W240,MaGv!$C$3:$AZ$68,14,0))</f>
        <v/>
      </c>
      <c r="AA245" s="26" t="str">
        <f>IF(HLOOKUP(W240,MaGv!$C$3:$AZ$68,19,0)=0," ",HLOOKUP(W240,MaGv!$C$3:$AZ$68,19,0))</f>
        <v/>
      </c>
      <c r="AB245" s="26" t="str">
        <f>IF(HLOOKUP(W240,MaGv!$C$3:$AZ$68,24,0)=0," ",HLOOKUP(W240,MaGv!$C$3:$AZ$68,24,0))</f>
        <v/>
      </c>
      <c r="AC245" s="26" t="str">
        <f>IF(HLOOKUP(W240,MaGv!$C$3:$AZ$68,29,0)=0," ",HLOOKUP(W240,MaGv!$C$3:$AZ$68,29,0))</f>
        <v/>
      </c>
      <c r="AD245" s="268"/>
      <c r="AE245" s="482"/>
      <c r="AF245" s="27">
        <v>3</v>
      </c>
      <c r="AG245" s="26" t="str">
        <f>IF(HLOOKUP(AF240,MaGv!$C$3:$AZ$68,4,0)=0," ",HLOOKUP(AF240,MaGv!$C$3:$AZ$68,4,0))</f>
        <v/>
      </c>
      <c r="AH245" s="26" t="str">
        <f>IF(HLOOKUP(AF240,MaGv!$C$3:$AZ$68,9,0)=0," ",HLOOKUP(AF240,MaGv!$C$3:$AZ$68,9,0))</f>
        <v/>
      </c>
      <c r="AI245" s="26" t="str">
        <f>IF(HLOOKUP(AF240,MaGv!$C$3:$AZ$68,14,0)=0," ",HLOOKUP(AF240,MaGv!$C$3:$AZ$68,14,0))</f>
        <v/>
      </c>
      <c r="AJ245" s="26" t="str">
        <f>IF(HLOOKUP(AF240,MaGv!$C$3:$AZ$68,19,0)=0," ",HLOOKUP(AF240,MaGv!$C$3:$AZ$68,19,0))</f>
        <v/>
      </c>
      <c r="AK245" s="26" t="str">
        <f>IF(HLOOKUP(AF240,MaGv!$C$3:$AZ$68,24,0)=0," ",HLOOKUP(AF240,MaGv!$C$3:$AZ$68,24,0))</f>
        <v/>
      </c>
      <c r="AL245" s="26" t="str">
        <f>IF(HLOOKUP(AF240,MaGv!$C$3:$AZ$68,29,0)=0," ",HLOOKUP(AF240,MaGv!$C$3:$AZ$68,29,0))</f>
        <v/>
      </c>
    </row>
    <row r="246" spans="1:41" ht="14.25" customHeight="1" x14ac:dyDescent="0.25">
      <c r="A246" s="283"/>
      <c r="B246" s="484"/>
      <c r="C246" s="67">
        <v>4</v>
      </c>
      <c r="D246" s="68" t="str">
        <f t="shared" si="163"/>
        <v/>
      </c>
      <c r="E246" s="68" t="str">
        <f t="shared" si="164"/>
        <v/>
      </c>
      <c r="F246" s="68" t="str">
        <f t="shared" si="165"/>
        <v/>
      </c>
      <c r="G246" s="68" t="str">
        <f t="shared" si="166"/>
        <v/>
      </c>
      <c r="H246" s="68" t="str">
        <f t="shared" si="167"/>
        <v/>
      </c>
      <c r="I246" s="68" t="str">
        <f t="shared" si="168"/>
        <v/>
      </c>
      <c r="J246" s="281"/>
      <c r="K246" s="484"/>
      <c r="L246" s="67">
        <v>4</v>
      </c>
      <c r="M246" s="68" t="str">
        <f t="shared" si="169"/>
        <v/>
      </c>
      <c r="N246" s="68" t="str">
        <f t="shared" si="170"/>
        <v/>
      </c>
      <c r="O246" s="68" t="str">
        <f t="shared" si="171"/>
        <v/>
      </c>
      <c r="P246" s="68" t="str">
        <f t="shared" si="172"/>
        <v/>
      </c>
      <c r="Q246" s="68" t="str">
        <f t="shared" si="173"/>
        <v/>
      </c>
      <c r="R246" s="68" t="str">
        <f t="shared" si="174"/>
        <v/>
      </c>
      <c r="V246" s="483"/>
      <c r="W246" s="25">
        <v>4</v>
      </c>
      <c r="X246" s="26" t="str">
        <f>IF(HLOOKUP(W240,MaGv!$C$3:$AZ$68,5,0)=0," ",HLOOKUP(W240,MaGv!$C$3:$AZ$68,5,0))</f>
        <v/>
      </c>
      <c r="Y246" s="26" t="str">
        <f>IF(HLOOKUP(W240,MaGv!$C$3:$AZ$68,10,0)=0," ",HLOOKUP(W240,MaGv!$C$3:$AZ$68,10,0))</f>
        <v/>
      </c>
      <c r="Z246" s="26" t="str">
        <f>IF(HLOOKUP(W240,MaGv!$C$3:$AZ$68,15,0)=0," ",HLOOKUP(W240,MaGv!$C$3:$AZ$68,15,0))</f>
        <v/>
      </c>
      <c r="AA246" s="26" t="str">
        <f>IF(HLOOKUP(W240,MaGv!$C$3:$AZ$68,20,0)=0," ",HLOOKUP(W240,MaGv!$C$3:$AZ$68,20,0))</f>
        <v/>
      </c>
      <c r="AB246" s="26" t="str">
        <f>IF(HLOOKUP(W240,MaGv!$C$3:$AZ$68,25,0)=0," ",HLOOKUP(W240,MaGv!$C$3:$AZ$68,25,0))</f>
        <v/>
      </c>
      <c r="AC246" s="26" t="str">
        <f>IF(HLOOKUP(W240,MaGv!$C$3:$AZ$68,30,0)=0," ",HLOOKUP(W240,MaGv!$C$3:$AZ$68,30,0))</f>
        <v/>
      </c>
      <c r="AD246" s="268"/>
      <c r="AE246" s="482"/>
      <c r="AF246" s="27">
        <v>4</v>
      </c>
      <c r="AG246" s="26" t="str">
        <f>IF(HLOOKUP(AF240,MaGv!$C$3:$AZ$68,5,0)=0," ",HLOOKUP(AF240,MaGv!$C$3:$AZ$68,5,0))</f>
        <v/>
      </c>
      <c r="AH246" s="26" t="str">
        <f>IF(HLOOKUP(AF240,MaGv!$C$3:$AZ$68,10,0)=0," ",HLOOKUP(AF240,MaGv!$C$3:$AZ$68,10,0))</f>
        <v/>
      </c>
      <c r="AI246" s="26" t="str">
        <f>IF(HLOOKUP(AF240,MaGv!$C$3:$AZ$68,15,0)=0," ",HLOOKUP(AF240,MaGv!$C$3:$AZ$68,15,0))</f>
        <v/>
      </c>
      <c r="AJ246" s="26" t="str">
        <f>IF(HLOOKUP(AF240,MaGv!$C$3:$AZ$68,20,0)=0," ",HLOOKUP(AF240,MaGv!$C$3:$AZ$68,20,0))</f>
        <v/>
      </c>
      <c r="AK246" s="26" t="str">
        <f>IF(HLOOKUP(AF240,MaGv!$C$3:$AZ$68,25,0)=0," ",HLOOKUP(AF240,MaGv!$C$3:$AZ$68,25,0))</f>
        <v/>
      </c>
      <c r="AL246" s="26" t="str">
        <f>IF(HLOOKUP(AF240,MaGv!$C$3:$AZ$68,30,0)=0," ",HLOOKUP(AF240,MaGv!$C$3:$AZ$68,30,0))</f>
        <v/>
      </c>
    </row>
    <row r="247" spans="1:41" ht="14.25" customHeight="1" x14ac:dyDescent="0.25">
      <c r="A247" s="283"/>
      <c r="B247" s="484"/>
      <c r="C247" s="67">
        <v>5</v>
      </c>
      <c r="D247" s="68" t="str">
        <f t="shared" si="163"/>
        <v/>
      </c>
      <c r="E247" s="68" t="str">
        <f t="shared" si="164"/>
        <v/>
      </c>
      <c r="F247" s="68" t="str">
        <f t="shared" si="165"/>
        <v/>
      </c>
      <c r="G247" s="68" t="str">
        <f t="shared" si="166"/>
        <v/>
      </c>
      <c r="H247" s="68" t="str">
        <f t="shared" si="167"/>
        <v/>
      </c>
      <c r="I247" s="68" t="str">
        <f t="shared" si="168"/>
        <v/>
      </c>
      <c r="J247" s="281"/>
      <c r="K247" s="484"/>
      <c r="L247" s="67">
        <v>5</v>
      </c>
      <c r="M247" s="68" t="str">
        <f t="shared" si="169"/>
        <v/>
      </c>
      <c r="N247" s="68" t="str">
        <f t="shared" si="170"/>
        <v/>
      </c>
      <c r="O247" s="68" t="str">
        <f t="shared" si="171"/>
        <v/>
      </c>
      <c r="P247" s="68" t="str">
        <f t="shared" si="172"/>
        <v/>
      </c>
      <c r="Q247" s="68" t="str">
        <f t="shared" si="173"/>
        <v/>
      </c>
      <c r="R247" s="68" t="str">
        <f t="shared" si="174"/>
        <v/>
      </c>
      <c r="V247" s="483"/>
      <c r="W247" s="25">
        <v>5</v>
      </c>
      <c r="X247" s="26" t="str">
        <f>IF(HLOOKUP(W240,MaGv!$C$3:$AZ$68,6,0)=0," ",HLOOKUP(W240,MaGv!$C$3:$AZ$68,6,0))</f>
        <v/>
      </c>
      <c r="Y247" s="26" t="str">
        <f>IF(HLOOKUP(W240,MaGv!$C$3:$AZ$68,11,0)=0," ",HLOOKUP(W240,MaGv!$C$3:$AZ$68,11,0))</f>
        <v/>
      </c>
      <c r="Z247" s="26" t="str">
        <f>IF(HLOOKUP(W240,MaGv!$C$3:$AZ$68,16,0)=0," ",HLOOKUP(W240,MaGv!$C$3:$AZ$68,16,0))</f>
        <v/>
      </c>
      <c r="AA247" s="26" t="str">
        <f>IF(HLOOKUP(W240,MaGv!$C$3:$AZ$68,21,0)=0," ",HLOOKUP(W240,MaGv!$C$3:$AZ$68,21,0))</f>
        <v/>
      </c>
      <c r="AB247" s="26" t="str">
        <f>IF(HLOOKUP(W240,MaGv!$C$3:$AZ$68,26,0)=0," ",HLOOKUP(W240,MaGv!$C$3:$AZ$68,26,0))</f>
        <v/>
      </c>
      <c r="AC247" s="26" t="str">
        <f>IF(HLOOKUP(W240,MaGv!$C$3:$AZ$68,31,0)=0," ",HLOOKUP(W240,MaGv!$C$3:$AZ$68,31,0))</f>
        <v/>
      </c>
      <c r="AD247" s="268"/>
      <c r="AE247" s="482"/>
      <c r="AF247" s="27">
        <v>5</v>
      </c>
      <c r="AG247" s="26" t="str">
        <f>IF(HLOOKUP(AF240,MaGv!$C$3:$AZ$68,6,0)=0," ",HLOOKUP(AF240,MaGv!$C$3:$AZ$68,6,0))</f>
        <v/>
      </c>
      <c r="AH247" s="26" t="str">
        <f>IF(HLOOKUP(AF240,MaGv!$C$3:$AZ$68,11,0)=0," ",HLOOKUP(AF240,MaGv!$C$3:$AZ$68,11,0))</f>
        <v/>
      </c>
      <c r="AI247" s="26" t="str">
        <f>IF(HLOOKUP(AF240,MaGv!$C$3:$AZ$68,16,0)=0," ",HLOOKUP(AF240,MaGv!$C$3:$AZ$68,16,0))</f>
        <v/>
      </c>
      <c r="AJ247" s="26" t="str">
        <f>IF(HLOOKUP(AF240,MaGv!$C$3:$AZ$68,21,0)=0," ",HLOOKUP(AF240,MaGv!$C$3:$AZ$68,21,0))</f>
        <v/>
      </c>
      <c r="AK247" s="26" t="str">
        <f>IF(HLOOKUP(AF240,MaGv!$C$3:$AZ$68,26,0)=0," ",HLOOKUP(AF240,MaGv!$C$3:$AZ$68,26,0))</f>
        <v/>
      </c>
      <c r="AL247" s="26" t="str">
        <f>IF(HLOOKUP(AF240,MaGv!$C$3:$AZ$68,31,0)=0," ",HLOOKUP(AF240,MaGv!$C$3:$AZ$68,31,0))</f>
        <v/>
      </c>
    </row>
    <row r="248" spans="1:41" ht="14.25" customHeight="1" x14ac:dyDescent="0.25">
      <c r="A248" s="283"/>
      <c r="B248" s="484" t="s">
        <v>24</v>
      </c>
      <c r="C248" s="67">
        <v>1</v>
      </c>
      <c r="D248" s="68" t="str">
        <f t="shared" si="163"/>
        <v/>
      </c>
      <c r="E248" s="68" t="str">
        <f t="shared" si="164"/>
        <v/>
      </c>
      <c r="F248" s="68" t="str">
        <f t="shared" si="165"/>
        <v/>
      </c>
      <c r="G248" s="68" t="str">
        <f t="shared" si="166"/>
        <v/>
      </c>
      <c r="H248" s="68" t="str">
        <f t="shared" si="167"/>
        <v/>
      </c>
      <c r="I248" s="68" t="str">
        <f t="shared" si="168"/>
        <v/>
      </c>
      <c r="J248" s="281"/>
      <c r="K248" s="484" t="s">
        <v>24</v>
      </c>
      <c r="L248" s="67">
        <v>1</v>
      </c>
      <c r="M248" s="68" t="str">
        <f t="shared" si="169"/>
        <v/>
      </c>
      <c r="N248" s="68" t="str">
        <f t="shared" si="170"/>
        <v/>
      </c>
      <c r="O248" s="68" t="str">
        <f t="shared" si="171"/>
        <v/>
      </c>
      <c r="P248" s="68" t="str">
        <f t="shared" si="172"/>
        <v/>
      </c>
      <c r="Q248" s="68" t="str">
        <f t="shared" si="173"/>
        <v/>
      </c>
      <c r="R248" s="68" t="str">
        <f t="shared" si="174"/>
        <v/>
      </c>
      <c r="V248" s="483" t="s">
        <v>24</v>
      </c>
      <c r="W248" s="25">
        <v>1</v>
      </c>
      <c r="X248" s="26" t="str">
        <f>IF(HLOOKUP(W240,MaGv!$C$38:$AZ$68,2,0)=0," ",HLOOKUP(W240,MaGv!$C$38:$AZ$68,2,0))</f>
        <v/>
      </c>
      <c r="Y248" s="26" t="str">
        <f>IF(HLOOKUP(W240,MaGv!$C$38:$AZ$68,7,0)=0," ",HLOOKUP(W240,MaGv!$C$38:$AZ$68,7,0))</f>
        <v/>
      </c>
      <c r="Z248" s="26" t="str">
        <f>IF(HLOOKUP(W240,MaGv!$C$38:$AZ$68,12,0)=0," ",HLOOKUP(W240,MaGv!$C$38:$AZ$68,12,0))</f>
        <v/>
      </c>
      <c r="AA248" s="26" t="str">
        <f>IF(HLOOKUP(W240,MaGv!$C$38:$AZ$68,17,0)=0," ",HLOOKUP(W240,MaGv!$C$38:$AZ$68,17,0))</f>
        <v/>
      </c>
      <c r="AB248" s="26" t="str">
        <f>IF(HLOOKUP(W240,MaGv!$C$38:$AZ$68,22,0)=0," ",HLOOKUP(W240,MaGv!$C$38:$AZ$68,22,0))</f>
        <v/>
      </c>
      <c r="AC248" s="26" t="str">
        <f>IF(HLOOKUP(W240,MaGv!$C$38:$AZ$68,27,0)=0," ",HLOOKUP(W240,MaGv!$C$38:$AZ$68,27,0))</f>
        <v/>
      </c>
      <c r="AD248" s="268"/>
      <c r="AE248" s="482" t="s">
        <v>24</v>
      </c>
      <c r="AF248" s="27">
        <v>1</v>
      </c>
      <c r="AG248" s="26" t="str">
        <f>IF(HLOOKUP(AF240,MaGv!$C$38:$AZ$68,2,0)=0," ",HLOOKUP(AF240,MaGv!$C$38:$AZ$68,2,0))</f>
        <v/>
      </c>
      <c r="AH248" s="26" t="str">
        <f>IF(HLOOKUP(AF240,MaGv!$C$38:$AZ$68,7,0)=0," ",HLOOKUP(AF240,MaGv!$C$38:$AZ$68,7,0))</f>
        <v/>
      </c>
      <c r="AI248" s="26" t="str">
        <f>IF(HLOOKUP(AF240,MaGv!$C$38:$AZ$68,12,0)=0," ",HLOOKUP(AF240,MaGv!$C$38:$AZ$68,12,0))</f>
        <v/>
      </c>
      <c r="AJ248" s="26" t="str">
        <f>IF(HLOOKUP(AF240,MaGv!$C$38:$AZ$68,17,0)=0," ",HLOOKUP(AF240,MaGv!$C$38:$AZ$68,17,0))</f>
        <v/>
      </c>
      <c r="AK248" s="26" t="str">
        <f>IF(HLOOKUP(AF240,MaGv!$C$38:$AZ$68,22,0)=0," ",HLOOKUP(AF240,MaGv!$C$38:$AZ$68,22,0))</f>
        <v/>
      </c>
      <c r="AL248" s="26" t="str">
        <f>IF(HLOOKUP(AF240,MaGv!$C$38:$AZ$68,27,0)=0," ",HLOOKUP(AF240,MaGv!$C$38:$AZ$68,27,0))</f>
        <v/>
      </c>
    </row>
    <row r="249" spans="1:41" ht="14.25" customHeight="1" x14ac:dyDescent="0.25">
      <c r="A249" s="283"/>
      <c r="B249" s="484"/>
      <c r="C249" s="67">
        <v>2</v>
      </c>
      <c r="D249" s="68" t="str">
        <f t="shared" si="163"/>
        <v/>
      </c>
      <c r="E249" s="68" t="str">
        <f t="shared" si="164"/>
        <v/>
      </c>
      <c r="F249" s="68" t="str">
        <f t="shared" si="165"/>
        <v/>
      </c>
      <c r="G249" s="68" t="str">
        <f t="shared" si="166"/>
        <v/>
      </c>
      <c r="H249" s="68" t="str">
        <f t="shared" si="167"/>
        <v/>
      </c>
      <c r="I249" s="68" t="str">
        <f t="shared" si="168"/>
        <v/>
      </c>
      <c r="J249" s="281"/>
      <c r="K249" s="484"/>
      <c r="L249" s="67">
        <v>2</v>
      </c>
      <c r="M249" s="68" t="str">
        <f t="shared" si="169"/>
        <v/>
      </c>
      <c r="N249" s="68" t="str">
        <f t="shared" si="170"/>
        <v/>
      </c>
      <c r="O249" s="68" t="str">
        <f t="shared" si="171"/>
        <v/>
      </c>
      <c r="P249" s="68" t="str">
        <f t="shared" si="172"/>
        <v/>
      </c>
      <c r="Q249" s="68" t="str">
        <f t="shared" si="173"/>
        <v/>
      </c>
      <c r="R249" s="68" t="str">
        <f t="shared" si="174"/>
        <v/>
      </c>
      <c r="V249" s="483"/>
      <c r="W249" s="25">
        <v>2</v>
      </c>
      <c r="X249" s="26" t="str">
        <f>IF(HLOOKUP(W240,MaGv!$C$38:$AZ$68,3,0)=0," ",HLOOKUP(W240,MaGv!$C$38:$AZ$68,3,0))</f>
        <v/>
      </c>
      <c r="Y249" s="26" t="str">
        <f>IF(HLOOKUP(W240,MaGv!$C$38:$AZ$68,8,0)=0," ",HLOOKUP(W240,MaGv!$C$38:$AZ$68,8,0))</f>
        <v/>
      </c>
      <c r="Z249" s="26" t="str">
        <f>IF(HLOOKUP(W240,MaGv!$C$38:$AZ$68,13,0)=0," ",HLOOKUP(W240,MaGv!$C$38:$AZ$68,13,0))</f>
        <v/>
      </c>
      <c r="AA249" s="26" t="str">
        <f>IF(HLOOKUP(W240,MaGv!$C$38:$AZ$68,18,0)=0," ",HLOOKUP(W240,MaGv!$C$38:$AZ$68,18,0))</f>
        <v/>
      </c>
      <c r="AB249" s="26" t="str">
        <f>IF(HLOOKUP(W240,MaGv!$C$38:$AZ$68,23,0)=0," ",HLOOKUP(W240,MaGv!$C$38:$AZ$68,23,0))</f>
        <v/>
      </c>
      <c r="AC249" s="26" t="str">
        <f>IF(HLOOKUP(W240,MaGv!$C$38:$AZ$68,28,0)=0," ",HLOOKUP(W240,MaGv!$C$38:$AZ$68,28,0))</f>
        <v/>
      </c>
      <c r="AD249" s="268"/>
      <c r="AE249" s="482"/>
      <c r="AF249" s="27">
        <v>2</v>
      </c>
      <c r="AG249" s="26" t="str">
        <f>IF(HLOOKUP(AF240,MaGv!$C$38:$AZ$68,3,0)=0," ",HLOOKUP(AF240,MaGv!$C$38:$AZ$68,3,0))</f>
        <v/>
      </c>
      <c r="AH249" s="26" t="str">
        <f>IF(HLOOKUP(AF240,MaGv!$C$38:$AZ$68,8,0)=0," ",HLOOKUP(AF240,MaGv!$C$38:$AZ$68,8,0))</f>
        <v/>
      </c>
      <c r="AI249" s="26" t="str">
        <f>IF(HLOOKUP(AF240,MaGv!$C$38:$AZ$68,13,0)=0," ",HLOOKUP(AF240,MaGv!$C$38:$AZ$68,13,0))</f>
        <v/>
      </c>
      <c r="AJ249" s="26" t="str">
        <f>IF(HLOOKUP(AF240,MaGv!$C$38:$AZ$68,18,0)=0," ",HLOOKUP(AF240,MaGv!$C$38:$AZ$68,18,0))</f>
        <v/>
      </c>
      <c r="AK249" s="26" t="str">
        <f>IF(HLOOKUP(AF240,MaGv!$C$38:$AZ$68,23,0)=0," ",HLOOKUP(AF240,MaGv!$C$38:$AZ$68,23,0))</f>
        <v/>
      </c>
      <c r="AL249" s="26" t="str">
        <f>IF(HLOOKUP(AF240,MaGv!$C$38:$AZ$68,28,0)=0," ",HLOOKUP(AF240,MaGv!$C$38:$AZ$68,28,0))</f>
        <v/>
      </c>
    </row>
    <row r="250" spans="1:41" ht="14.25" customHeight="1" x14ac:dyDescent="0.25">
      <c r="A250" s="283"/>
      <c r="B250" s="484"/>
      <c r="C250" s="67">
        <v>3</v>
      </c>
      <c r="D250" s="68" t="str">
        <f t="shared" si="163"/>
        <v/>
      </c>
      <c r="E250" s="68" t="str">
        <f t="shared" si="164"/>
        <v/>
      </c>
      <c r="F250" s="68" t="str">
        <f t="shared" si="165"/>
        <v/>
      </c>
      <c r="G250" s="68" t="str">
        <f t="shared" si="166"/>
        <v/>
      </c>
      <c r="H250" s="68" t="str">
        <f t="shared" si="167"/>
        <v/>
      </c>
      <c r="I250" s="68" t="str">
        <f t="shared" si="168"/>
        <v/>
      </c>
      <c r="J250" s="281"/>
      <c r="K250" s="484"/>
      <c r="L250" s="67">
        <v>3</v>
      </c>
      <c r="M250" s="68" t="str">
        <f t="shared" si="169"/>
        <v/>
      </c>
      <c r="N250" s="68" t="str">
        <f t="shared" si="170"/>
        <v/>
      </c>
      <c r="O250" s="68" t="str">
        <f t="shared" si="171"/>
        <v/>
      </c>
      <c r="P250" s="68" t="str">
        <f t="shared" si="172"/>
        <v/>
      </c>
      <c r="Q250" s="68" t="str">
        <f t="shared" si="173"/>
        <v/>
      </c>
      <c r="R250" s="68" t="str">
        <f t="shared" si="174"/>
        <v/>
      </c>
      <c r="V250" s="483"/>
      <c r="W250" s="25">
        <v>3</v>
      </c>
      <c r="X250" s="26" t="str">
        <f>IF(HLOOKUP(W240,MaGv!$C$38:$AZ$68,4,0)=0," ",HLOOKUP(W240,MaGv!$C$38:$AZ$68,4,0))</f>
        <v/>
      </c>
      <c r="Y250" s="26" t="str">
        <f>IF(HLOOKUP(W240,MaGv!$C$38:$AZ$68,9,0)=0," ",HLOOKUP(W240,MaGv!$C$38:$AZ$68,9,0))</f>
        <v/>
      </c>
      <c r="Z250" s="26" t="str">
        <f>IF(HLOOKUP(W240,MaGv!$C$38:$AZ$68,14,0)=0," ",HLOOKUP(W240,MaGv!$C$38:$AZ$68,14,0))</f>
        <v/>
      </c>
      <c r="AA250" s="26" t="str">
        <f>IF(HLOOKUP(W240,MaGv!$C$38:$AZ$68,19,0)=0," ",HLOOKUP(W240,MaGv!$C$38:$AZ$68,19,0))</f>
        <v/>
      </c>
      <c r="AB250" s="26" t="str">
        <f>IF(HLOOKUP(W240,MaGv!$C$38:$AZ$68,24,0)=0," ",HLOOKUP(W240,MaGv!$C$38:$AZ$68,24,0))</f>
        <v/>
      </c>
      <c r="AC250" s="26" t="str">
        <f>IF(HLOOKUP(W240,MaGv!$C$38:$AZ$68,29,0)=0," ",HLOOKUP(W240,MaGv!$C$38:$AZ$68,29,0))</f>
        <v/>
      </c>
      <c r="AD250" s="268"/>
      <c r="AE250" s="482"/>
      <c r="AF250" s="27">
        <v>3</v>
      </c>
      <c r="AG250" s="26" t="str">
        <f>IF(HLOOKUP(AF240,MaGv!$C$38:$AZ$68,4,0)=0," ",HLOOKUP(AF240,MaGv!$C$38:$AZ$68,4,0))</f>
        <v/>
      </c>
      <c r="AH250" s="26" t="str">
        <f>IF(HLOOKUP(AF240,MaGv!$C$38:$AZ$68,9,0)=0," ",HLOOKUP(AF240,MaGv!$C$38:$AZ$68,9,0))</f>
        <v/>
      </c>
      <c r="AI250" s="26" t="str">
        <f>IF(HLOOKUP(AF240,MaGv!$C$38:$AZ$68,14,0)=0," ",HLOOKUP(AF240,MaGv!$C$38:$AZ$68,14,0))</f>
        <v/>
      </c>
      <c r="AJ250" s="26" t="str">
        <f>IF(HLOOKUP(AF240,MaGv!$C$38:$AZ$68,19,0)=0," ",HLOOKUP(AF240,MaGv!$C$38:$AZ$68,19,0))</f>
        <v/>
      </c>
      <c r="AK250" s="26" t="str">
        <f>IF(HLOOKUP(AF240,MaGv!$C$38:$AZ$68,24,0)=0," ",HLOOKUP(AF240,MaGv!$C$38:$AZ$68,24,0))</f>
        <v/>
      </c>
      <c r="AL250" s="26" t="str">
        <f>IF(HLOOKUP(AF240,MaGv!$C$38:$AZ$68,29,0)=0," ",HLOOKUP(AF240,MaGv!$C$38:$AZ$68,29,0))</f>
        <v/>
      </c>
    </row>
    <row r="251" spans="1:41" ht="14.25" customHeight="1" x14ac:dyDescent="0.25">
      <c r="A251" s="283"/>
      <c r="B251" s="484"/>
      <c r="C251" s="67">
        <v>4</v>
      </c>
      <c r="D251" s="68" t="str">
        <f t="shared" si="163"/>
        <v>cn</v>
      </c>
      <c r="E251" s="68" t="str">
        <f t="shared" si="164"/>
        <v/>
      </c>
      <c r="F251" s="68" t="str">
        <f t="shared" si="165"/>
        <v/>
      </c>
      <c r="G251" s="68" t="str">
        <f t="shared" si="166"/>
        <v/>
      </c>
      <c r="H251" s="68" t="str">
        <f t="shared" si="167"/>
        <v/>
      </c>
      <c r="I251" s="68" t="str">
        <f t="shared" si="168"/>
        <v/>
      </c>
      <c r="J251" s="281"/>
      <c r="K251" s="484"/>
      <c r="L251" s="67">
        <v>4</v>
      </c>
      <c r="M251" s="68" t="str">
        <f t="shared" si="169"/>
        <v>cn</v>
      </c>
      <c r="N251" s="68" t="str">
        <f t="shared" si="170"/>
        <v/>
      </c>
      <c r="O251" s="68" t="str">
        <f t="shared" si="171"/>
        <v/>
      </c>
      <c r="P251" s="68" t="str">
        <f t="shared" si="172"/>
        <v/>
      </c>
      <c r="Q251" s="68" t="str">
        <f t="shared" si="173"/>
        <v/>
      </c>
      <c r="R251" s="68" t="str">
        <f t="shared" si="174"/>
        <v/>
      </c>
      <c r="V251" s="483"/>
      <c r="W251" s="25">
        <v>4</v>
      </c>
      <c r="X251" s="26" t="s">
        <v>158</v>
      </c>
      <c r="Y251" s="26" t="str">
        <f>IF(HLOOKUP(W240,MaGv!$C$38:$AZ$68,10,0)=0," ",HLOOKUP(W240,MaGv!$C$38:$AZ$68,10,0))</f>
        <v/>
      </c>
      <c r="Z251" s="26" t="str">
        <f>IF(HLOOKUP(W240,MaGv!$C$38:$AZ$68,15,0)=0," ",HLOOKUP(W240,MaGv!$C$38:$AZ$68,15,0))</f>
        <v/>
      </c>
      <c r="AA251" s="26" t="str">
        <f>IF(HLOOKUP(W240,MaGv!$C$38:$AZ$68,20,0)=0," ",HLOOKUP(W240,MaGv!$C$38:$AZ$68,20,0))</f>
        <v/>
      </c>
      <c r="AB251" s="26" t="str">
        <f>IF(HLOOKUP(W240,MaGv!$C$38:$AZ$68,25,0)=0," ",HLOOKUP(W240,MaGv!$C$38:$AZ$68,25,0))</f>
        <v/>
      </c>
      <c r="AC251" s="26" t="str">
        <f>IF(HLOOKUP(W240,MaGv!$C$38:$AZ$68,30,0)=0," ",HLOOKUP(W240,MaGv!$C$38:$AZ$68,30,0))</f>
        <v/>
      </c>
      <c r="AD251" s="268"/>
      <c r="AE251" s="482"/>
      <c r="AF251" s="27">
        <v>4</v>
      </c>
      <c r="AG251" s="26" t="s">
        <v>158</v>
      </c>
      <c r="AH251" s="26" t="str">
        <f>IF(HLOOKUP(AF240,MaGv!$C$38:$AZ$68,10,0)=0," ",HLOOKUP(AF240,MaGv!$C$38:$AZ$68,10,0))</f>
        <v/>
      </c>
      <c r="AI251" s="26" t="str">
        <f>IF(HLOOKUP(AF240,MaGv!$C$38:$AZ$68,15,0)=0," ",HLOOKUP(AF240,MaGv!$C$38:$AZ$68,15,0))</f>
        <v/>
      </c>
      <c r="AJ251" s="26" t="str">
        <f>IF(HLOOKUP(AF240,MaGv!$C$38:$AZ$68,20,0)=0," ",HLOOKUP(AF240,MaGv!$C$38:$AZ$68,20,0))</f>
        <v/>
      </c>
      <c r="AK251" s="26" t="str">
        <f>IF(HLOOKUP(AF240,MaGv!$C$38:$AZ$68,25,0)=0," ",HLOOKUP(AF240,MaGv!$C$38:$AZ$68,25,0))</f>
        <v/>
      </c>
      <c r="AL251" s="26" t="str">
        <f>IF(HLOOKUP(AF240,MaGv!$C$38:$AZ$68,30,0)=0," ",HLOOKUP(AF240,MaGv!$C$38:$AZ$68,30,0))</f>
        <v/>
      </c>
    </row>
    <row r="252" spans="1:41" ht="14.25" customHeight="1" x14ac:dyDescent="0.25">
      <c r="A252" s="283"/>
      <c r="B252" s="484"/>
      <c r="C252" s="67">
        <v>5</v>
      </c>
      <c r="D252" s="68" t="s">
        <v>516</v>
      </c>
      <c r="E252" s="68" t="str">
        <f t="shared" si="164"/>
        <v/>
      </c>
      <c r="F252" s="68" t="str">
        <f t="shared" si="165"/>
        <v/>
      </c>
      <c r="G252" s="68" t="str">
        <f t="shared" si="166"/>
        <v/>
      </c>
      <c r="H252" s="68" t="str">
        <f t="shared" si="167"/>
        <v/>
      </c>
      <c r="I252" s="68" t="str">
        <f t="shared" si="168"/>
        <v/>
      </c>
      <c r="J252" s="281"/>
      <c r="K252" s="484"/>
      <c r="L252" s="67">
        <v>5</v>
      </c>
      <c r="M252" s="68" t="s">
        <v>516</v>
      </c>
      <c r="N252" s="68" t="str">
        <f t="shared" si="170"/>
        <v/>
      </c>
      <c r="O252" s="68" t="str">
        <f t="shared" si="171"/>
        <v/>
      </c>
      <c r="P252" s="68" t="str">
        <f t="shared" si="172"/>
        <v/>
      </c>
      <c r="Q252" s="68" t="str">
        <f t="shared" si="173"/>
        <v/>
      </c>
      <c r="R252" s="68" t="str">
        <f t="shared" si="174"/>
        <v/>
      </c>
      <c r="V252" s="483"/>
      <c r="W252" s="25">
        <v>5</v>
      </c>
      <c r="X252" s="26" t="s">
        <v>516</v>
      </c>
      <c r="Y252" s="26" t="str">
        <f>IF(HLOOKUP(W240,MaGv!$C$38:$AZ$68,11,0)=0," ",HLOOKUP(W240,MaGv!$C$38:$AZ$68,11,0))</f>
        <v/>
      </c>
      <c r="Z252" s="26" t="str">
        <f>IF(HLOOKUP(W240,MaGv!$C$38:$AZ$68,16,0)=0," ",HLOOKUP(W240,MaGv!$C$38:$AZ$68,16,0))</f>
        <v/>
      </c>
      <c r="AA252" s="26" t="str">
        <f>IF(HLOOKUP(W240,MaGv!$C$38:$AZ$68,21,0)=0," ",HLOOKUP(W240,MaGv!$C$38:$AZ$68,21,0))</f>
        <v/>
      </c>
      <c r="AB252" s="26" t="str">
        <f>IF(HLOOKUP(W240,MaGv!$C$38:$AZ$68,26,0)=0," ",HLOOKUP(W240,MaGv!$C$38:$AZ$68,26,0))</f>
        <v/>
      </c>
      <c r="AC252" s="26" t="str">
        <f>IF(HLOOKUP(W240,MaGv!$C$38:$AZ$68,31,0)=0," ",HLOOKUP(W240,MaGv!$C$38:$AZ$68,31,0))</f>
        <v/>
      </c>
      <c r="AD252" s="268"/>
      <c r="AE252" s="482"/>
      <c r="AF252" s="27">
        <v>5</v>
      </c>
      <c r="AG252" s="26" t="s">
        <v>516</v>
      </c>
      <c r="AH252" s="26" t="str">
        <f>IF(HLOOKUP(AF240,MaGv!$C$38:$AZ$68,11,0)=0," ",HLOOKUP(AF240,MaGv!$C$38:$AZ$68,11,0))</f>
        <v/>
      </c>
      <c r="AI252" s="26" t="str">
        <f>IF(HLOOKUP(AF240,MaGv!$C$38:$AZ$68,16,0)=0," ",HLOOKUP(AF240,MaGv!$C$38:$AZ$68,16,0))</f>
        <v/>
      </c>
      <c r="AJ252" s="26" t="str">
        <f>IF(HLOOKUP(AF240,MaGv!$C$38:$AZ$68,21,0)=0," ",HLOOKUP(AF240,MaGv!$C$38:$AZ$68,21,0))</f>
        <v/>
      </c>
      <c r="AK252" s="26" t="str">
        <f>IF(HLOOKUP(AF240,MaGv!$C$38:$AZ$68,26,0)=0," ",HLOOKUP(AF240,MaGv!$C$38:$AZ$68,26,0))</f>
        <v/>
      </c>
      <c r="AL252" s="26" t="str">
        <f>IF(HLOOKUP(AF240,MaGv!$C$38:$AZ$68,31,0)=0," ",HLOOKUP(AF240,MaGv!$C$38:$AZ$68,31,0))</f>
        <v/>
      </c>
      <c r="AN252" s="28"/>
      <c r="AO252" s="28"/>
    </row>
    <row r="253" spans="1:41" s="28" customFormat="1" ht="14.25" customHeight="1" x14ac:dyDescent="0.25">
      <c r="A253" s="283"/>
      <c r="B253" s="69"/>
      <c r="C253" s="69"/>
      <c r="D253" s="69"/>
      <c r="E253" s="69"/>
      <c r="F253" s="69"/>
      <c r="G253" s="71"/>
      <c r="H253" s="71"/>
      <c r="I253" s="71"/>
      <c r="J253" s="281"/>
      <c r="K253" s="71"/>
      <c r="L253" s="71"/>
      <c r="M253" s="71"/>
      <c r="N253" s="71"/>
      <c r="O253" s="71"/>
      <c r="P253" s="71"/>
      <c r="Q253" s="71"/>
      <c r="R253" s="71"/>
      <c r="V253" s="11"/>
      <c r="W253" s="8"/>
      <c r="X253" s="6"/>
      <c r="Y253" s="6"/>
      <c r="Z253" s="6"/>
      <c r="AA253" s="6"/>
      <c r="AB253" s="6"/>
      <c r="AC253" s="6"/>
      <c r="AD253" s="268"/>
      <c r="AE253" s="7"/>
      <c r="AF253" s="8"/>
      <c r="AG253" s="6"/>
      <c r="AH253" s="6"/>
      <c r="AI253" s="6"/>
      <c r="AJ253" s="6"/>
      <c r="AK253" s="6"/>
      <c r="AL253" s="6"/>
    </row>
    <row r="254" spans="1:41" s="28" customFormat="1" ht="14.25" customHeight="1" x14ac:dyDescent="0.25">
      <c r="A254" s="284"/>
      <c r="B254" s="72"/>
      <c r="C254" s="72"/>
      <c r="D254" s="72"/>
      <c r="E254" s="72"/>
      <c r="F254" s="72"/>
      <c r="G254" s="73"/>
      <c r="H254" s="73"/>
      <c r="I254" s="73"/>
      <c r="J254" s="282"/>
      <c r="K254" s="73"/>
      <c r="L254" s="73"/>
      <c r="M254" s="73"/>
      <c r="N254" s="73"/>
      <c r="O254" s="73"/>
      <c r="P254" s="73"/>
      <c r="Q254" s="73"/>
      <c r="R254" s="73"/>
      <c r="V254" s="12"/>
      <c r="W254" s="8"/>
      <c r="X254" s="6"/>
      <c r="Y254" s="6"/>
      <c r="Z254" s="6"/>
      <c r="AA254" s="6"/>
      <c r="AB254" s="6"/>
      <c r="AC254" s="6"/>
      <c r="AD254" s="268"/>
      <c r="AE254" s="7"/>
      <c r="AF254" s="8"/>
      <c r="AG254" s="6"/>
      <c r="AH254" s="6"/>
      <c r="AI254" s="6"/>
      <c r="AJ254" s="6"/>
      <c r="AK254" s="6"/>
      <c r="AL254" s="6"/>
      <c r="AN254" s="16"/>
      <c r="AO254" s="16"/>
    </row>
    <row r="255" spans="1:41" ht="14.25" customHeight="1" x14ac:dyDescent="0.25">
      <c r="A255" s="285"/>
      <c r="J255" s="281"/>
      <c r="V255" s="2"/>
      <c r="W255" s="30"/>
      <c r="X255" s="2"/>
      <c r="Y255" s="2"/>
      <c r="Z255" s="2"/>
      <c r="AA255" s="2"/>
      <c r="AB255" s="2"/>
      <c r="AC255" s="2"/>
      <c r="AD255" s="268"/>
      <c r="AE255" s="2"/>
      <c r="AF255" s="30"/>
      <c r="AG255" s="2"/>
      <c r="AH255" s="2"/>
      <c r="AI255" s="2"/>
      <c r="AJ255" s="2"/>
      <c r="AK255" s="2"/>
      <c r="AL255" s="2"/>
    </row>
    <row r="256" spans="1:41" ht="14.25" customHeight="1" x14ac:dyDescent="0.25">
      <c r="A256" s="271"/>
      <c r="B256" s="55" t="s">
        <v>94</v>
      </c>
      <c r="C256" s="56"/>
      <c r="D256" s="57"/>
      <c r="E256" s="57"/>
      <c r="F256" s="57"/>
      <c r="G256" s="57"/>
      <c r="H256" s="58" t="str">
        <f>MaGv!$N$1</f>
        <v>02/1/2018</v>
      </c>
      <c r="I256" s="57"/>
      <c r="J256" s="275"/>
      <c r="K256" s="55" t="s">
        <v>94</v>
      </c>
      <c r="M256" s="57"/>
      <c r="N256" s="57"/>
      <c r="O256" s="57"/>
      <c r="P256" s="57"/>
      <c r="Q256" s="58" t="str">
        <f>MaGv!$N$1</f>
        <v>02/1/2018</v>
      </c>
      <c r="R256" s="57"/>
      <c r="V256" s="15"/>
      <c r="W256" s="17"/>
      <c r="X256" s="17"/>
      <c r="Y256" s="17"/>
      <c r="Z256" s="17"/>
      <c r="AA256" s="17"/>
      <c r="AB256" s="18" t="str">
        <f>MaGv!$N$1</f>
        <v>02/1/2018</v>
      </c>
      <c r="AC256" s="17"/>
      <c r="AE256" s="15"/>
      <c r="AF256" s="17"/>
      <c r="AG256" s="17"/>
      <c r="AH256" s="17"/>
      <c r="AI256" s="17"/>
      <c r="AJ256" s="17"/>
      <c r="AK256" s="18" t="str">
        <f>MaGv!$N$1</f>
        <v>02/1/2018</v>
      </c>
      <c r="AL256" s="17"/>
    </row>
    <row r="257" spans="1:41" ht="14.25" customHeight="1" x14ac:dyDescent="0.25">
      <c r="A257" s="271"/>
      <c r="B257" s="59" t="str">
        <f>V257</f>
        <v>LỚP:</v>
      </c>
      <c r="C257" s="196" t="str">
        <f>VLOOKUP(A259,DS!$R$3:$T$52,2,0)</f>
        <v>B17</v>
      </c>
      <c r="D257" s="59" t="str">
        <f>Y257</f>
        <v>GVCN:</v>
      </c>
      <c r="E257" s="60" t="e">
        <f>Z257</f>
        <v>#N/A</v>
      </c>
      <c r="G257" s="62"/>
      <c r="H257" s="62"/>
      <c r="I257" s="62"/>
      <c r="J257" s="275"/>
      <c r="K257" s="63" t="str">
        <f>AE257</f>
        <v>LỚP:</v>
      </c>
      <c r="L257" s="196" t="str">
        <f>VLOOKUP(J259,DS!$R$3:$T$52,2,0)</f>
        <v>C1</v>
      </c>
      <c r="M257" s="59" t="str">
        <f>AH257</f>
        <v>GVCN:</v>
      </c>
      <c r="N257" s="64" t="str">
        <f>AI257</f>
        <v>Mai Trúc Lý-Văn</v>
      </c>
      <c r="P257" s="62"/>
      <c r="Q257" s="62"/>
      <c r="R257" s="62"/>
      <c r="V257" s="19" t="s">
        <v>37</v>
      </c>
      <c r="W257" s="4" t="str">
        <f>C257</f>
        <v>B17</v>
      </c>
      <c r="Y257" s="10" t="s">
        <v>17</v>
      </c>
      <c r="Z257" s="5" t="e">
        <f>VLOOKUP(W257,dscn,4,0)&amp; "-"&amp;VLOOKUP(W257,dscn,6,0)</f>
        <v>#N/A</v>
      </c>
      <c r="AA257" s="4"/>
      <c r="AB257" s="4"/>
      <c r="AC257" s="4"/>
      <c r="AD257" s="268"/>
      <c r="AE257" s="19" t="s">
        <v>37</v>
      </c>
      <c r="AF257" s="4" t="s">
        <v>29</v>
      </c>
      <c r="AH257" s="10" t="s">
        <v>17</v>
      </c>
      <c r="AI257" s="5" t="str">
        <f>VLOOKUP(AF257,dscn,4,0)&amp; "-"&amp;VLOOKUP(AF257,dscn,6,0)</f>
        <v>Mai Trúc Lý-Văn</v>
      </c>
      <c r="AJ257" s="4"/>
      <c r="AK257" s="4"/>
      <c r="AL257" s="4"/>
    </row>
    <row r="258" spans="1:41" ht="14.25" customHeight="1" x14ac:dyDescent="0.25">
      <c r="A258" s="272"/>
      <c r="J258" s="276"/>
      <c r="V258" s="2"/>
      <c r="W258" s="2"/>
      <c r="X258" s="1"/>
      <c r="Y258" s="2"/>
      <c r="Z258" s="2"/>
      <c r="AA258" s="2"/>
      <c r="AB258" s="2"/>
      <c r="AC258" s="2"/>
      <c r="AD258" s="268"/>
      <c r="AE258" s="2"/>
      <c r="AF258" s="2"/>
      <c r="AG258" s="1"/>
      <c r="AH258" s="2"/>
      <c r="AI258" s="2"/>
      <c r="AJ258" s="2"/>
      <c r="AK258" s="2"/>
      <c r="AL258" s="2"/>
    </row>
    <row r="259" spans="1:41" ht="14.25" customHeight="1" x14ac:dyDescent="0.25">
      <c r="A259" s="273">
        <v>31</v>
      </c>
      <c r="B259" s="65"/>
      <c r="C259" s="66" t="s">
        <v>44</v>
      </c>
      <c r="D259" s="66" t="s">
        <v>15</v>
      </c>
      <c r="E259" s="66" t="s">
        <v>16</v>
      </c>
      <c r="F259" s="66" t="s">
        <v>38</v>
      </c>
      <c r="G259" s="66" t="s">
        <v>39</v>
      </c>
      <c r="H259" s="66" t="s">
        <v>40</v>
      </c>
      <c r="I259" s="66" t="s">
        <v>41</v>
      </c>
      <c r="J259" s="277">
        <v>32</v>
      </c>
      <c r="K259" s="65"/>
      <c r="L259" s="66" t="s">
        <v>44</v>
      </c>
      <c r="M259" s="66" t="s">
        <v>15</v>
      </c>
      <c r="N259" s="66" t="s">
        <v>16</v>
      </c>
      <c r="O259" s="66" t="s">
        <v>38</v>
      </c>
      <c r="P259" s="66" t="s">
        <v>39</v>
      </c>
      <c r="Q259" s="66" t="s">
        <v>40</v>
      </c>
      <c r="R259" s="66" t="s">
        <v>41</v>
      </c>
      <c r="U259" s="22"/>
      <c r="V259" s="20"/>
      <c r="W259" s="21" t="s">
        <v>44</v>
      </c>
      <c r="X259" s="21" t="s">
        <v>15</v>
      </c>
      <c r="Y259" s="21" t="s">
        <v>16</v>
      </c>
      <c r="Z259" s="21" t="s">
        <v>38</v>
      </c>
      <c r="AA259" s="21" t="s">
        <v>39</v>
      </c>
      <c r="AB259" s="21" t="s">
        <v>40</v>
      </c>
      <c r="AC259" s="21" t="s">
        <v>41</v>
      </c>
      <c r="AD259" s="269"/>
      <c r="AE259" s="20"/>
      <c r="AF259" s="21" t="s">
        <v>44</v>
      </c>
      <c r="AG259" s="21" t="s">
        <v>15</v>
      </c>
      <c r="AH259" s="21" t="s">
        <v>16</v>
      </c>
      <c r="AI259" s="21" t="s">
        <v>38</v>
      </c>
      <c r="AJ259" s="21" t="s">
        <v>39</v>
      </c>
      <c r="AK259" s="21" t="s">
        <v>40</v>
      </c>
      <c r="AL259" s="21" t="s">
        <v>41</v>
      </c>
      <c r="AN259" s="22"/>
      <c r="AO259" s="22"/>
    </row>
    <row r="260" spans="1:41" s="22" customFormat="1" ht="14.25" customHeight="1" x14ac:dyDescent="0.25">
      <c r="A260" s="273"/>
      <c r="B260" s="484" t="s">
        <v>25</v>
      </c>
      <c r="C260" s="67">
        <v>1</v>
      </c>
      <c r="D260" s="68" t="str">
        <f t="shared" ref="D260:D268" si="175">IF(X260="","",IF(X260="cn","cn",VLOOKUP(MID(X260,2,1),$AN$4:$AO$18,2,0)))</f>
        <v/>
      </c>
      <c r="E260" s="68" t="str">
        <f t="shared" ref="E260:E269" si="176">IF(Y260="","",IF(Y260="cn","cn",VLOOKUP(MID(Y260,2,1),$AN$4:$AO$18,2,0)))</f>
        <v/>
      </c>
      <c r="F260" s="68" t="str">
        <f t="shared" ref="F260:F269" si="177">IF(Z260="","",IF(Z260="cn","cn",VLOOKUP(MID(Z260,2,1),$AN$4:$AO$18,2,0)))</f>
        <v/>
      </c>
      <c r="G260" s="68" t="str">
        <f t="shared" ref="G260:G269" si="178">IF(AA260="","",IF(AA260="cn","cn",VLOOKUP(MID(AA260,2,1),$AN$4:$AO$18,2,0)))</f>
        <v/>
      </c>
      <c r="H260" s="68" t="str">
        <f t="shared" ref="H260:H269" si="179">IF(AB260="","",IF(AB260="cn","cn",VLOOKUP(MID(AB260,2,1),$AN$4:$AO$18,2,0)))</f>
        <v/>
      </c>
      <c r="I260" s="68" t="str">
        <f t="shared" ref="I260:I269" si="180">IF(AC260="","",IF(AC260="cn","cn",VLOOKUP(MID(AC260,2,1),$AN$4:$AO$18,2,0)))</f>
        <v/>
      </c>
      <c r="J260" s="277"/>
      <c r="K260" s="484" t="s">
        <v>25</v>
      </c>
      <c r="L260" s="67">
        <v>1</v>
      </c>
      <c r="M260" s="68" t="s">
        <v>516</v>
      </c>
      <c r="N260" s="68" t="str">
        <f t="shared" ref="N260:N269" si="181">IF(AH260="","",IF(AH260="cn","cn",VLOOKUP(MID(AH260,2,1),$AN$4:$AO$18,2,0)))</f>
        <v>lý</v>
      </c>
      <c r="O260" s="68" t="str">
        <f t="shared" ref="O260:O269" si="182">IF(AI260="","",IF(AI260="cn","cn",VLOOKUP(MID(AI260,2,1),$AN$4:$AO$18,2,0)))</f>
        <v>cd</v>
      </c>
      <c r="P260" s="68" t="str">
        <f t="shared" ref="P260:P269" si="183">IF(AJ260="","",IF(AJ260="cn","cn",VLOOKUP(MID(AJ260,2,1),$AN$4:$AO$18,2,0)))</f>
        <v>anh</v>
      </c>
      <c r="Q260" s="68" t="str">
        <f t="shared" ref="Q260:Q269" si="184">IF(AK260="","",IF(AK260="cn","cn",VLOOKUP(MID(AK260,2,1),$AN$4:$AO$18,2,0)))</f>
        <v>văn</v>
      </c>
      <c r="R260" s="68" t="str">
        <f t="shared" ref="R260:R269" si="185">IF(AL260="","",IF(AL260="cn","cn",VLOOKUP(MID(AL260,2,1),$AN$4:$AO$18,2,0)))</f>
        <v/>
      </c>
      <c r="V260" s="20" t="s">
        <v>25</v>
      </c>
      <c r="W260" s="21">
        <v>1</v>
      </c>
      <c r="X260" s="26" t="str">
        <f>IF(HLOOKUP(W257,MaGv!$C$3:$AZ$68,2,0)=0," ",HLOOKUP(W257,MaGv!$C$3:$AZ$68,2,0))</f>
        <v/>
      </c>
      <c r="Y260" s="26" t="str">
        <f>IF(HLOOKUP(W257,MaGv!$C$3:$AZ$68,7,0)=0," ",HLOOKUP(W257,MaGv!$C$3:$AZ$68,7,0))</f>
        <v/>
      </c>
      <c r="Z260" s="26" t="str">
        <f>IF(HLOOKUP(W257,MaGv!$C$3:$AZ$68,12,0)=0," ",HLOOKUP(W257,MaGv!$C$3:$AZ$68,12,0))</f>
        <v/>
      </c>
      <c r="AA260" s="26" t="str">
        <f>IF(HLOOKUP(W257,MaGv!$C$3:$AZ$68,17,0)=0," ",HLOOKUP(W257,MaGv!$C$3:$AZ$68,17,0))</f>
        <v/>
      </c>
      <c r="AB260" s="26" t="str">
        <f>IF(HLOOKUP(W257,MaGv!$C$3:$AZ$68,22,0)=0," ",HLOOKUP(W257,MaGv!$C$3:$AZ$68,22,0))</f>
        <v/>
      </c>
      <c r="AC260" s="26" t="str">
        <f>IF(HLOOKUP(W257,MaGv!$C$3:$AZ$68,27,0)=0," ",HLOOKUP(W257,MaGv!$C$3:$AZ$68,27,0))</f>
        <v/>
      </c>
      <c r="AD260" s="268"/>
      <c r="AE260" s="482" t="s">
        <v>25</v>
      </c>
      <c r="AF260" s="27">
        <v>1</v>
      </c>
      <c r="AG260" s="26" t="s">
        <v>516</v>
      </c>
      <c r="AH260" s="26" t="str">
        <f>IF(HLOOKUP(AF257,MaGv!$C$3:$AZ$68,7,0)=0," ",HLOOKUP(AF257,MaGv!$C$3:$AZ$68,7,0))</f>
        <v>BL03</v>
      </c>
      <c r="AI260" s="26" t="str">
        <f>IF(HLOOKUP(AF257,MaGv!$C$3:$AZ$68,12,0)=0," ",HLOOKUP(AF257,MaGv!$C$3:$AZ$68,12,0))</f>
        <v>BG02</v>
      </c>
      <c r="AJ260" s="26" t="str">
        <f>IF(HLOOKUP(AF257,MaGv!$C$3:$AZ$68,17,0)=0," ",HLOOKUP(AF257,MaGv!$C$3:$AZ$68,17,0))</f>
        <v>BA10</v>
      </c>
      <c r="AK260" s="26" t="str">
        <f>IF(HLOOKUP(AF257,MaGv!$C$3:$AZ$68,22,0)=0," ",HLOOKUP(AF257,MaGv!$C$3:$AZ$68,22,0))</f>
        <v>BV13</v>
      </c>
      <c r="AL260" s="26" t="str">
        <f>IF(HLOOKUP(AF257,MaGv!$C$3:$AZ$68,27,0)=0," ",HLOOKUP(AF257,MaGv!$C$3:$AZ$68,27,0))</f>
        <v/>
      </c>
      <c r="AN260" s="16"/>
      <c r="AO260" s="16"/>
    </row>
    <row r="261" spans="1:41" ht="14.25" customHeight="1" x14ac:dyDescent="0.25">
      <c r="A261" s="283"/>
      <c r="B261" s="484"/>
      <c r="C261" s="67">
        <v>2</v>
      </c>
      <c r="D261" s="68" t="str">
        <f t="shared" si="175"/>
        <v/>
      </c>
      <c r="E261" s="68" t="str">
        <f t="shared" si="176"/>
        <v/>
      </c>
      <c r="F261" s="68" t="str">
        <f t="shared" si="177"/>
        <v/>
      </c>
      <c r="G261" s="68" t="str">
        <f t="shared" si="178"/>
        <v/>
      </c>
      <c r="H261" s="68" t="str">
        <f t="shared" si="179"/>
        <v/>
      </c>
      <c r="I261" s="68" t="str">
        <f t="shared" si="180"/>
        <v/>
      </c>
      <c r="J261" s="281"/>
      <c r="K261" s="484"/>
      <c r="L261" s="67">
        <v>2</v>
      </c>
      <c r="M261" s="68" t="str">
        <f>IF(AG261="","",IF(AG261="cn","cn",VLOOKUP(MID(AG261,2,1),$AN$4:$AO$18,2,0)))</f>
        <v>cn</v>
      </c>
      <c r="N261" s="68" t="str">
        <f t="shared" si="181"/>
        <v>côngN</v>
      </c>
      <c r="O261" s="68" t="str">
        <f t="shared" si="182"/>
        <v>tin</v>
      </c>
      <c r="P261" s="68" t="str">
        <f t="shared" si="183"/>
        <v>anh</v>
      </c>
      <c r="Q261" s="68" t="str">
        <f t="shared" si="184"/>
        <v>văn</v>
      </c>
      <c r="R261" s="68" t="str">
        <f t="shared" si="185"/>
        <v/>
      </c>
      <c r="V261" s="483"/>
      <c r="W261" s="25">
        <v>2</v>
      </c>
      <c r="X261" s="26" t="str">
        <f>IF(HLOOKUP(W257,MaGv!$C$3:$AZ$68,3,0)=0," ",HLOOKUP(W257,MaGv!$C$3:$AZ$68,3,0))</f>
        <v/>
      </c>
      <c r="Y261" s="26" t="str">
        <f>IF(HLOOKUP(W257,MaGv!$C$3:$AZ$68,8,0)=0," ",HLOOKUP(W257,MaGv!$C$3:$AZ$68,8,0))</f>
        <v/>
      </c>
      <c r="Z261" s="26" t="str">
        <f>IF(HLOOKUP(W257,MaGv!$C$3:$AZ$68,13,0)=0," ",HLOOKUP(W257,MaGv!$C$3:$AZ$68,13,0))</f>
        <v/>
      </c>
      <c r="AA261" s="26" t="str">
        <f>IF(HLOOKUP(W257,MaGv!$C$3:$AZ$68,18,0)=0," ",HLOOKUP(W257,MaGv!$C$3:$AZ$68,18,0))</f>
        <v/>
      </c>
      <c r="AB261" s="26" t="str">
        <f>IF(HLOOKUP(W257,MaGv!$C$3:$AZ$68,23,0)=0," ",HLOOKUP(W257,MaGv!$C$3:$AZ$68,23,0))</f>
        <v/>
      </c>
      <c r="AC261" s="26" t="str">
        <f>IF(HLOOKUP(W257,MaGv!$C$3:$AZ$68,28,0)=0," ",HLOOKUP(W257,MaGv!$C$3:$AZ$68,28,0))</f>
        <v/>
      </c>
      <c r="AD261" s="268"/>
      <c r="AE261" s="482"/>
      <c r="AF261" s="27">
        <v>2</v>
      </c>
      <c r="AG261" s="26" t="s">
        <v>158</v>
      </c>
      <c r="AH261" s="26" t="str">
        <f>IF(HLOOKUP(AF257,MaGv!$C$3:$AZ$68,8,0)=0," ",HLOOKUP(AF257,MaGv!$C$3:$AZ$68,8,0))</f>
        <v>BC11</v>
      </c>
      <c r="AI261" s="26" t="str">
        <f>IF(HLOOKUP(AF257,MaGv!$C$3:$AZ$68,13,0)=0," ",HLOOKUP(AF257,MaGv!$C$3:$AZ$68,13,0))</f>
        <v>BI06</v>
      </c>
      <c r="AJ261" s="26" t="str">
        <f>IF(HLOOKUP(AF257,MaGv!$C$3:$AZ$68,18,0)=0," ",HLOOKUP(AF257,MaGv!$C$3:$AZ$68,18,0))</f>
        <v>BA10</v>
      </c>
      <c r="AK261" s="26" t="str">
        <f>IF(HLOOKUP(AF257,MaGv!$C$3:$AZ$68,23,0)=0," ",HLOOKUP(AF257,MaGv!$C$3:$AZ$68,23,0))</f>
        <v>BV13</v>
      </c>
      <c r="AL261" s="26" t="str">
        <f>IF(HLOOKUP(AF257,MaGv!$C$3:$AZ$68,28,0)=0," ",HLOOKUP(AF257,MaGv!$C$3:$AZ$68,28,0))</f>
        <v/>
      </c>
    </row>
    <row r="262" spans="1:41" ht="14.25" customHeight="1" x14ac:dyDescent="0.25">
      <c r="A262" s="283"/>
      <c r="B262" s="484"/>
      <c r="C262" s="67">
        <v>3</v>
      </c>
      <c r="D262" s="68" t="str">
        <f t="shared" si="175"/>
        <v/>
      </c>
      <c r="E262" s="68" t="str">
        <f t="shared" si="176"/>
        <v/>
      </c>
      <c r="F262" s="68" t="str">
        <f t="shared" si="177"/>
        <v/>
      </c>
      <c r="G262" s="68" t="str">
        <f t="shared" si="178"/>
        <v/>
      </c>
      <c r="H262" s="68" t="str">
        <f t="shared" si="179"/>
        <v/>
      </c>
      <c r="I262" s="68" t="str">
        <f t="shared" si="180"/>
        <v/>
      </c>
      <c r="J262" s="281"/>
      <c r="K262" s="484"/>
      <c r="L262" s="67">
        <v>3</v>
      </c>
      <c r="M262" s="68" t="str">
        <f t="shared" ref="M262:M269" si="186">IF(AG262="","",IF(AG262="cn","cn",VLOOKUP(MID(AG262,2,1),$AN$4:$AO$18,2,0)))</f>
        <v>sử</v>
      </c>
      <c r="N262" s="68" t="str">
        <f t="shared" si="181"/>
        <v>hóa</v>
      </c>
      <c r="O262" s="68" t="str">
        <f t="shared" si="182"/>
        <v>toán</v>
      </c>
      <c r="P262" s="68" t="str">
        <f t="shared" si="183"/>
        <v>sinh</v>
      </c>
      <c r="Q262" s="68" t="str">
        <f t="shared" si="184"/>
        <v>toán</v>
      </c>
      <c r="R262" s="68" t="str">
        <f t="shared" si="185"/>
        <v/>
      </c>
      <c r="V262" s="483"/>
      <c r="W262" s="25">
        <v>3</v>
      </c>
      <c r="X262" s="26" t="str">
        <f>IF(HLOOKUP(W257,MaGv!$C$3:$AZ$68,4,0)=0," ",HLOOKUP(W257,MaGv!$C$3:$AZ$68,4,0))</f>
        <v/>
      </c>
      <c r="Y262" s="26" t="str">
        <f>IF(HLOOKUP(W257,MaGv!$C$3:$AZ$68,9,0)=0," ",HLOOKUP(W257,MaGv!$C$3:$AZ$68,9,0))</f>
        <v/>
      </c>
      <c r="Z262" s="26" t="str">
        <f>IF(HLOOKUP(W257,MaGv!$C$3:$AZ$68,14,0)=0," ",HLOOKUP(W257,MaGv!$C$3:$AZ$68,14,0))</f>
        <v/>
      </c>
      <c r="AA262" s="26" t="str">
        <f>IF(HLOOKUP(W257,MaGv!$C$3:$AZ$68,19,0)=0," ",HLOOKUP(W257,MaGv!$C$3:$AZ$68,19,0))</f>
        <v/>
      </c>
      <c r="AB262" s="26" t="str">
        <f>IF(HLOOKUP(W257,MaGv!$C$3:$AZ$68,24,0)=0," ",HLOOKUP(W257,MaGv!$C$3:$AZ$68,24,0))</f>
        <v/>
      </c>
      <c r="AC262" s="26" t="str">
        <f>IF(HLOOKUP(W257,MaGv!$C$3:$AZ$68,29,0)=0," ",HLOOKUP(W257,MaGv!$C$3:$AZ$68,29,0))</f>
        <v/>
      </c>
      <c r="AD262" s="268"/>
      <c r="AE262" s="482"/>
      <c r="AF262" s="27">
        <v>3</v>
      </c>
      <c r="AG262" s="26" t="str">
        <f>IF(HLOOKUP(AF257,MaGv!$C$3:$AZ$68,4,0)=0," ",HLOOKUP(AF257,MaGv!$C$3:$AZ$68,4,0))</f>
        <v>BU04</v>
      </c>
      <c r="AH262" s="26" t="str">
        <f>IF(HLOOKUP(AF257,MaGv!$C$3:$AZ$68,9,0)=0," ",HLOOKUP(AF257,MaGv!$C$3:$AZ$68,9,0))</f>
        <v>BH06</v>
      </c>
      <c r="AI262" s="26" t="str">
        <f>IF(HLOOKUP(AF257,MaGv!$C$3:$AZ$68,14,0)=0," ",HLOOKUP(AF257,MaGv!$C$3:$AZ$68,14,0))</f>
        <v>BT04</v>
      </c>
      <c r="AJ262" s="26" t="str">
        <f>IF(HLOOKUP(AF257,MaGv!$C$3:$AZ$68,19,0)=0," ",HLOOKUP(AF257,MaGv!$C$3:$AZ$68,19,0))</f>
        <v>BS06</v>
      </c>
      <c r="AK262" s="26" t="str">
        <f>IF(HLOOKUP(AF257,MaGv!$C$3:$AZ$68,24,0)=0," ",HLOOKUP(AF257,MaGv!$C$3:$AZ$68,24,0))</f>
        <v>BT04</v>
      </c>
      <c r="AL262" s="26" t="str">
        <f>IF(HLOOKUP(AF257,MaGv!$C$3:$AZ$68,29,0)=0," ",HLOOKUP(AF257,MaGv!$C$3:$AZ$68,29,0))</f>
        <v/>
      </c>
    </row>
    <row r="263" spans="1:41" ht="14.25" customHeight="1" x14ac:dyDescent="0.25">
      <c r="A263" s="283"/>
      <c r="B263" s="484"/>
      <c r="C263" s="67">
        <v>4</v>
      </c>
      <c r="D263" s="68" t="str">
        <f t="shared" si="175"/>
        <v/>
      </c>
      <c r="E263" s="68" t="str">
        <f t="shared" si="176"/>
        <v/>
      </c>
      <c r="F263" s="68" t="str">
        <f t="shared" si="177"/>
        <v/>
      </c>
      <c r="G263" s="68" t="str">
        <f t="shared" si="178"/>
        <v/>
      </c>
      <c r="H263" s="68" t="str">
        <f t="shared" si="179"/>
        <v/>
      </c>
      <c r="I263" s="68" t="str">
        <f t="shared" si="180"/>
        <v/>
      </c>
      <c r="J263" s="281"/>
      <c r="K263" s="484"/>
      <c r="L263" s="67">
        <v>4</v>
      </c>
      <c r="M263" s="68" t="str">
        <f t="shared" si="186"/>
        <v>văn</v>
      </c>
      <c r="N263" s="68" t="str">
        <f t="shared" si="181"/>
        <v>hóa</v>
      </c>
      <c r="O263" s="68" t="str">
        <f t="shared" si="182"/>
        <v>toán</v>
      </c>
      <c r="P263" s="68" t="str">
        <f t="shared" si="183"/>
        <v>côngN</v>
      </c>
      <c r="Q263" s="68" t="str">
        <f t="shared" si="184"/>
        <v>sử</v>
      </c>
      <c r="R263" s="68" t="str">
        <f t="shared" si="185"/>
        <v/>
      </c>
      <c r="V263" s="483"/>
      <c r="W263" s="25">
        <v>4</v>
      </c>
      <c r="X263" s="26" t="str">
        <f>IF(HLOOKUP(W257,MaGv!$C$3:$AZ$68,5,0)=0," ",HLOOKUP(W257,MaGv!$C$3:$AZ$68,5,0))</f>
        <v/>
      </c>
      <c r="Y263" s="26" t="str">
        <f>IF(HLOOKUP(W257,MaGv!$C$3:$AZ$68,10,0)=0," ",HLOOKUP(W257,MaGv!$C$3:$AZ$68,10,0))</f>
        <v/>
      </c>
      <c r="Z263" s="26" t="str">
        <f>IF(HLOOKUP(W257,MaGv!$C$3:$AZ$68,15,0)=0," ",HLOOKUP(W257,MaGv!$C$3:$AZ$68,15,0))</f>
        <v/>
      </c>
      <c r="AA263" s="26" t="str">
        <f>IF(HLOOKUP(W257,MaGv!$C$3:$AZ$68,20,0)=0," ",HLOOKUP(W257,MaGv!$C$3:$AZ$68,20,0))</f>
        <v/>
      </c>
      <c r="AB263" s="26" t="str">
        <f>IF(HLOOKUP(W257,MaGv!$C$3:$AZ$68,25,0)=0," ",HLOOKUP(W257,MaGv!$C$3:$AZ$68,25,0))</f>
        <v/>
      </c>
      <c r="AC263" s="26" t="str">
        <f>IF(HLOOKUP(W257,MaGv!$C$3:$AZ$68,30,0)=0," ",HLOOKUP(W257,MaGv!$C$3:$AZ$68,30,0))</f>
        <v/>
      </c>
      <c r="AD263" s="268"/>
      <c r="AE263" s="482"/>
      <c r="AF263" s="27">
        <v>4</v>
      </c>
      <c r="AG263" s="26" t="str">
        <f>IF(HLOOKUP(AF257,MaGv!$C$3:$AZ$68,5,0)=0," ",HLOOKUP(AF257,MaGv!$C$3:$AZ$68,5,0))</f>
        <v>BV13</v>
      </c>
      <c r="AH263" s="26" t="str">
        <f>IF(HLOOKUP(AF257,MaGv!$C$3:$AZ$68,10,0)=0," ",HLOOKUP(AF257,MaGv!$C$3:$AZ$68,10,0))</f>
        <v>BH06</v>
      </c>
      <c r="AI263" s="26" t="str">
        <f>IF(HLOOKUP(AF257,MaGv!$C$3:$AZ$68,15,0)=0," ",HLOOKUP(AF257,MaGv!$C$3:$AZ$68,15,0))</f>
        <v>BT04</v>
      </c>
      <c r="AJ263" s="26" t="str">
        <f>IF(HLOOKUP(AF257,MaGv!$C$3:$AZ$68,20,0)=0," ",HLOOKUP(AF257,MaGv!$C$3:$AZ$68,20,0))</f>
        <v>BC11</v>
      </c>
      <c r="AK263" s="26" t="str">
        <f>IF(HLOOKUP(AF257,MaGv!$C$3:$AZ$68,25,0)=0," ",HLOOKUP(AF257,MaGv!$C$3:$AZ$68,25,0))</f>
        <v>BU04</v>
      </c>
      <c r="AL263" s="26" t="str">
        <f>IF(HLOOKUP(AF257,MaGv!$C$3:$AZ$68,30,0)=0," ",HLOOKUP(AF257,MaGv!$C$3:$AZ$68,30,0))</f>
        <v/>
      </c>
    </row>
    <row r="264" spans="1:41" ht="14.25" customHeight="1" x14ac:dyDescent="0.25">
      <c r="A264" s="283"/>
      <c r="B264" s="484"/>
      <c r="C264" s="67">
        <v>5</v>
      </c>
      <c r="D264" s="68" t="str">
        <f t="shared" si="175"/>
        <v/>
      </c>
      <c r="E264" s="68" t="str">
        <f t="shared" si="176"/>
        <v/>
      </c>
      <c r="F264" s="68" t="str">
        <f t="shared" si="177"/>
        <v/>
      </c>
      <c r="G264" s="68" t="str">
        <f t="shared" si="178"/>
        <v/>
      </c>
      <c r="H264" s="68" t="str">
        <f t="shared" si="179"/>
        <v/>
      </c>
      <c r="I264" s="68" t="str">
        <f t="shared" si="180"/>
        <v/>
      </c>
      <c r="J264" s="281"/>
      <c r="K264" s="484"/>
      <c r="L264" s="67">
        <v>5</v>
      </c>
      <c r="M264" s="68" t="str">
        <f t="shared" si="186"/>
        <v>văn</v>
      </c>
      <c r="N264" s="68" t="str">
        <f t="shared" si="181"/>
        <v>anh</v>
      </c>
      <c r="O264" s="68" t="str">
        <f t="shared" si="182"/>
        <v>qp</v>
      </c>
      <c r="P264" s="68" t="str">
        <f t="shared" si="183"/>
        <v>tin</v>
      </c>
      <c r="Q264" s="68" t="str">
        <f t="shared" si="184"/>
        <v>hóa</v>
      </c>
      <c r="R264" s="68" t="str">
        <f t="shared" si="185"/>
        <v/>
      </c>
      <c r="V264" s="483"/>
      <c r="W264" s="25">
        <v>5</v>
      </c>
      <c r="X264" s="26" t="str">
        <f>IF(HLOOKUP(W257,MaGv!$C$3:$AZ$68,6,0)=0," ",HLOOKUP(W257,MaGv!$C$3:$AZ$68,6,0))</f>
        <v/>
      </c>
      <c r="Y264" s="26" t="str">
        <f>IF(HLOOKUP(W257,MaGv!$C$3:$AZ$68,11,0)=0," ",HLOOKUP(W257,MaGv!$C$3:$AZ$68,11,0))</f>
        <v/>
      </c>
      <c r="Z264" s="26" t="str">
        <f>IF(HLOOKUP(W257,MaGv!$C$3:$AZ$68,16,0)=0," ",HLOOKUP(W257,MaGv!$C$3:$AZ$68,16,0))</f>
        <v/>
      </c>
      <c r="AA264" s="26" t="str">
        <f>IF(HLOOKUP(W257,MaGv!$C$3:$AZ$68,21,0)=0," ",HLOOKUP(W257,MaGv!$C$3:$AZ$68,21,0))</f>
        <v/>
      </c>
      <c r="AB264" s="26" t="str">
        <f>IF(HLOOKUP(W257,MaGv!$C$3:$AZ$68,26,0)=0," ",HLOOKUP(W257,MaGv!$C$3:$AZ$68,26,0))</f>
        <v/>
      </c>
      <c r="AC264" s="26" t="str">
        <f>IF(HLOOKUP(W257,MaGv!$C$3:$AZ$68,31,0)=0," ",HLOOKUP(W257,MaGv!$C$3:$AZ$68,31,0))</f>
        <v/>
      </c>
      <c r="AD264" s="268"/>
      <c r="AE264" s="482"/>
      <c r="AF264" s="27">
        <v>5</v>
      </c>
      <c r="AG264" s="26" t="str">
        <f>IF(HLOOKUP(AF257,MaGv!$C$3:$AZ$68,6,0)=0," ",HLOOKUP(AF257,MaGv!$C$3:$AZ$68,6,0))</f>
        <v>BV13</v>
      </c>
      <c r="AH264" s="26" t="str">
        <f>IF(HLOOKUP(AF257,MaGv!$C$3:$AZ$68,11,0)=0," ",HLOOKUP(AF257,MaGv!$C$3:$AZ$68,11,0))</f>
        <v>BA10</v>
      </c>
      <c r="AI264" s="26" t="str">
        <f>IF(HLOOKUP(AF257,MaGv!$C$3:$AZ$68,16,0)=0," ",HLOOKUP(AF257,MaGv!$C$3:$AZ$68,16,0))</f>
        <v>BQ04</v>
      </c>
      <c r="AJ264" s="26" t="str">
        <f>IF(HLOOKUP(AF257,MaGv!$C$3:$AZ$68,21,0)=0," ",HLOOKUP(AF257,MaGv!$C$3:$AZ$68,21,0))</f>
        <v>BI06</v>
      </c>
      <c r="AK264" s="26" t="str">
        <f>IF(HLOOKUP(AF257,MaGv!$C$3:$AZ$68,26,0)=0," ",HLOOKUP(AF257,MaGv!$C$3:$AZ$68,26,0))</f>
        <v>BH06</v>
      </c>
      <c r="AL264" s="26" t="str">
        <f>IF(HLOOKUP(AF257,MaGv!$C$3:$AZ$68,31,0)=0," ",HLOOKUP(AF257,MaGv!$C$3:$AZ$68,31,0))</f>
        <v/>
      </c>
    </row>
    <row r="265" spans="1:41" ht="14.25" customHeight="1" x14ac:dyDescent="0.25">
      <c r="A265" s="283"/>
      <c r="B265" s="484" t="s">
        <v>24</v>
      </c>
      <c r="C265" s="67">
        <v>1</v>
      </c>
      <c r="D265" s="68" t="str">
        <f t="shared" si="175"/>
        <v/>
      </c>
      <c r="E265" s="68" t="str">
        <f t="shared" si="176"/>
        <v/>
      </c>
      <c r="F265" s="68" t="str">
        <f t="shared" si="177"/>
        <v/>
      </c>
      <c r="G265" s="68" t="str">
        <f t="shared" si="178"/>
        <v/>
      </c>
      <c r="H265" s="68" t="str">
        <f t="shared" si="179"/>
        <v/>
      </c>
      <c r="I265" s="68" t="str">
        <f t="shared" si="180"/>
        <v/>
      </c>
      <c r="J265" s="281"/>
      <c r="K265" s="484" t="s">
        <v>24</v>
      </c>
      <c r="L265" s="67">
        <v>1</v>
      </c>
      <c r="M265" s="68" t="str">
        <f t="shared" si="186"/>
        <v/>
      </c>
      <c r="N265" s="68" t="str">
        <f t="shared" si="181"/>
        <v/>
      </c>
      <c r="O265" s="68" t="str">
        <f t="shared" si="182"/>
        <v/>
      </c>
      <c r="P265" s="68" t="str">
        <f t="shared" si="183"/>
        <v/>
      </c>
      <c r="Q265" s="68" t="str">
        <f t="shared" si="184"/>
        <v/>
      </c>
      <c r="R265" s="68" t="str">
        <f t="shared" si="185"/>
        <v/>
      </c>
      <c r="V265" s="483" t="s">
        <v>24</v>
      </c>
      <c r="W265" s="25">
        <v>1</v>
      </c>
      <c r="X265" s="26" t="str">
        <f>IF(HLOOKUP(W257,MaGv!$C$38:$AZ$68,2,0)=0," ",HLOOKUP(W257,MaGv!$C$38:$AZ$68,2,0))</f>
        <v/>
      </c>
      <c r="Y265" s="26" t="str">
        <f>IF(HLOOKUP(W257,MaGv!$C$38:$AZ$68,7,0)=0," ",HLOOKUP(W257,MaGv!$C$38:$AZ$68,7,0))</f>
        <v/>
      </c>
      <c r="Z265" s="26" t="str">
        <f>IF(HLOOKUP(W257,MaGv!$C$38:$AZ$68,12,0)=0," ",HLOOKUP(W257,MaGv!$C$38:$AZ$68,12,0))</f>
        <v/>
      </c>
      <c r="AA265" s="26" t="str">
        <f>IF(HLOOKUP(W257,MaGv!$C$38:$AZ$68,17,0)=0," ",HLOOKUP(W257,MaGv!$C$38:$AZ$68,17,0))</f>
        <v/>
      </c>
      <c r="AB265" s="26" t="str">
        <f>IF(HLOOKUP(W257,MaGv!$C$38:$AZ$68,22,0)=0," ",HLOOKUP(W257,MaGv!$C$38:$AZ$68,22,0))</f>
        <v/>
      </c>
      <c r="AC265" s="26" t="str">
        <f>IF(HLOOKUP(W257,MaGv!$C$38:$AZ$68,27,0)=0," ",HLOOKUP(W257,MaGv!$C$38:$AZ$68,27,0))</f>
        <v/>
      </c>
      <c r="AD265" s="268"/>
      <c r="AE265" s="482" t="s">
        <v>24</v>
      </c>
      <c r="AF265" s="27">
        <v>1</v>
      </c>
      <c r="AG265" s="26" t="str">
        <f>IF(HLOOKUP(AF257,MaGv!$C$38:$AZ$68,2,0)=0," ",HLOOKUP(AF257,MaGv!$C$38:$AZ$68,2,0))</f>
        <v/>
      </c>
      <c r="AH265" s="26" t="str">
        <f>IF(HLOOKUP(AF257,MaGv!$C$38:$AZ$68,7,0)=0," ",HLOOKUP(AF257,MaGv!$C$38:$AZ$68,7,0))</f>
        <v/>
      </c>
      <c r="AI265" s="26" t="str">
        <f>IF(HLOOKUP(AF257,MaGv!$C$38:$AZ$68,12,0)=0," ",HLOOKUP(AF257,MaGv!$C$38:$AZ$68,12,0))</f>
        <v/>
      </c>
      <c r="AJ265" s="26" t="str">
        <f>IF(HLOOKUP(AF257,MaGv!$C$38:$AZ$68,17,0)=0," ",HLOOKUP(AF257,MaGv!$C$38:$AZ$68,17,0))</f>
        <v/>
      </c>
      <c r="AK265" s="26" t="str">
        <f>IF(HLOOKUP(AF257,MaGv!$C$38:$AZ$68,22,0)=0," ",HLOOKUP(AF257,MaGv!$C$38:$AZ$68,22,0))</f>
        <v/>
      </c>
      <c r="AL265" s="26" t="str">
        <f>IF(HLOOKUP(AF257,MaGv!$C$38:$AZ$68,27,0)=0," ",HLOOKUP(AF257,MaGv!$C$38:$AZ$68,27,0))</f>
        <v/>
      </c>
    </row>
    <row r="266" spans="1:41" ht="14.25" customHeight="1" x14ac:dyDescent="0.25">
      <c r="A266" s="283"/>
      <c r="B266" s="484"/>
      <c r="C266" s="67">
        <v>2</v>
      </c>
      <c r="D266" s="68" t="str">
        <f t="shared" si="175"/>
        <v/>
      </c>
      <c r="E266" s="68" t="str">
        <f t="shared" si="176"/>
        <v/>
      </c>
      <c r="F266" s="68" t="str">
        <f t="shared" si="177"/>
        <v/>
      </c>
      <c r="G266" s="68" t="str">
        <f t="shared" si="178"/>
        <v/>
      </c>
      <c r="H266" s="68" t="str">
        <f t="shared" si="179"/>
        <v/>
      </c>
      <c r="I266" s="68" t="str">
        <f t="shared" si="180"/>
        <v/>
      </c>
      <c r="J266" s="281"/>
      <c r="K266" s="484"/>
      <c r="L266" s="67">
        <v>2</v>
      </c>
      <c r="M266" s="68" t="str">
        <f t="shared" si="186"/>
        <v/>
      </c>
      <c r="N266" s="68" t="str">
        <f t="shared" si="181"/>
        <v>anh</v>
      </c>
      <c r="O266" s="68" t="str">
        <f t="shared" si="182"/>
        <v>toán</v>
      </c>
      <c r="P266" s="68" t="str">
        <f t="shared" si="183"/>
        <v>lý</v>
      </c>
      <c r="Q266" s="68" t="str">
        <f t="shared" si="184"/>
        <v/>
      </c>
      <c r="R266" s="68" t="str">
        <f t="shared" si="185"/>
        <v/>
      </c>
      <c r="V266" s="483"/>
      <c r="W266" s="25">
        <v>2</v>
      </c>
      <c r="X266" s="26" t="str">
        <f>IF(HLOOKUP(W257,MaGv!$C$38:$AZ$68,3,0)=0," ",HLOOKUP(W257,MaGv!$C$38:$AZ$68,3,0))</f>
        <v/>
      </c>
      <c r="Y266" s="26" t="str">
        <f>IF(HLOOKUP(W257,MaGv!$C$38:$AZ$68,8,0)=0," ",HLOOKUP(W257,MaGv!$C$38:$AZ$68,8,0))</f>
        <v/>
      </c>
      <c r="Z266" s="26" t="str">
        <f>IF(HLOOKUP(W257,MaGv!$C$38:$AZ$68,13,0)=0," ",HLOOKUP(W257,MaGv!$C$38:$AZ$68,13,0))</f>
        <v/>
      </c>
      <c r="AA266" s="26" t="str">
        <f>IF(HLOOKUP(W257,MaGv!$C$38:$AZ$68,18,0)=0," ",HLOOKUP(W257,MaGv!$C$38:$AZ$68,18,0))</f>
        <v/>
      </c>
      <c r="AB266" s="26" t="str">
        <f>IF(HLOOKUP(W257,MaGv!$C$38:$AZ$68,23,0)=0," ",HLOOKUP(W257,MaGv!$C$38:$AZ$68,23,0))</f>
        <v/>
      </c>
      <c r="AC266" s="26" t="str">
        <f>IF(HLOOKUP(W257,MaGv!$C$38:$AZ$68,28,0)=0," ",HLOOKUP(W257,MaGv!$C$38:$AZ$68,28,0))</f>
        <v/>
      </c>
      <c r="AD266" s="268"/>
      <c r="AE266" s="482"/>
      <c r="AF266" s="27">
        <v>2</v>
      </c>
      <c r="AG266" s="26" t="str">
        <f>IF(HLOOKUP(AF257,MaGv!$C$38:$AZ$68,3,0)=0," ",HLOOKUP(AF257,MaGv!$C$38:$AZ$68,3,0))</f>
        <v/>
      </c>
      <c r="AH266" s="26" t="str">
        <f>IF(HLOOKUP(AF257,MaGv!$C$38:$AZ$68,8,0)=0," ",HLOOKUP(AF257,MaGv!$C$38:$AZ$68,8,0))</f>
        <v>BA14</v>
      </c>
      <c r="AI266" s="26" t="str">
        <f>IF(HLOOKUP(AF257,MaGv!$C$38:$AZ$68,13,0)=0," ",HLOOKUP(AF257,MaGv!$C$38:$AZ$68,13,0))</f>
        <v>BT04</v>
      </c>
      <c r="AJ266" s="26" t="str">
        <f>IF(HLOOKUP(AF257,MaGv!$C$38:$AZ$68,18,0)=0," ",HLOOKUP(AF257,MaGv!$C$38:$AZ$68,18,0))</f>
        <v>BL03</v>
      </c>
      <c r="AK266" s="26" t="str">
        <f>IF(HLOOKUP(AF257,MaGv!$C$38:$AZ$68,23,0)=0," ",HLOOKUP(AF257,MaGv!$C$38:$AZ$68,23,0))</f>
        <v/>
      </c>
      <c r="AL266" s="26" t="str">
        <f>IF(HLOOKUP(AF257,MaGv!$C$38:$AZ$68,28,0)=0," ",HLOOKUP(AF257,MaGv!$C$38:$AZ$68,28,0))</f>
        <v/>
      </c>
    </row>
    <row r="267" spans="1:41" ht="14.25" customHeight="1" x14ac:dyDescent="0.25">
      <c r="A267" s="283"/>
      <c r="B267" s="484"/>
      <c r="C267" s="67">
        <v>3</v>
      </c>
      <c r="D267" s="68" t="str">
        <f t="shared" si="175"/>
        <v/>
      </c>
      <c r="E267" s="68" t="str">
        <f t="shared" si="176"/>
        <v/>
      </c>
      <c r="F267" s="68" t="str">
        <f t="shared" si="177"/>
        <v/>
      </c>
      <c r="G267" s="68" t="str">
        <f t="shared" si="178"/>
        <v/>
      </c>
      <c r="H267" s="68" t="str">
        <f t="shared" si="179"/>
        <v/>
      </c>
      <c r="I267" s="68" t="str">
        <f t="shared" si="180"/>
        <v/>
      </c>
      <c r="J267" s="281"/>
      <c r="K267" s="484"/>
      <c r="L267" s="67">
        <v>3</v>
      </c>
      <c r="M267" s="68" t="str">
        <f t="shared" si="186"/>
        <v/>
      </c>
      <c r="N267" s="68" t="str">
        <f t="shared" si="181"/>
        <v>anh</v>
      </c>
      <c r="O267" s="68" t="str">
        <f t="shared" si="182"/>
        <v>toán</v>
      </c>
      <c r="P267" s="68" t="str">
        <f t="shared" si="183"/>
        <v>văn</v>
      </c>
      <c r="Q267" s="68" t="str">
        <f t="shared" si="184"/>
        <v/>
      </c>
      <c r="R267" s="68" t="str">
        <f t="shared" si="185"/>
        <v/>
      </c>
      <c r="V267" s="483"/>
      <c r="W267" s="25">
        <v>3</v>
      </c>
      <c r="X267" s="26" t="str">
        <f>IF(HLOOKUP(W257,MaGv!$C$38:$AZ$68,4,0)=0," ",HLOOKUP(W257,MaGv!$C$38:$AZ$68,4,0))</f>
        <v/>
      </c>
      <c r="Y267" s="26" t="str">
        <f>IF(HLOOKUP(W257,MaGv!$C$38:$AZ$68,9,0)=0," ",HLOOKUP(W257,MaGv!$C$38:$AZ$68,9,0))</f>
        <v/>
      </c>
      <c r="Z267" s="26" t="str">
        <f>IF(HLOOKUP(W257,MaGv!$C$38:$AZ$68,14,0)=0," ",HLOOKUP(W257,MaGv!$C$38:$AZ$68,14,0))</f>
        <v/>
      </c>
      <c r="AA267" s="26" t="str">
        <f>IF(HLOOKUP(W257,MaGv!$C$38:$AZ$68,19,0)=0," ",HLOOKUP(W257,MaGv!$C$38:$AZ$68,19,0))</f>
        <v/>
      </c>
      <c r="AB267" s="26" t="str">
        <f>IF(HLOOKUP(W257,MaGv!$C$38:$AZ$68,24,0)=0," ",HLOOKUP(W257,MaGv!$C$38:$AZ$68,24,0))</f>
        <v/>
      </c>
      <c r="AC267" s="26" t="str">
        <f>IF(HLOOKUP(W257,MaGv!$C$38:$AZ$68,29,0)=0," ",HLOOKUP(W257,MaGv!$C$38:$AZ$68,29,0))</f>
        <v/>
      </c>
      <c r="AD267" s="268"/>
      <c r="AE267" s="482"/>
      <c r="AF267" s="27">
        <v>3</v>
      </c>
      <c r="AG267" s="26" t="str">
        <f>IF(HLOOKUP(AF257,MaGv!$C$38:$AZ$68,4,0)=0," ",HLOOKUP(AF257,MaGv!$C$38:$AZ$68,4,0))</f>
        <v/>
      </c>
      <c r="AH267" s="26" t="str">
        <f>IF(HLOOKUP(AF257,MaGv!$C$38:$AZ$68,9,0)=0," ",HLOOKUP(AF257,MaGv!$C$38:$AZ$68,9,0))</f>
        <v>BA14</v>
      </c>
      <c r="AI267" s="26" t="str">
        <f>IF(HLOOKUP(AF257,MaGv!$C$38:$AZ$68,14,0)=0," ",HLOOKUP(AF257,MaGv!$C$38:$AZ$68,14,0))</f>
        <v>BT04</v>
      </c>
      <c r="AJ267" s="26" t="str">
        <f>IF(HLOOKUP(AF257,MaGv!$C$38:$AZ$68,19,0)=0," ",HLOOKUP(AF257,MaGv!$C$38:$AZ$68,19,0))</f>
        <v>BV13</v>
      </c>
      <c r="AK267" s="26" t="str">
        <f>IF(HLOOKUP(AF257,MaGv!$C$38:$AZ$68,24,0)=0," ",HLOOKUP(AF257,MaGv!$C$38:$AZ$68,24,0))</f>
        <v/>
      </c>
      <c r="AL267" s="26" t="str">
        <f>IF(HLOOKUP(AF257,MaGv!$C$38:$AZ$68,29,0)=0," ",HLOOKUP(AF257,MaGv!$C$38:$AZ$68,29,0))</f>
        <v/>
      </c>
    </row>
    <row r="268" spans="1:41" ht="14.25" customHeight="1" x14ac:dyDescent="0.25">
      <c r="A268" s="283"/>
      <c r="B268" s="484"/>
      <c r="C268" s="67">
        <v>4</v>
      </c>
      <c r="D268" s="68" t="str">
        <f t="shared" si="175"/>
        <v>cn</v>
      </c>
      <c r="E268" s="68" t="str">
        <f t="shared" si="176"/>
        <v/>
      </c>
      <c r="F268" s="68" t="str">
        <f t="shared" si="177"/>
        <v/>
      </c>
      <c r="G268" s="68" t="str">
        <f t="shared" si="178"/>
        <v/>
      </c>
      <c r="H268" s="68" t="str">
        <f t="shared" si="179"/>
        <v/>
      </c>
      <c r="I268" s="68" t="str">
        <f t="shared" si="180"/>
        <v/>
      </c>
      <c r="J268" s="281"/>
      <c r="K268" s="484"/>
      <c r="L268" s="67">
        <v>4</v>
      </c>
      <c r="M268" s="68" t="str">
        <f t="shared" si="186"/>
        <v/>
      </c>
      <c r="N268" s="68" t="str">
        <f t="shared" si="181"/>
        <v>địa</v>
      </c>
      <c r="O268" s="68" t="str">
        <f t="shared" si="182"/>
        <v>anh</v>
      </c>
      <c r="P268" s="68" t="str">
        <f t="shared" si="183"/>
        <v>td</v>
      </c>
      <c r="Q268" s="68" t="str">
        <f t="shared" si="184"/>
        <v/>
      </c>
      <c r="R268" s="68" t="str">
        <f t="shared" si="185"/>
        <v/>
      </c>
      <c r="V268" s="483"/>
      <c r="W268" s="25">
        <v>4</v>
      </c>
      <c r="X268" s="26" t="s">
        <v>158</v>
      </c>
      <c r="Y268" s="26" t="str">
        <f>IF(HLOOKUP(W257,MaGv!$C$38:$AZ$68,10,0)=0," ",HLOOKUP(W257,MaGv!$C$38:$AZ$68,10,0))</f>
        <v/>
      </c>
      <c r="Z268" s="26" t="str">
        <f>IF(HLOOKUP(W257,MaGv!$C$38:$AZ$68,15,0)=0," ",HLOOKUP(W257,MaGv!$C$38:$AZ$68,15,0))</f>
        <v/>
      </c>
      <c r="AA268" s="26" t="str">
        <f>IF(HLOOKUP(W257,MaGv!$C$38:$AZ$68,20,0)=0," ",HLOOKUP(W257,MaGv!$C$38:$AZ$68,20,0))</f>
        <v/>
      </c>
      <c r="AB268" s="26" t="str">
        <f>IF(HLOOKUP(W257,MaGv!$C$38:$AZ$68,25,0)=0," ",HLOOKUP(W257,MaGv!$C$38:$AZ$68,25,0))</f>
        <v/>
      </c>
      <c r="AC268" s="26" t="str">
        <f>IF(HLOOKUP(W257,MaGv!$C$38:$AZ$68,30,0)=0," ",HLOOKUP(W257,MaGv!$C$38:$AZ$68,30,0))</f>
        <v/>
      </c>
      <c r="AD268" s="268"/>
      <c r="AE268" s="482"/>
      <c r="AF268" s="27">
        <v>4</v>
      </c>
      <c r="AG268" s="26" t="str">
        <f>IF(HLOOKUP(AF257,MaGv!$C$38:$AZ$68,5,0)=0," ",HLOOKUP(AF257,MaGv!$C$38:$AZ$68,5,0))</f>
        <v/>
      </c>
      <c r="AH268" s="26" t="str">
        <f>IF(HLOOKUP(AF257,MaGv!$C$38:$AZ$68,10,0)=0," ",HLOOKUP(AF257,MaGv!$C$38:$AZ$68,10,0))</f>
        <v>BD01</v>
      </c>
      <c r="AI268" s="26" t="str">
        <f>IF(HLOOKUP(AF257,MaGv!$C$38:$AZ$68,15,0)=0," ",HLOOKUP(AF257,MaGv!$C$38:$AZ$68,15,0))</f>
        <v>BA10</v>
      </c>
      <c r="AJ268" s="26" t="str">
        <f>IF(HLOOKUP(AF257,MaGv!$C$38:$AZ$68,20,0)=0," ",HLOOKUP(AF257,MaGv!$C$38:$AZ$68,20,0))</f>
        <v>BE05</v>
      </c>
      <c r="AK268" s="26" t="str">
        <f>IF(HLOOKUP(AF257,MaGv!$C$38:$AZ$68,25,0)=0," ",HLOOKUP(AF257,MaGv!$C$38:$AZ$68,25,0))</f>
        <v/>
      </c>
      <c r="AL268" s="26" t="str">
        <f>IF(HLOOKUP(AF257,MaGv!$C$38:$AZ$68,30,0)=0," ",HLOOKUP(AF257,MaGv!$C$38:$AZ$68,30,0))</f>
        <v/>
      </c>
    </row>
    <row r="269" spans="1:41" ht="14.25" customHeight="1" x14ac:dyDescent="0.25">
      <c r="A269" s="283"/>
      <c r="B269" s="484"/>
      <c r="C269" s="67">
        <v>5</v>
      </c>
      <c r="D269" s="68" t="s">
        <v>516</v>
      </c>
      <c r="E269" s="68" t="str">
        <f t="shared" si="176"/>
        <v/>
      </c>
      <c r="F269" s="68" t="str">
        <f t="shared" si="177"/>
        <v/>
      </c>
      <c r="G269" s="68" t="str">
        <f t="shared" si="178"/>
        <v/>
      </c>
      <c r="H269" s="68" t="str">
        <f t="shared" si="179"/>
        <v/>
      </c>
      <c r="I269" s="68" t="str">
        <f t="shared" si="180"/>
        <v/>
      </c>
      <c r="J269" s="281"/>
      <c r="K269" s="484"/>
      <c r="L269" s="67">
        <v>5</v>
      </c>
      <c r="M269" s="68" t="str">
        <f t="shared" si="186"/>
        <v/>
      </c>
      <c r="N269" s="68" t="str">
        <f t="shared" si="181"/>
        <v>lý</v>
      </c>
      <c r="O269" s="68" t="str">
        <f t="shared" si="182"/>
        <v>anh</v>
      </c>
      <c r="P269" s="68" t="str">
        <f t="shared" si="183"/>
        <v>td</v>
      </c>
      <c r="Q269" s="68" t="str">
        <f t="shared" si="184"/>
        <v/>
      </c>
      <c r="R269" s="68" t="str">
        <f t="shared" si="185"/>
        <v/>
      </c>
      <c r="V269" s="483"/>
      <c r="W269" s="25">
        <v>5</v>
      </c>
      <c r="X269" s="26" t="s">
        <v>516</v>
      </c>
      <c r="Y269" s="26" t="str">
        <f>IF(HLOOKUP(W257,MaGv!$C$38:$AZ$68,11,0)=0," ",HLOOKUP(W257,MaGv!$C$38:$AZ$68,11,0))</f>
        <v/>
      </c>
      <c r="Z269" s="26" t="str">
        <f>IF(HLOOKUP(W257,MaGv!$C$38:$AZ$68,16,0)=0," ",HLOOKUP(W257,MaGv!$C$38:$AZ$68,16,0))</f>
        <v/>
      </c>
      <c r="AA269" s="26" t="str">
        <f>IF(HLOOKUP(W257,MaGv!$C$38:$AZ$68,21,0)=0," ",HLOOKUP(W257,MaGv!$C$38:$AZ$68,21,0))</f>
        <v/>
      </c>
      <c r="AB269" s="26" t="str">
        <f>IF(HLOOKUP(W257,MaGv!$C$38:$AZ$68,26,0)=0," ",HLOOKUP(W257,MaGv!$C$38:$AZ$68,26,0))</f>
        <v/>
      </c>
      <c r="AC269" s="26" t="str">
        <f>IF(HLOOKUP(W257,MaGv!$C$38:$AZ$68,31,0)=0," ",HLOOKUP(W257,MaGv!$C$38:$AZ$68,31,0))</f>
        <v/>
      </c>
      <c r="AD269" s="268"/>
      <c r="AE269" s="482"/>
      <c r="AF269" s="27">
        <v>5</v>
      </c>
      <c r="AG269" s="26" t="str">
        <f>IF(HLOOKUP(AF257,MaGv!$C$38:$AZ$68,6,0)=0," ",HLOOKUP(AF257,MaGv!$C$38:$AZ$68,6,0))</f>
        <v/>
      </c>
      <c r="AH269" s="26" t="str">
        <f>IF(HLOOKUP(AF257,MaGv!$C$38:$AZ$68,11,0)=0," ",HLOOKUP(AF257,MaGv!$C$38:$AZ$68,11,0))</f>
        <v>BL03</v>
      </c>
      <c r="AI269" s="26" t="str">
        <f>IF(HLOOKUP(AF257,MaGv!$C$38:$AZ$68,16,0)=0," ",HLOOKUP(AF257,MaGv!$C$38:$AZ$68,16,0))</f>
        <v>BA10</v>
      </c>
      <c r="AJ269" s="26" t="str">
        <f>IF(HLOOKUP(AF257,MaGv!$C$38:$AZ$68,21,0)=0," ",HLOOKUP(AF257,MaGv!$C$38:$AZ$68,21,0))</f>
        <v>BE05</v>
      </c>
      <c r="AK269" s="26" t="str">
        <f>IF(HLOOKUP(AF257,MaGv!$C$38:$AZ$68,26,0)=0," ",HLOOKUP(AF257,MaGv!$C$38:$AZ$68,26,0))</f>
        <v/>
      </c>
      <c r="AL269" s="26" t="str">
        <f>IF(HLOOKUP(AF257,MaGv!$C$38:$AZ$68,31,0)=0," ",HLOOKUP(AF257,MaGv!$C$38:$AZ$68,31,0))</f>
        <v/>
      </c>
      <c r="AN269" s="28"/>
      <c r="AO269" s="28"/>
    </row>
    <row r="270" spans="1:41" s="28" customFormat="1" ht="14.25" customHeight="1" x14ac:dyDescent="0.25">
      <c r="A270" s="283"/>
      <c r="B270" s="69"/>
      <c r="C270" s="69"/>
      <c r="D270" s="69"/>
      <c r="E270" s="69"/>
      <c r="F270" s="69"/>
      <c r="G270" s="71"/>
      <c r="H270" s="71"/>
      <c r="I270" s="71"/>
      <c r="J270" s="281"/>
      <c r="K270" s="71"/>
      <c r="L270" s="71"/>
      <c r="M270" s="71"/>
      <c r="N270" s="71"/>
      <c r="O270" s="71"/>
      <c r="P270" s="71"/>
      <c r="Q270" s="71"/>
      <c r="R270" s="71"/>
      <c r="V270" s="11"/>
      <c r="W270" s="8"/>
      <c r="X270" s="6"/>
      <c r="Y270" s="6"/>
      <c r="Z270" s="6"/>
      <c r="AA270" s="6"/>
      <c r="AB270" s="6"/>
      <c r="AC270" s="6"/>
      <c r="AD270" s="268"/>
      <c r="AE270" s="7"/>
      <c r="AF270" s="8"/>
      <c r="AG270" s="6"/>
      <c r="AH270" s="6"/>
      <c r="AI270" s="6"/>
      <c r="AJ270" s="6"/>
      <c r="AK270" s="6"/>
      <c r="AL270" s="6"/>
    </row>
    <row r="271" spans="1:41" s="28" customFormat="1" ht="14.25" customHeight="1" x14ac:dyDescent="0.25">
      <c r="A271" s="283"/>
      <c r="B271" s="69"/>
      <c r="C271" s="69"/>
      <c r="D271" s="69"/>
      <c r="E271" s="69"/>
      <c r="F271" s="69"/>
      <c r="G271" s="71"/>
      <c r="H271" s="71"/>
      <c r="I271" s="71"/>
      <c r="J271" s="281"/>
      <c r="K271" s="71"/>
      <c r="L271" s="71"/>
      <c r="M271" s="71"/>
      <c r="N271" s="71"/>
      <c r="O271" s="71"/>
      <c r="P271" s="71"/>
      <c r="Q271" s="71"/>
      <c r="R271" s="71"/>
      <c r="V271" s="12"/>
      <c r="W271" s="8"/>
      <c r="X271" s="6"/>
      <c r="Y271" s="6"/>
      <c r="Z271" s="6"/>
      <c r="AA271" s="6"/>
      <c r="AB271" s="6"/>
      <c r="AC271" s="6"/>
      <c r="AD271" s="268"/>
      <c r="AE271" s="7"/>
      <c r="AF271" s="8"/>
      <c r="AG271" s="6"/>
      <c r="AH271" s="6"/>
      <c r="AI271" s="6"/>
      <c r="AJ271" s="6"/>
      <c r="AK271" s="6"/>
      <c r="AL271" s="6"/>
      <c r="AN271" s="16"/>
      <c r="AO271" s="16"/>
    </row>
    <row r="272" spans="1:41" ht="14.25" customHeight="1" x14ac:dyDescent="0.25">
      <c r="A272" s="285"/>
      <c r="J272" s="281"/>
      <c r="V272" s="2"/>
      <c r="W272" s="30"/>
      <c r="X272" s="2"/>
      <c r="Y272" s="2"/>
      <c r="Z272" s="2"/>
      <c r="AA272" s="2"/>
      <c r="AB272" s="2"/>
      <c r="AC272" s="2"/>
      <c r="AD272" s="268"/>
      <c r="AE272" s="2"/>
      <c r="AF272" s="30"/>
      <c r="AG272" s="2"/>
      <c r="AH272" s="2"/>
      <c r="AI272" s="2"/>
      <c r="AJ272" s="2"/>
      <c r="AK272" s="2"/>
      <c r="AL272" s="2"/>
    </row>
    <row r="273" spans="1:41" ht="14.25" customHeight="1" x14ac:dyDescent="0.25">
      <c r="A273" s="271"/>
      <c r="B273" s="55" t="s">
        <v>94</v>
      </c>
      <c r="C273" s="56"/>
      <c r="D273" s="57"/>
      <c r="E273" s="57"/>
      <c r="F273" s="57"/>
      <c r="G273" s="57"/>
      <c r="H273" s="58" t="str">
        <f>MaGv!$N$1</f>
        <v>02/1/2018</v>
      </c>
      <c r="I273" s="57"/>
      <c r="J273" s="275"/>
      <c r="K273" s="55" t="s">
        <v>94</v>
      </c>
      <c r="M273" s="57"/>
      <c r="N273" s="57"/>
      <c r="O273" s="57"/>
      <c r="P273" s="57"/>
      <c r="Q273" s="58" t="str">
        <f>MaGv!$N$1</f>
        <v>02/1/2018</v>
      </c>
      <c r="R273" s="57"/>
      <c r="V273" s="15"/>
      <c r="X273" s="17"/>
      <c r="Y273" s="17"/>
      <c r="Z273" s="17"/>
      <c r="AA273" s="17"/>
      <c r="AB273" s="18" t="str">
        <f>MaGv!$N$1</f>
        <v>02/1/2018</v>
      </c>
      <c r="AC273" s="17"/>
      <c r="AD273" s="268"/>
      <c r="AE273" s="15"/>
      <c r="AF273" s="17"/>
      <c r="AG273" s="17"/>
      <c r="AH273" s="17"/>
      <c r="AI273" s="17"/>
      <c r="AJ273" s="17"/>
      <c r="AK273" s="18" t="str">
        <f>MaGv!$N$1</f>
        <v>02/1/2018</v>
      </c>
      <c r="AL273" s="17"/>
    </row>
    <row r="274" spans="1:41" ht="14.25" customHeight="1" x14ac:dyDescent="0.25">
      <c r="A274" s="271"/>
      <c r="B274" s="59" t="str">
        <f>V274</f>
        <v>LỚP:</v>
      </c>
      <c r="C274" s="196" t="str">
        <f>VLOOKUP(A276,DS!$R$3:$T$52,2,0)</f>
        <v>C2</v>
      </c>
      <c r="D274" s="59" t="str">
        <f>Y274</f>
        <v>GVCN:</v>
      </c>
      <c r="E274" s="60" t="str">
        <f>Z274</f>
        <v>Nguyễn Thị Phương Linh -Sinh</v>
      </c>
      <c r="G274" s="62"/>
      <c r="H274" s="62"/>
      <c r="I274" s="62"/>
      <c r="J274" s="275"/>
      <c r="K274" s="63" t="str">
        <f>AE274</f>
        <v>LỚP:</v>
      </c>
      <c r="L274" s="196" t="str">
        <f>VLOOKUP(J276,DS!$R$3:$T$52,2,0)</f>
        <v>C3</v>
      </c>
      <c r="M274" s="59" t="str">
        <f>AH274</f>
        <v>GVCN:</v>
      </c>
      <c r="N274" s="64" t="str">
        <f>AI274</f>
        <v>Trần Thị Hương-Toán</v>
      </c>
      <c r="P274" s="62"/>
      <c r="Q274" s="62"/>
      <c r="R274" s="62"/>
      <c r="V274" s="19" t="s">
        <v>37</v>
      </c>
      <c r="W274" s="4" t="str">
        <f>C274</f>
        <v>C2</v>
      </c>
      <c r="Y274" s="10" t="s">
        <v>17</v>
      </c>
      <c r="Z274" s="5" t="str">
        <f>VLOOKUP(W274,dscn,4,0)&amp; "-"&amp;VLOOKUP(W274,dscn,6,0)</f>
        <v>Nguyễn Thị Phương Linh -Sinh</v>
      </c>
      <c r="AA274" s="4"/>
      <c r="AB274" s="4"/>
      <c r="AC274" s="4"/>
      <c r="AD274" s="268"/>
      <c r="AE274" s="19" t="s">
        <v>37</v>
      </c>
      <c r="AF274" s="4" t="str">
        <f>L274</f>
        <v>C3</v>
      </c>
      <c r="AH274" s="10" t="s">
        <v>17</v>
      </c>
      <c r="AI274" s="5" t="str">
        <f>VLOOKUP(AF274,dscn,4,0)&amp; "-"&amp;VLOOKUP(AF274,dscn,6,0)</f>
        <v>Trần Thị Hương-Toán</v>
      </c>
      <c r="AJ274" s="4"/>
      <c r="AK274" s="4"/>
      <c r="AL274" s="4"/>
    </row>
    <row r="275" spans="1:41" ht="14.25" customHeight="1" x14ac:dyDescent="0.25">
      <c r="A275" s="272"/>
      <c r="J275" s="276"/>
      <c r="V275" s="2"/>
      <c r="W275" s="2"/>
      <c r="X275" s="1"/>
      <c r="Y275" s="2"/>
      <c r="Z275" s="2"/>
      <c r="AA275" s="2"/>
      <c r="AB275" s="2"/>
      <c r="AC275" s="2"/>
      <c r="AD275" s="268"/>
      <c r="AE275" s="2"/>
      <c r="AF275" s="2"/>
      <c r="AG275" s="1"/>
      <c r="AH275" s="2"/>
      <c r="AI275" s="2"/>
      <c r="AJ275" s="2"/>
      <c r="AK275" s="2"/>
      <c r="AL275" s="2"/>
    </row>
    <row r="276" spans="1:41" ht="14.25" customHeight="1" x14ac:dyDescent="0.25">
      <c r="A276" s="273">
        <v>33</v>
      </c>
      <c r="B276" s="65"/>
      <c r="C276" s="66" t="s">
        <v>44</v>
      </c>
      <c r="D276" s="66" t="s">
        <v>15</v>
      </c>
      <c r="E276" s="66" t="s">
        <v>16</v>
      </c>
      <c r="F276" s="66" t="s">
        <v>38</v>
      </c>
      <c r="G276" s="66" t="s">
        <v>39</v>
      </c>
      <c r="H276" s="66" t="s">
        <v>40</v>
      </c>
      <c r="I276" s="66" t="s">
        <v>41</v>
      </c>
      <c r="J276" s="277">
        <v>34</v>
      </c>
      <c r="K276" s="65"/>
      <c r="L276" s="66" t="s">
        <v>44</v>
      </c>
      <c r="M276" s="66" t="s">
        <v>15</v>
      </c>
      <c r="N276" s="66" t="s">
        <v>16</v>
      </c>
      <c r="O276" s="66" t="s">
        <v>38</v>
      </c>
      <c r="P276" s="66" t="s">
        <v>39</v>
      </c>
      <c r="Q276" s="66" t="s">
        <v>40</v>
      </c>
      <c r="R276" s="66" t="s">
        <v>41</v>
      </c>
      <c r="U276" s="22"/>
      <c r="V276" s="20"/>
      <c r="W276" s="21" t="s">
        <v>44</v>
      </c>
      <c r="X276" s="21" t="s">
        <v>15</v>
      </c>
      <c r="Y276" s="21" t="s">
        <v>16</v>
      </c>
      <c r="Z276" s="21" t="s">
        <v>38</v>
      </c>
      <c r="AA276" s="21" t="s">
        <v>39</v>
      </c>
      <c r="AB276" s="21" t="s">
        <v>40</v>
      </c>
      <c r="AC276" s="21" t="s">
        <v>41</v>
      </c>
      <c r="AD276" s="269"/>
      <c r="AE276" s="20"/>
      <c r="AF276" s="21" t="s">
        <v>44</v>
      </c>
      <c r="AG276" s="21" t="s">
        <v>15</v>
      </c>
      <c r="AH276" s="21" t="s">
        <v>16</v>
      </c>
      <c r="AI276" s="21" t="s">
        <v>38</v>
      </c>
      <c r="AJ276" s="21" t="s">
        <v>39</v>
      </c>
      <c r="AK276" s="21" t="s">
        <v>40</v>
      </c>
      <c r="AL276" s="21" t="s">
        <v>41</v>
      </c>
      <c r="AN276" s="22"/>
      <c r="AO276" s="22"/>
    </row>
    <row r="277" spans="1:41" s="22" customFormat="1" ht="14.25" customHeight="1" x14ac:dyDescent="0.25">
      <c r="A277" s="273"/>
      <c r="B277" s="484" t="s">
        <v>25</v>
      </c>
      <c r="C277" s="67">
        <v>1</v>
      </c>
      <c r="D277" s="68" t="s">
        <v>516</v>
      </c>
      <c r="E277" s="68" t="str">
        <f t="shared" ref="E277:E286" si="187">IF(Y277="","",IF(Y277="cn","cn",VLOOKUP(MID(Y277,2,1),$AN$4:$AO$18,2,0)))</f>
        <v>anh</v>
      </c>
      <c r="F277" s="68" t="str">
        <f t="shared" ref="F277:F286" si="188">IF(Z277="","",IF(Z277="cn","cn",VLOOKUP(MID(Z277,2,1),$AN$4:$AO$18,2,0)))</f>
        <v>tin</v>
      </c>
      <c r="G277" s="68" t="str">
        <f>IF(AA277="","",IF(AA277="cn","cn",VLOOKUP(MID(AA277,2,1),$AN$4:$AO$18,2,0)))</f>
        <v>sử</v>
      </c>
      <c r="H277" s="68" t="str">
        <f t="shared" ref="H277:H286" si="189">IF(AB277="","",IF(AB277="cn","cn",VLOOKUP(MID(AB277,2,1),$AN$4:$AO$18,2,0)))</f>
        <v>lý</v>
      </c>
      <c r="I277" s="68" t="str">
        <f t="shared" ref="I277:I286" si="190">IF(AC277="","",IF(AC277="cn","cn",VLOOKUP(MID(AC277,2,1),$AN$4:$AO$18,2,0)))</f>
        <v/>
      </c>
      <c r="J277" s="277"/>
      <c r="K277" s="484" t="s">
        <v>25</v>
      </c>
      <c r="L277" s="67">
        <v>1</v>
      </c>
      <c r="M277" s="68" t="s">
        <v>516</v>
      </c>
      <c r="N277" s="68" t="str">
        <f t="shared" ref="N277:N286" si="191">IF(AH277="","",IF(AH277="cn","cn",VLOOKUP(MID(AH277,2,1),$AN$4:$AO$18,2,0)))</f>
        <v>cd</v>
      </c>
      <c r="O277" s="68" t="str">
        <f t="shared" ref="O277:O286" si="192">IF(AI277="","",IF(AI277="cn","cn",VLOOKUP(MID(AI277,2,1),$AN$4:$AO$18,2,0)))</f>
        <v>côngN</v>
      </c>
      <c r="P277" s="68" t="str">
        <f t="shared" ref="P277:P286" si="193">IF(AJ277="","",IF(AJ277="cn","cn",VLOOKUP(MID(AJ277,2,1),$AN$4:$AO$18,2,0)))</f>
        <v>toán</v>
      </c>
      <c r="Q277" s="68" t="str">
        <f t="shared" ref="Q277:Q286" si="194">IF(AK277="","",IF(AK277="cn","cn",VLOOKUP(MID(AK277,2,1),$AN$4:$AO$18,2,0)))</f>
        <v>văn</v>
      </c>
      <c r="R277" s="68" t="str">
        <f t="shared" ref="R277:R286" si="195">IF(AL277="","",IF(AL277="cn","cn",VLOOKUP(MID(AL277,2,1),$AN$4:$AO$18,2,0)))</f>
        <v/>
      </c>
      <c r="V277" s="20" t="s">
        <v>25</v>
      </c>
      <c r="W277" s="21">
        <v>1</v>
      </c>
      <c r="X277" s="26" t="s">
        <v>516</v>
      </c>
      <c r="Y277" s="26" t="str">
        <f>IF(HLOOKUP(W274,MaGv!$C$3:$AZ$68,7,0)=0," ",HLOOKUP(W274,MaGv!$C$3:$AZ$68,7,0))</f>
        <v>BA04</v>
      </c>
      <c r="Z277" s="26" t="str">
        <f>IF(HLOOKUP(W274,MaGv!$C$3:$AZ$68,12,0)=0," ",HLOOKUP(W274,MaGv!$C$3:$AZ$68,12,0))</f>
        <v>BI06</v>
      </c>
      <c r="AA277" s="26" t="str">
        <f>IF(HLOOKUP(W274,MaGv!$C$3:$AZ$68,17,0)=0," ",HLOOKUP(W274,MaGv!$C$3:$AZ$68,17,0))</f>
        <v>BU01</v>
      </c>
      <c r="AB277" s="26" t="str">
        <f>IF(HLOOKUP(W274,MaGv!$C$3:$AZ$68,22,0)=0," ",HLOOKUP(W274,MaGv!$C$3:$AZ$68,22,0))</f>
        <v>BL09</v>
      </c>
      <c r="AC277" s="26" t="str">
        <f>IF(HLOOKUP(W274,MaGv!$C$3:$AZ$68,27,0)=0," ",HLOOKUP(W274,MaGv!$C$3:$AZ$68,27,0))</f>
        <v/>
      </c>
      <c r="AD277" s="268"/>
      <c r="AE277" s="482" t="s">
        <v>25</v>
      </c>
      <c r="AF277" s="27">
        <v>1</v>
      </c>
      <c r="AG277" s="26" t="s">
        <v>516</v>
      </c>
      <c r="AH277" s="26" t="str">
        <f>IF(HLOOKUP(AF274,MaGv!$C$3:$AZ$68,7,0)=0," ",HLOOKUP(AF274,MaGv!$C$3:$AZ$68,7,0))</f>
        <v>BG04</v>
      </c>
      <c r="AI277" s="26" t="str">
        <f>IF(HLOOKUP(AF274,MaGv!$C$3:$AZ$68,12,0)=0," ",HLOOKUP(AF274,MaGv!$C$3:$AZ$68,12,0))</f>
        <v>BC11</v>
      </c>
      <c r="AJ277" s="26" t="str">
        <f>IF(HLOOKUP(AF274,MaGv!$C$3:$AZ$68,17,0)=0," ",HLOOKUP(AF274,MaGv!$C$3:$AZ$68,17,0))</f>
        <v>BT11</v>
      </c>
      <c r="AK277" s="26" t="str">
        <f>IF(HLOOKUP(AF274,MaGv!$C$3:$AZ$68,22,0)=0," ",HLOOKUP(AF274,MaGv!$C$3:$AZ$68,22,0))</f>
        <v>BV02</v>
      </c>
      <c r="AL277" s="26" t="str">
        <f>IF(HLOOKUP(AF274,MaGv!$C$3:$AZ$68,27,0)=0," ",HLOOKUP(AF274,MaGv!$C$3:$AZ$68,27,0))</f>
        <v/>
      </c>
      <c r="AN277" s="16"/>
      <c r="AO277" s="16"/>
    </row>
    <row r="278" spans="1:41" ht="14.25" customHeight="1" x14ac:dyDescent="0.25">
      <c r="A278" s="283"/>
      <c r="B278" s="484"/>
      <c r="C278" s="67">
        <v>2</v>
      </c>
      <c r="D278" s="68" t="str">
        <f>IF(X278="","",IF(X278="cn","cn",VLOOKUP(MID(X278,2,1),$AN$4:$AO$18,2,0)))</f>
        <v>cn</v>
      </c>
      <c r="E278" s="68" t="str">
        <f t="shared" si="187"/>
        <v>anh</v>
      </c>
      <c r="F278" s="68" t="str">
        <f t="shared" si="188"/>
        <v>anh</v>
      </c>
      <c r="G278" s="68" t="str">
        <f t="shared" ref="G278:G286" si="196">IF(AA278="","",IF(AA278="cn","cn",VLOOKUP(MID(AA278,2,1),$AN$4:$AO$18,2,0)))</f>
        <v>lý</v>
      </c>
      <c r="H278" s="68" t="str">
        <f t="shared" si="189"/>
        <v>lý</v>
      </c>
      <c r="I278" s="68" t="str">
        <f t="shared" si="190"/>
        <v/>
      </c>
      <c r="J278" s="281"/>
      <c r="K278" s="484"/>
      <c r="L278" s="67">
        <v>2</v>
      </c>
      <c r="M278" s="68" t="str">
        <f>IF(AG278="","",IF(AG278="cn","cn",VLOOKUP(MID(AG278,2,1),$AN$4:$AO$18,2,0)))</f>
        <v>cn</v>
      </c>
      <c r="N278" s="68" t="str">
        <f t="shared" si="191"/>
        <v>hóa</v>
      </c>
      <c r="O278" s="68" t="str">
        <f t="shared" si="192"/>
        <v>côngN</v>
      </c>
      <c r="P278" s="68" t="str">
        <f t="shared" si="193"/>
        <v>toán</v>
      </c>
      <c r="Q278" s="68" t="str">
        <f t="shared" si="194"/>
        <v>văn</v>
      </c>
      <c r="R278" s="68" t="str">
        <f t="shared" si="195"/>
        <v/>
      </c>
      <c r="V278" s="483"/>
      <c r="W278" s="25">
        <v>2</v>
      </c>
      <c r="X278" s="26" t="s">
        <v>158</v>
      </c>
      <c r="Y278" s="26" t="str">
        <f>IF(HLOOKUP(W274,MaGv!$C$3:$AZ$68,8,0)=0," ",HLOOKUP(W274,MaGv!$C$3:$AZ$68,8,0))</f>
        <v>BA04</v>
      </c>
      <c r="Z278" s="26" t="str">
        <f>IF(HLOOKUP(W274,MaGv!$C$3:$AZ$68,13,0)=0," ",HLOOKUP(W274,MaGv!$C$3:$AZ$68,13,0))</f>
        <v>BA04</v>
      </c>
      <c r="AA278" s="26" t="str">
        <f>IF(HLOOKUP(W274,MaGv!$C$3:$AZ$68,18,0)=0," ",HLOOKUP(W274,MaGv!$C$3:$AZ$68,18,0))</f>
        <v>BL09</v>
      </c>
      <c r="AB278" s="26" t="str">
        <f>IF(HLOOKUP(W274,MaGv!$C$3:$AZ$68,23,0)=0," ",HLOOKUP(W274,MaGv!$C$3:$AZ$68,23,0))</f>
        <v>BL09</v>
      </c>
      <c r="AC278" s="26" t="str">
        <f>IF(HLOOKUP(W274,MaGv!$C$3:$AZ$68,28,0)=0," ",HLOOKUP(W274,MaGv!$C$3:$AZ$68,28,0))</f>
        <v/>
      </c>
      <c r="AD278" s="268"/>
      <c r="AE278" s="482"/>
      <c r="AF278" s="27">
        <v>2</v>
      </c>
      <c r="AG278" s="26" t="s">
        <v>158</v>
      </c>
      <c r="AH278" s="26" t="str">
        <f>IF(HLOOKUP(AF274,MaGv!$C$3:$AZ$68,8,0)=0," ",HLOOKUP(AF274,MaGv!$C$3:$AZ$68,8,0))</f>
        <v>BH09</v>
      </c>
      <c r="AI278" s="26" t="str">
        <f>IF(HLOOKUP(AF274,MaGv!$C$3:$AZ$68,13,0)=0," ",HLOOKUP(AF274,MaGv!$C$3:$AZ$68,13,0))</f>
        <v>BC11</v>
      </c>
      <c r="AJ278" s="26" t="str">
        <f>IF(HLOOKUP(AF274,MaGv!$C$3:$AZ$68,18,0)=0," ",HLOOKUP(AF274,MaGv!$C$3:$AZ$68,18,0))</f>
        <v>BT11</v>
      </c>
      <c r="AK278" s="26" t="str">
        <f>IF(HLOOKUP(AF274,MaGv!$C$3:$AZ$68,23,0)=0," ",HLOOKUP(AF274,MaGv!$C$3:$AZ$68,23,0))</f>
        <v>BV02</v>
      </c>
      <c r="AL278" s="26" t="str">
        <f>IF(HLOOKUP(AF274,MaGv!$C$3:$AZ$68,28,0)=0," ",HLOOKUP(AF274,MaGv!$C$3:$AZ$68,28,0))</f>
        <v/>
      </c>
    </row>
    <row r="279" spans="1:41" ht="14.25" customHeight="1" x14ac:dyDescent="0.25">
      <c r="A279" s="283"/>
      <c r="B279" s="484"/>
      <c r="C279" s="67">
        <v>3</v>
      </c>
      <c r="D279" s="68" t="str">
        <f t="shared" ref="D279:D286" si="197">IF(X279="","",IF(X279="cn","cn",VLOOKUP(MID(X279,2,1),$AN$4:$AO$18,2,0)))</f>
        <v>anh</v>
      </c>
      <c r="E279" s="68" t="str">
        <f t="shared" si="187"/>
        <v>côngN</v>
      </c>
      <c r="F279" s="68" t="str">
        <f t="shared" si="188"/>
        <v>toán</v>
      </c>
      <c r="G279" s="68" t="str">
        <f t="shared" si="196"/>
        <v>tin</v>
      </c>
      <c r="H279" s="68" t="str">
        <f t="shared" si="189"/>
        <v>toán</v>
      </c>
      <c r="I279" s="68" t="str">
        <f t="shared" si="190"/>
        <v/>
      </c>
      <c r="J279" s="281"/>
      <c r="K279" s="484"/>
      <c r="L279" s="67">
        <v>3</v>
      </c>
      <c r="M279" s="68" t="str">
        <f t="shared" ref="M279:M286" si="198">IF(AG279="","",IF(AG279="cn","cn",VLOOKUP(MID(AG279,2,1),$AN$4:$AO$18,2,0)))</f>
        <v>toán</v>
      </c>
      <c r="N279" s="68" t="str">
        <f t="shared" si="191"/>
        <v>qp</v>
      </c>
      <c r="O279" s="68" t="str">
        <f t="shared" si="192"/>
        <v>tin</v>
      </c>
      <c r="P279" s="68" t="str">
        <f t="shared" si="193"/>
        <v>tin</v>
      </c>
      <c r="Q279" s="68" t="str">
        <f t="shared" si="194"/>
        <v>toán</v>
      </c>
      <c r="R279" s="68" t="str">
        <f t="shared" si="195"/>
        <v/>
      </c>
      <c r="V279" s="483"/>
      <c r="W279" s="25">
        <v>3</v>
      </c>
      <c r="X279" s="26" t="str">
        <f>IF(HLOOKUP(W274,MaGv!$C$3:$AZ$68,4,0)=0," ",HLOOKUP(W274,MaGv!$C$3:$AZ$68,4,0))</f>
        <v>BA04</v>
      </c>
      <c r="Y279" s="26" t="str">
        <f>IF(HLOOKUP(W274,MaGv!$C$3:$AZ$68,9,0)=0," ",HLOOKUP(W274,MaGv!$C$3:$AZ$68,9,0))</f>
        <v>BC11</v>
      </c>
      <c r="Z279" s="26" t="str">
        <f>IF(HLOOKUP(W274,MaGv!$C$3:$AZ$68,14,0)=0," ",HLOOKUP(W274,MaGv!$C$3:$AZ$68,14,0))</f>
        <v>BT06</v>
      </c>
      <c r="AA279" s="26" t="str">
        <f>IF(HLOOKUP(W274,MaGv!$C$3:$AZ$68,19,0)=0," ",HLOOKUP(W274,MaGv!$C$3:$AZ$68,19,0))</f>
        <v>BI06</v>
      </c>
      <c r="AB279" s="26" t="str">
        <f>IF(HLOOKUP(W274,MaGv!$C$3:$AZ$68,24,0)=0," ",HLOOKUP(W274,MaGv!$C$3:$AZ$68,24,0))</f>
        <v>BT06</v>
      </c>
      <c r="AC279" s="26" t="str">
        <f>IF(HLOOKUP(W274,MaGv!$C$3:$AZ$68,29,0)=0," ",HLOOKUP(W274,MaGv!$C$3:$AZ$68,29,0))</f>
        <v/>
      </c>
      <c r="AD279" s="268"/>
      <c r="AE279" s="482"/>
      <c r="AF279" s="27">
        <v>3</v>
      </c>
      <c r="AG279" s="26" t="str">
        <f>IF(HLOOKUP(AF274,MaGv!$C$3:$AZ$68,4,0)=0," ",HLOOKUP(AF274,MaGv!$C$3:$AZ$68,4,0))</f>
        <v>BT11</v>
      </c>
      <c r="AH279" s="26" t="str">
        <f>IF(HLOOKUP(AF274,MaGv!$C$3:$AZ$68,9,0)=0," ",HLOOKUP(AF274,MaGv!$C$3:$AZ$68,9,0))</f>
        <v>BQ01</v>
      </c>
      <c r="AI279" s="26" t="str">
        <f>IF(HLOOKUP(AF274,MaGv!$C$3:$AZ$68,14,0)=0," ",HLOOKUP(AF274,MaGv!$C$3:$AZ$68,14,0))</f>
        <v>BI01</v>
      </c>
      <c r="AJ279" s="26" t="str">
        <f>IF(HLOOKUP(AF274,MaGv!$C$3:$AZ$68,19,0)=0," ",HLOOKUP(AF274,MaGv!$C$3:$AZ$68,19,0))</f>
        <v>BI01</v>
      </c>
      <c r="AK279" s="26" t="str">
        <f>IF(HLOOKUP(AF274,MaGv!$C$3:$AZ$68,24,0)=0," ",HLOOKUP(AF274,MaGv!$C$3:$AZ$68,24,0))</f>
        <v>BT11</v>
      </c>
      <c r="AL279" s="26" t="str">
        <f>IF(HLOOKUP(AF274,MaGv!$C$3:$AZ$68,29,0)=0," ",HLOOKUP(AF274,MaGv!$C$3:$AZ$68,29,0))</f>
        <v/>
      </c>
    </row>
    <row r="280" spans="1:41" ht="14.25" customHeight="1" x14ac:dyDescent="0.25">
      <c r="A280" s="283"/>
      <c r="B280" s="484"/>
      <c r="C280" s="67">
        <v>4</v>
      </c>
      <c r="D280" s="68" t="str">
        <f t="shared" si="197"/>
        <v>anh</v>
      </c>
      <c r="E280" s="68" t="str">
        <f t="shared" si="187"/>
        <v>qp</v>
      </c>
      <c r="F280" s="68" t="str">
        <f t="shared" si="188"/>
        <v>sử</v>
      </c>
      <c r="G280" s="68" t="str">
        <f t="shared" si="196"/>
        <v>văn</v>
      </c>
      <c r="H280" s="68" t="str">
        <f t="shared" si="189"/>
        <v>văn</v>
      </c>
      <c r="I280" s="68" t="str">
        <f t="shared" si="190"/>
        <v/>
      </c>
      <c r="J280" s="281"/>
      <c r="K280" s="484"/>
      <c r="L280" s="67">
        <v>4</v>
      </c>
      <c r="M280" s="68" t="str">
        <f t="shared" si="198"/>
        <v>toán</v>
      </c>
      <c r="N280" s="68" t="str">
        <f t="shared" si="191"/>
        <v>anh</v>
      </c>
      <c r="O280" s="68" t="str">
        <f t="shared" si="192"/>
        <v>anh</v>
      </c>
      <c r="P280" s="68" t="str">
        <f t="shared" si="193"/>
        <v>địa</v>
      </c>
      <c r="Q280" s="68" t="str">
        <f t="shared" si="194"/>
        <v>hóa</v>
      </c>
      <c r="R280" s="68" t="str">
        <f t="shared" si="195"/>
        <v/>
      </c>
      <c r="V280" s="483"/>
      <c r="W280" s="25">
        <v>4</v>
      </c>
      <c r="X280" s="26" t="str">
        <f>IF(HLOOKUP(W274,MaGv!$C$3:$AZ$68,5,0)=0," ",HLOOKUP(W274,MaGv!$C$3:$AZ$68,5,0))</f>
        <v>BA04</v>
      </c>
      <c r="Y280" s="26" t="str">
        <f>IF(HLOOKUP(W274,MaGv!$C$3:$AZ$68,10,0)=0," ",HLOOKUP(W274,MaGv!$C$3:$AZ$68,10,0))</f>
        <v>BQ04</v>
      </c>
      <c r="Z280" s="26" t="str">
        <f>IF(HLOOKUP(W274,MaGv!$C$3:$AZ$68,15,0)=0," ",HLOOKUP(W274,MaGv!$C$3:$AZ$68,15,0))</f>
        <v>BU01</v>
      </c>
      <c r="AA280" s="26" t="str">
        <f>IF(HLOOKUP(W274,MaGv!$C$3:$AZ$68,20,0)=0," ",HLOOKUP(W274,MaGv!$C$3:$AZ$68,20,0))</f>
        <v>BV10</v>
      </c>
      <c r="AB280" s="26" t="str">
        <f>IF(HLOOKUP(W274,MaGv!$C$3:$AZ$68,25,0)=0," ",HLOOKUP(W274,MaGv!$C$3:$AZ$68,25,0))</f>
        <v>BV10</v>
      </c>
      <c r="AC280" s="26" t="str">
        <f>IF(HLOOKUP(W274,MaGv!$C$3:$AZ$68,30,0)=0," ",HLOOKUP(W274,MaGv!$C$3:$AZ$68,30,0))</f>
        <v/>
      </c>
      <c r="AD280" s="268"/>
      <c r="AE280" s="482"/>
      <c r="AF280" s="27">
        <v>4</v>
      </c>
      <c r="AG280" s="26" t="str">
        <f>IF(HLOOKUP(AF274,MaGv!$C$3:$AZ$68,5,0)=0," ",HLOOKUP(AF274,MaGv!$C$3:$AZ$68,5,0))</f>
        <v>BT11</v>
      </c>
      <c r="AH280" s="26" t="str">
        <f>IF(HLOOKUP(AF274,MaGv!$C$3:$AZ$68,10,0)=0," ",HLOOKUP(AF274,MaGv!$C$3:$AZ$68,10,0))</f>
        <v>BA05</v>
      </c>
      <c r="AI280" s="26" t="str">
        <f>IF(HLOOKUP(AF274,MaGv!$C$3:$AZ$68,15,0)=0," ",HLOOKUP(AF274,MaGv!$C$3:$AZ$68,15,0))</f>
        <v>BA05</v>
      </c>
      <c r="AJ280" s="26" t="str">
        <f>IF(HLOOKUP(AF274,MaGv!$C$3:$AZ$68,20,0)=0," ",HLOOKUP(AF274,MaGv!$C$3:$AZ$68,20,0))</f>
        <v>BD04</v>
      </c>
      <c r="AK280" s="26" t="str">
        <f>IF(HLOOKUP(AF274,MaGv!$C$3:$AZ$68,25,0)=0," ",HLOOKUP(AF274,MaGv!$C$3:$AZ$68,25,0))</f>
        <v>BH09</v>
      </c>
      <c r="AL280" s="26" t="str">
        <f>IF(HLOOKUP(AF274,MaGv!$C$3:$AZ$68,30,0)=0," ",HLOOKUP(AF274,MaGv!$C$3:$AZ$68,30,0))</f>
        <v/>
      </c>
    </row>
    <row r="281" spans="1:41" ht="14.25" customHeight="1" x14ac:dyDescent="0.25">
      <c r="A281" s="283"/>
      <c r="B281" s="484"/>
      <c r="C281" s="67">
        <v>5</v>
      </c>
      <c r="D281" s="68" t="str">
        <f t="shared" si="197"/>
        <v>sinh</v>
      </c>
      <c r="E281" s="68" t="str">
        <f t="shared" si="187"/>
        <v>cd</v>
      </c>
      <c r="F281" s="68" t="str">
        <f t="shared" si="188"/>
        <v>côngN</v>
      </c>
      <c r="G281" s="68" t="str">
        <f t="shared" si="196"/>
        <v>văn</v>
      </c>
      <c r="H281" s="68" t="str">
        <f t="shared" si="189"/>
        <v>văn</v>
      </c>
      <c r="I281" s="68" t="str">
        <f t="shared" si="190"/>
        <v/>
      </c>
      <c r="J281" s="281"/>
      <c r="K281" s="484"/>
      <c r="L281" s="67">
        <v>5</v>
      </c>
      <c r="M281" s="68" t="str">
        <f t="shared" si="198"/>
        <v>sinh</v>
      </c>
      <c r="N281" s="68" t="str">
        <f t="shared" si="191"/>
        <v>anh</v>
      </c>
      <c r="O281" s="68" t="str">
        <f t="shared" si="192"/>
        <v>sử</v>
      </c>
      <c r="P281" s="68" t="str">
        <f t="shared" si="193"/>
        <v>văn</v>
      </c>
      <c r="Q281" s="68" t="str">
        <f t="shared" si="194"/>
        <v>hóa</v>
      </c>
      <c r="R281" s="68" t="str">
        <f t="shared" si="195"/>
        <v/>
      </c>
      <c r="V281" s="483"/>
      <c r="W281" s="25">
        <v>5</v>
      </c>
      <c r="X281" s="26" t="str">
        <f>IF(HLOOKUP(W274,MaGv!$C$3:$AZ$68,6,0)=0," ",HLOOKUP(W274,MaGv!$C$3:$AZ$68,6,0))</f>
        <v>BS06</v>
      </c>
      <c r="Y281" s="26" t="str">
        <f>IF(HLOOKUP(W274,MaGv!$C$3:$AZ$68,11,0)=0," ",HLOOKUP(W274,MaGv!$C$3:$AZ$68,11,0))</f>
        <v>BG02</v>
      </c>
      <c r="Z281" s="26" t="str">
        <f>IF(HLOOKUP(W274,MaGv!$C$3:$AZ$68,16,0)=0," ",HLOOKUP(W274,MaGv!$C$3:$AZ$68,16,0))</f>
        <v>BC11</v>
      </c>
      <c r="AA281" s="26" t="str">
        <f>IF(HLOOKUP(W274,MaGv!$C$3:$AZ$68,21,0)=0," ",HLOOKUP(W274,MaGv!$C$3:$AZ$68,21,0))</f>
        <v>BV10</v>
      </c>
      <c r="AB281" s="26" t="str">
        <f>IF(HLOOKUP(W274,MaGv!$C$3:$AZ$68,26,0)=0," ",HLOOKUP(W274,MaGv!$C$3:$AZ$68,26,0))</f>
        <v>BV10</v>
      </c>
      <c r="AC281" s="26" t="str">
        <f>IF(HLOOKUP(W274,MaGv!$C$3:$AZ$68,31,0)=0," ",HLOOKUP(W274,MaGv!$C$3:$AZ$68,31,0))</f>
        <v/>
      </c>
      <c r="AD281" s="268"/>
      <c r="AE281" s="482"/>
      <c r="AF281" s="27">
        <v>5</v>
      </c>
      <c r="AG281" s="26" t="str">
        <f>IF(HLOOKUP(AF274,MaGv!$C$3:$AZ$68,6,0)=0," ",HLOOKUP(AF274,MaGv!$C$3:$AZ$68,6,0))</f>
        <v>BS07</v>
      </c>
      <c r="AH281" s="26" t="str">
        <f>IF(HLOOKUP(AF274,MaGv!$C$3:$AZ$68,11,0)=0," ",HLOOKUP(AF274,MaGv!$C$3:$AZ$68,11,0))</f>
        <v>BA05</v>
      </c>
      <c r="AI281" s="26" t="str">
        <f>IF(HLOOKUP(AF274,MaGv!$C$3:$AZ$68,16,0)=0," ",HLOOKUP(AF274,MaGv!$C$3:$AZ$68,16,0))</f>
        <v>BU02</v>
      </c>
      <c r="AJ281" s="26" t="str">
        <f>IF(HLOOKUP(AF274,MaGv!$C$3:$AZ$68,21,0)=0," ",HLOOKUP(AF274,MaGv!$C$3:$AZ$68,21,0))</f>
        <v>BV02</v>
      </c>
      <c r="AK281" s="26" t="str">
        <f>IF(HLOOKUP(AF274,MaGv!$C$3:$AZ$68,26,0)=0," ",HLOOKUP(AF274,MaGv!$C$3:$AZ$68,26,0))</f>
        <v>BH09</v>
      </c>
      <c r="AL281" s="26" t="str">
        <f>IF(HLOOKUP(AF274,MaGv!$C$3:$AZ$68,31,0)=0," ",HLOOKUP(AF274,MaGv!$C$3:$AZ$68,31,0))</f>
        <v/>
      </c>
    </row>
    <row r="282" spans="1:41" ht="14.25" customHeight="1" x14ac:dyDescent="0.25">
      <c r="A282" s="283"/>
      <c r="B282" s="484" t="s">
        <v>24</v>
      </c>
      <c r="C282" s="67">
        <v>1</v>
      </c>
      <c r="D282" s="68" t="str">
        <f t="shared" si="197"/>
        <v/>
      </c>
      <c r="E282" s="68" t="str">
        <f t="shared" si="187"/>
        <v/>
      </c>
      <c r="F282" s="68" t="str">
        <f t="shared" si="188"/>
        <v/>
      </c>
      <c r="G282" s="68" t="str">
        <f t="shared" si="196"/>
        <v/>
      </c>
      <c r="H282" s="68" t="str">
        <f t="shared" si="189"/>
        <v/>
      </c>
      <c r="I282" s="68" t="str">
        <f t="shared" si="190"/>
        <v/>
      </c>
      <c r="J282" s="281"/>
      <c r="K282" s="484" t="s">
        <v>24</v>
      </c>
      <c r="L282" s="67">
        <v>1</v>
      </c>
      <c r="M282" s="68" t="str">
        <f t="shared" si="198"/>
        <v/>
      </c>
      <c r="N282" s="68" t="str">
        <f t="shared" si="191"/>
        <v/>
      </c>
      <c r="O282" s="68" t="str">
        <f t="shared" si="192"/>
        <v/>
      </c>
      <c r="P282" s="68" t="str">
        <f t="shared" si="193"/>
        <v/>
      </c>
      <c r="Q282" s="68" t="str">
        <f t="shared" si="194"/>
        <v/>
      </c>
      <c r="R282" s="68" t="str">
        <f t="shared" si="195"/>
        <v/>
      </c>
      <c r="V282" s="483" t="s">
        <v>24</v>
      </c>
      <c r="W282" s="25">
        <v>1</v>
      </c>
      <c r="X282" s="26" t="str">
        <f>IF(HLOOKUP(W274,MaGv!$C$38:$AZ$68,2,0)=0," ",HLOOKUP(W274,MaGv!$C$38:$AZ$68,2,0))</f>
        <v/>
      </c>
      <c r="Y282" s="26" t="str">
        <f>IF(HLOOKUP(W274,MaGv!$C$38:$AZ$68,7,0)=0," ",HLOOKUP(W274,MaGv!$C$38:$AZ$68,7,0))</f>
        <v/>
      </c>
      <c r="Z282" s="26" t="str">
        <f>IF(HLOOKUP(W274,MaGv!$C$38:$AZ$68,12,0)=0," ",HLOOKUP(W274,MaGv!$C$38:$AZ$68,12,0))</f>
        <v/>
      </c>
      <c r="AA282" s="26" t="str">
        <f>IF(HLOOKUP(W274,MaGv!$C$38:$AZ$68,17,0)=0," ",HLOOKUP(W274,MaGv!$C$38:$AZ$68,17,0))</f>
        <v/>
      </c>
      <c r="AB282" s="26" t="str">
        <f>IF(HLOOKUP(W274,MaGv!$C$38:$AZ$68,22,0)=0," ",HLOOKUP(W274,MaGv!$C$38:$AZ$68,22,0))</f>
        <v/>
      </c>
      <c r="AC282" s="26" t="str">
        <f>IF(HLOOKUP(W274,MaGv!$C$38:$AZ$68,27,0)=0," ",HLOOKUP(W274,MaGv!$C$38:$AZ$68,27,0))</f>
        <v/>
      </c>
      <c r="AD282" s="268"/>
      <c r="AE282" s="482" t="s">
        <v>24</v>
      </c>
      <c r="AF282" s="27">
        <v>1</v>
      </c>
      <c r="AG282" s="26" t="str">
        <f>IF(HLOOKUP(AF274,MaGv!$C$38:$AZ$68,2,0)=0," ",HLOOKUP(AF274,MaGv!$C$38:$AZ$68,2,0))</f>
        <v/>
      </c>
      <c r="AH282" s="26" t="str">
        <f>IF(HLOOKUP(AF274,MaGv!$C$38:$AZ$68,7,0)=0," ",HLOOKUP(AF274,MaGv!$C$38:$AZ$68,7,0))</f>
        <v/>
      </c>
      <c r="AI282" s="26" t="str">
        <f>IF(HLOOKUP(AF274,MaGv!$C$38:$AZ$68,12,0)=0," ",HLOOKUP(AF274,MaGv!$C$38:$AZ$68,12,0))</f>
        <v/>
      </c>
      <c r="AJ282" s="26" t="str">
        <f>IF(HLOOKUP(AF274,MaGv!$C$38:$AZ$68,17,0)=0," ",HLOOKUP(AF274,MaGv!$C$38:$AZ$68,17,0))</f>
        <v/>
      </c>
      <c r="AK282" s="26" t="str">
        <f>IF(HLOOKUP(AF274,MaGv!$C$38:$AZ$68,22,0)=0," ",HLOOKUP(AF274,MaGv!$C$38:$AZ$68,22,0))</f>
        <v/>
      </c>
      <c r="AL282" s="26" t="str">
        <f>IF(HLOOKUP(AF274,MaGv!$C$38:$AZ$68,27,0)=0," ",HLOOKUP(AF274,MaGv!$C$38:$AZ$68,27,0))</f>
        <v/>
      </c>
    </row>
    <row r="283" spans="1:41" ht="14.25" customHeight="1" x14ac:dyDescent="0.25">
      <c r="A283" s="283"/>
      <c r="B283" s="484"/>
      <c r="C283" s="67">
        <v>2</v>
      </c>
      <c r="D283" s="68" t="str">
        <f t="shared" si="197"/>
        <v>anh</v>
      </c>
      <c r="E283" s="68" t="str">
        <f t="shared" si="187"/>
        <v>toán</v>
      </c>
      <c r="F283" s="68" t="str">
        <f t="shared" si="188"/>
        <v/>
      </c>
      <c r="G283" s="68" t="str">
        <f t="shared" si="196"/>
        <v>td</v>
      </c>
      <c r="H283" s="68" t="str">
        <f t="shared" si="189"/>
        <v/>
      </c>
      <c r="I283" s="68" t="str">
        <f t="shared" si="190"/>
        <v/>
      </c>
      <c r="J283" s="281"/>
      <c r="K283" s="484"/>
      <c r="L283" s="67">
        <v>2</v>
      </c>
      <c r="M283" s="68" t="str">
        <f t="shared" si="198"/>
        <v>anh</v>
      </c>
      <c r="N283" s="68" t="str">
        <f t="shared" si="191"/>
        <v>anh</v>
      </c>
      <c r="O283" s="68" t="str">
        <f t="shared" si="192"/>
        <v/>
      </c>
      <c r="P283" s="68" t="str">
        <f t="shared" si="193"/>
        <v>td</v>
      </c>
      <c r="Q283" s="68" t="str">
        <f t="shared" si="194"/>
        <v/>
      </c>
      <c r="R283" s="68" t="str">
        <f t="shared" si="195"/>
        <v/>
      </c>
      <c r="V283" s="483"/>
      <c r="W283" s="25">
        <v>2</v>
      </c>
      <c r="X283" s="26" t="str">
        <f>IF(HLOOKUP(W274,MaGv!$C$38:$AZ$68,3,0)=0," ",HLOOKUP(W274,MaGv!$C$38:$AZ$68,3,0))</f>
        <v>BA14</v>
      </c>
      <c r="Y283" s="26" t="str">
        <f>IF(HLOOKUP(W274,MaGv!$C$38:$AZ$68,8,0)=0," ",HLOOKUP(W274,MaGv!$C$38:$AZ$68,8,0))</f>
        <v>BT06</v>
      </c>
      <c r="Z283" s="26" t="str">
        <f>IF(HLOOKUP(W274,MaGv!$C$38:$AZ$68,13,0)=0," ",HLOOKUP(W274,MaGv!$C$38:$AZ$68,13,0))</f>
        <v/>
      </c>
      <c r="AA283" s="26" t="str">
        <f>IF(HLOOKUP(W274,MaGv!$C$38:$AZ$68,18,0)=0," ",HLOOKUP(W274,MaGv!$C$38:$AZ$68,18,0))</f>
        <v>BE05</v>
      </c>
      <c r="AB283" s="26" t="str">
        <f>IF(HLOOKUP(W274,MaGv!$C$38:$AZ$68,23,0)=0," ",HLOOKUP(W274,MaGv!$C$38:$AZ$68,23,0))</f>
        <v/>
      </c>
      <c r="AC283" s="26" t="str">
        <f>IF(HLOOKUP(W274,MaGv!$C$38:$AZ$68,28,0)=0," ",HLOOKUP(W274,MaGv!$C$38:$AZ$68,28,0))</f>
        <v/>
      </c>
      <c r="AD283" s="268"/>
      <c r="AE283" s="482"/>
      <c r="AF283" s="27">
        <v>2</v>
      </c>
      <c r="AG283" s="26" t="str">
        <f>IF(HLOOKUP(AF274,MaGv!$C$38:$AZ$68,3,0)=0," ",HLOOKUP(AF274,MaGv!$C$38:$AZ$68,3,0))</f>
        <v>BA05</v>
      </c>
      <c r="AH283" s="26" t="str">
        <f>IF(HLOOKUP(AF274,MaGv!$C$38:$AZ$68,8,0)=0," ",HLOOKUP(AF274,MaGv!$C$38:$AZ$68,8,0))</f>
        <v>BA15</v>
      </c>
      <c r="AI283" s="26" t="str">
        <f>IF(HLOOKUP(AF274,MaGv!$C$38:$AZ$68,13,0)=0," ",HLOOKUP(AF274,MaGv!$C$38:$AZ$68,13,0))</f>
        <v/>
      </c>
      <c r="AJ283" s="26" t="str">
        <f>IF(HLOOKUP(AF274,MaGv!$C$38:$AZ$68,18,0)=0," ",HLOOKUP(AF274,MaGv!$C$38:$AZ$68,18,0))</f>
        <v>BE01</v>
      </c>
      <c r="AK283" s="26" t="str">
        <f>IF(HLOOKUP(AF274,MaGv!$C$38:$AZ$68,23,0)=0," ",HLOOKUP(AF274,MaGv!$C$38:$AZ$68,23,0))</f>
        <v/>
      </c>
      <c r="AL283" s="26" t="str">
        <f>IF(HLOOKUP(AF274,MaGv!$C$38:$AZ$68,28,0)=0," ",HLOOKUP(AF274,MaGv!$C$38:$AZ$68,28,0))</f>
        <v/>
      </c>
    </row>
    <row r="284" spans="1:41" ht="14.25" customHeight="1" x14ac:dyDescent="0.25">
      <c r="A284" s="283"/>
      <c r="B284" s="484"/>
      <c r="C284" s="67">
        <v>3</v>
      </c>
      <c r="D284" s="68" t="str">
        <f t="shared" si="197"/>
        <v>anh</v>
      </c>
      <c r="E284" s="68" t="str">
        <f t="shared" si="187"/>
        <v>toán</v>
      </c>
      <c r="F284" s="68" t="str">
        <f t="shared" si="188"/>
        <v/>
      </c>
      <c r="G284" s="68" t="str">
        <f t="shared" si="196"/>
        <v>td</v>
      </c>
      <c r="H284" s="68" t="str">
        <f t="shared" si="189"/>
        <v/>
      </c>
      <c r="I284" s="68" t="str">
        <f t="shared" si="190"/>
        <v/>
      </c>
      <c r="J284" s="281"/>
      <c r="K284" s="484"/>
      <c r="L284" s="67">
        <v>3</v>
      </c>
      <c r="M284" s="68" t="str">
        <f t="shared" si="198"/>
        <v>anh</v>
      </c>
      <c r="N284" s="68" t="str">
        <f t="shared" si="191"/>
        <v>anh</v>
      </c>
      <c r="O284" s="68" t="str">
        <f t="shared" si="192"/>
        <v/>
      </c>
      <c r="P284" s="68" t="str">
        <f t="shared" si="193"/>
        <v>td</v>
      </c>
      <c r="Q284" s="68" t="str">
        <f t="shared" si="194"/>
        <v/>
      </c>
      <c r="R284" s="68" t="str">
        <f t="shared" si="195"/>
        <v/>
      </c>
      <c r="V284" s="483"/>
      <c r="W284" s="25">
        <v>3</v>
      </c>
      <c r="X284" s="26" t="str">
        <f>IF(HLOOKUP(W274,MaGv!$C$38:$AZ$68,4,0)=0," ",HLOOKUP(W274,MaGv!$C$38:$AZ$68,4,0))</f>
        <v>BA14</v>
      </c>
      <c r="Y284" s="26" t="str">
        <f>IF(HLOOKUP(W274,MaGv!$C$38:$AZ$68,9,0)=0," ",HLOOKUP(W274,MaGv!$C$38:$AZ$68,9,0))</f>
        <v>BT06</v>
      </c>
      <c r="Z284" s="26" t="str">
        <f>IF(HLOOKUP(W274,MaGv!$C$38:$AZ$68,14,0)=0," ",HLOOKUP(W274,MaGv!$C$38:$AZ$68,14,0))</f>
        <v/>
      </c>
      <c r="AA284" s="26" t="str">
        <f>IF(HLOOKUP(W274,MaGv!$C$38:$AZ$68,19,0)=0," ",HLOOKUP(W274,MaGv!$C$38:$AZ$68,19,0))</f>
        <v>BE05</v>
      </c>
      <c r="AB284" s="26" t="str">
        <f>IF(HLOOKUP(W274,MaGv!$C$38:$AZ$68,24,0)=0," ",HLOOKUP(W274,MaGv!$C$38:$AZ$68,24,0))</f>
        <v/>
      </c>
      <c r="AC284" s="26" t="str">
        <f>IF(HLOOKUP(W274,MaGv!$C$38:$AZ$68,29,0)=0," ",HLOOKUP(W274,MaGv!$C$38:$AZ$68,29,0))</f>
        <v/>
      </c>
      <c r="AD284" s="268"/>
      <c r="AE284" s="482"/>
      <c r="AF284" s="27">
        <v>3</v>
      </c>
      <c r="AG284" s="26" t="str">
        <f>IF(HLOOKUP(AF274,MaGv!$C$38:$AZ$68,4,0)=0," ",HLOOKUP(AF274,MaGv!$C$38:$AZ$68,4,0))</f>
        <v>BA05</v>
      </c>
      <c r="AH284" s="26" t="str">
        <f>IF(HLOOKUP(AF274,MaGv!$C$38:$AZ$68,9,0)=0," ",HLOOKUP(AF274,MaGv!$C$38:$AZ$68,9,0))</f>
        <v>BA15</v>
      </c>
      <c r="AI284" s="26" t="str">
        <f>IF(HLOOKUP(AF274,MaGv!$C$38:$AZ$68,14,0)=0," ",HLOOKUP(AF274,MaGv!$C$38:$AZ$68,14,0))</f>
        <v/>
      </c>
      <c r="AJ284" s="26" t="str">
        <f>IF(HLOOKUP(AF274,MaGv!$C$38:$AZ$68,19,0)=0," ",HLOOKUP(AF274,MaGv!$C$38:$AZ$68,19,0))</f>
        <v>BE01</v>
      </c>
      <c r="AK284" s="26" t="str">
        <f>IF(HLOOKUP(AF274,MaGv!$C$38:$AZ$68,24,0)=0," ",HLOOKUP(AF274,MaGv!$C$38:$AZ$68,24,0))</f>
        <v/>
      </c>
      <c r="AL284" s="26" t="str">
        <f>IF(HLOOKUP(AF274,MaGv!$C$38:$AZ$68,29,0)=0," ",HLOOKUP(AF274,MaGv!$C$38:$AZ$68,29,0))</f>
        <v/>
      </c>
    </row>
    <row r="285" spans="1:41" ht="14.25" customHeight="1" x14ac:dyDescent="0.25">
      <c r="A285" s="283"/>
      <c r="B285" s="484"/>
      <c r="C285" s="67">
        <v>4</v>
      </c>
      <c r="D285" s="68" t="str">
        <f t="shared" si="197"/>
        <v>hóa</v>
      </c>
      <c r="E285" s="68" t="str">
        <f t="shared" si="187"/>
        <v>hóa</v>
      </c>
      <c r="F285" s="68" t="str">
        <f t="shared" si="188"/>
        <v/>
      </c>
      <c r="G285" s="68" t="str">
        <f t="shared" si="196"/>
        <v>toán</v>
      </c>
      <c r="H285" s="68" t="str">
        <f t="shared" si="189"/>
        <v/>
      </c>
      <c r="I285" s="68" t="str">
        <f t="shared" si="190"/>
        <v/>
      </c>
      <c r="J285" s="281"/>
      <c r="K285" s="484"/>
      <c r="L285" s="67">
        <v>4</v>
      </c>
      <c r="M285" s="68" t="str">
        <f t="shared" si="198"/>
        <v>lý</v>
      </c>
      <c r="N285" s="68" t="str">
        <f t="shared" si="191"/>
        <v>văn</v>
      </c>
      <c r="O285" s="68" t="str">
        <f t="shared" si="192"/>
        <v/>
      </c>
      <c r="P285" s="68" t="str">
        <f t="shared" si="193"/>
        <v>sử</v>
      </c>
      <c r="Q285" s="68" t="str">
        <f t="shared" si="194"/>
        <v/>
      </c>
      <c r="R285" s="68" t="str">
        <f t="shared" si="195"/>
        <v/>
      </c>
      <c r="V285" s="483"/>
      <c r="W285" s="25">
        <v>4</v>
      </c>
      <c r="X285" s="26" t="str">
        <f>IF(HLOOKUP(W274,MaGv!$C$38:$AZ$68,5,0)=0," ",HLOOKUP(W274,MaGv!$C$38:$AZ$68,5,0))</f>
        <v>BH05</v>
      </c>
      <c r="Y285" s="26" t="str">
        <f>IF(HLOOKUP(W274,MaGv!$C$38:$AZ$68,10,0)=0," ",HLOOKUP(W274,MaGv!$C$38:$AZ$68,10,0))</f>
        <v>BH05</v>
      </c>
      <c r="Z285" s="26" t="str">
        <f>IF(HLOOKUP(W274,MaGv!$C$38:$AZ$68,15,0)=0," ",HLOOKUP(W274,MaGv!$C$38:$AZ$68,15,0))</f>
        <v/>
      </c>
      <c r="AA285" s="26" t="str">
        <f>IF(HLOOKUP(W274,MaGv!$C$38:$AZ$68,20,0)=0," ",HLOOKUP(W274,MaGv!$C$38:$AZ$68,20,0))</f>
        <v>BT06</v>
      </c>
      <c r="AB285" s="26" t="str">
        <f>IF(HLOOKUP(W274,MaGv!$C$38:$AZ$68,25,0)=0," ",HLOOKUP(W274,MaGv!$C$38:$AZ$68,25,0))</f>
        <v/>
      </c>
      <c r="AC285" s="26" t="str">
        <f>IF(HLOOKUP(W274,MaGv!$C$38:$AZ$68,30,0)=0," ",HLOOKUP(W274,MaGv!$C$38:$AZ$68,30,0))</f>
        <v/>
      </c>
      <c r="AD285" s="268"/>
      <c r="AE285" s="482"/>
      <c r="AF285" s="27">
        <v>4</v>
      </c>
      <c r="AG285" s="26" t="str">
        <f>IF(HLOOKUP(AF274,MaGv!$C$38:$AZ$68,5,0)=0," ",HLOOKUP(AF274,MaGv!$C$38:$AZ$68,5,0))</f>
        <v>BL08</v>
      </c>
      <c r="AH285" s="26" t="str">
        <f>IF(HLOOKUP(AF274,MaGv!$C$38:$AZ$68,10,0)=0," ",HLOOKUP(AF274,MaGv!$C$38:$AZ$68,10,0))</f>
        <v>BV02</v>
      </c>
      <c r="AI285" s="26" t="str">
        <f>IF(HLOOKUP(AF274,MaGv!$C$38:$AZ$68,15,0)=0," ",HLOOKUP(AF274,MaGv!$C$38:$AZ$68,15,0))</f>
        <v/>
      </c>
      <c r="AJ285" s="26" t="str">
        <f>IF(HLOOKUP(AF274,MaGv!$C$38:$AZ$68,20,0)=0," ",HLOOKUP(AF274,MaGv!$C$38:$AZ$68,20,0))</f>
        <v>BU02</v>
      </c>
      <c r="AK285" s="26" t="str">
        <f>IF(HLOOKUP(AF274,MaGv!$C$38:$AZ$68,25,0)=0," ",HLOOKUP(AF274,MaGv!$C$38:$AZ$68,25,0))</f>
        <v/>
      </c>
      <c r="AL285" s="26" t="str">
        <f>IF(HLOOKUP(AF274,MaGv!$C$38:$AZ$68,30,0)=0," ",HLOOKUP(AF274,MaGv!$C$38:$AZ$68,30,0))</f>
        <v/>
      </c>
    </row>
    <row r="286" spans="1:41" ht="14.25" customHeight="1" x14ac:dyDescent="0.25">
      <c r="A286" s="283"/>
      <c r="B286" s="484"/>
      <c r="C286" s="67">
        <v>5</v>
      </c>
      <c r="D286" s="68" t="str">
        <f t="shared" si="197"/>
        <v>hóa</v>
      </c>
      <c r="E286" s="68" t="str">
        <f t="shared" si="187"/>
        <v>địa</v>
      </c>
      <c r="F286" s="68" t="str">
        <f t="shared" si="188"/>
        <v/>
      </c>
      <c r="G286" s="68" t="str">
        <f t="shared" si="196"/>
        <v>văn</v>
      </c>
      <c r="H286" s="68" t="str">
        <f t="shared" si="189"/>
        <v/>
      </c>
      <c r="I286" s="68" t="str">
        <f t="shared" si="190"/>
        <v/>
      </c>
      <c r="J286" s="281"/>
      <c r="K286" s="484"/>
      <c r="L286" s="67">
        <v>5</v>
      </c>
      <c r="M286" s="68" t="str">
        <f t="shared" si="198"/>
        <v>lý</v>
      </c>
      <c r="N286" s="68" t="str">
        <f t="shared" si="191"/>
        <v>văn</v>
      </c>
      <c r="O286" s="68" t="str">
        <f t="shared" si="192"/>
        <v/>
      </c>
      <c r="P286" s="68" t="str">
        <f t="shared" si="193"/>
        <v>lý</v>
      </c>
      <c r="Q286" s="68" t="str">
        <f t="shared" si="194"/>
        <v/>
      </c>
      <c r="R286" s="68" t="str">
        <f t="shared" si="195"/>
        <v/>
      </c>
      <c r="V286" s="483"/>
      <c r="W286" s="25">
        <v>5</v>
      </c>
      <c r="X286" s="26" t="str">
        <f>IF(HLOOKUP(W274,MaGv!$C$38:$AZ$68,6,0)=0," ",HLOOKUP(W274,MaGv!$C$38:$AZ$68,6,0))</f>
        <v>BH05</v>
      </c>
      <c r="Y286" s="26" t="str">
        <f>IF(HLOOKUP(W274,MaGv!$C$38:$AZ$68,11,0)=0," ",HLOOKUP(W274,MaGv!$C$38:$AZ$68,11,0))</f>
        <v>BD01</v>
      </c>
      <c r="Z286" s="26" t="str">
        <f>IF(HLOOKUP(W274,MaGv!$C$38:$AZ$68,16,0)=0," ",HLOOKUP(W274,MaGv!$C$38:$AZ$68,16,0))</f>
        <v/>
      </c>
      <c r="AA286" s="26" t="str">
        <f>IF(HLOOKUP(W274,MaGv!$C$38:$AZ$68,21,0)=0," ",HLOOKUP(W274,MaGv!$C$38:$AZ$68,21,0))</f>
        <v>BV10</v>
      </c>
      <c r="AB286" s="26" t="str">
        <f>IF(HLOOKUP(W274,MaGv!$C$38:$AZ$68,26,0)=0," ",HLOOKUP(W274,MaGv!$C$38:$AZ$68,26,0))</f>
        <v/>
      </c>
      <c r="AC286" s="26" t="str">
        <f>IF(HLOOKUP(W274,MaGv!$C$38:$AZ$68,31,0)=0," ",HLOOKUP(W274,MaGv!$C$38:$AZ$68,31,0))</f>
        <v/>
      </c>
      <c r="AD286" s="268"/>
      <c r="AE286" s="482"/>
      <c r="AF286" s="27">
        <v>5</v>
      </c>
      <c r="AG286" s="26" t="str">
        <f>IF(HLOOKUP(AF274,MaGv!$C$38:$AZ$68,6,0)=0," ",HLOOKUP(AF274,MaGv!$C$38:$AZ$68,6,0))</f>
        <v>BL08</v>
      </c>
      <c r="AH286" s="26" t="str">
        <f>IF(HLOOKUP(AF274,MaGv!$C$38:$AZ$68,11,0)=0," ",HLOOKUP(AF274,MaGv!$C$38:$AZ$68,11,0))</f>
        <v>BV02</v>
      </c>
      <c r="AI286" s="26" t="str">
        <f>IF(HLOOKUP(AF274,MaGv!$C$38:$AZ$68,16,0)=0," ",HLOOKUP(AF274,MaGv!$C$38:$AZ$68,16,0))</f>
        <v/>
      </c>
      <c r="AJ286" s="26" t="str">
        <f>IF(HLOOKUP(AF274,MaGv!$C$38:$AZ$68,21,0)=0," ",HLOOKUP(AF274,MaGv!$C$38:$AZ$68,21,0))</f>
        <v>BL08</v>
      </c>
      <c r="AK286" s="26" t="str">
        <f>IF(HLOOKUP(AF274,MaGv!$C$38:$AZ$68,26,0)=0," ",HLOOKUP(AF274,MaGv!$C$38:$AZ$68,26,0))</f>
        <v/>
      </c>
      <c r="AL286" s="26" t="str">
        <f>IF(HLOOKUP(AF274,MaGv!$C$38:$AZ$68,31,0)=0," ",HLOOKUP(AF274,MaGv!$C$38:$AZ$68,31,0))</f>
        <v/>
      </c>
      <c r="AN286" s="28"/>
      <c r="AO286" s="28"/>
    </row>
    <row r="287" spans="1:41" s="28" customFormat="1" ht="14.25" customHeight="1" x14ac:dyDescent="0.25">
      <c r="A287" s="283"/>
      <c r="B287" s="69"/>
      <c r="C287" s="69"/>
      <c r="D287" s="69"/>
      <c r="E287" s="69"/>
      <c r="F287" s="69"/>
      <c r="G287" s="71"/>
      <c r="H287" s="71"/>
      <c r="I287" s="71"/>
      <c r="J287" s="281"/>
      <c r="K287" s="71"/>
      <c r="L287" s="71"/>
      <c r="M287" s="71"/>
      <c r="N287" s="71"/>
      <c r="O287" s="71"/>
      <c r="P287" s="71"/>
      <c r="Q287" s="71"/>
      <c r="R287" s="71"/>
      <c r="V287" s="11"/>
      <c r="W287" s="8"/>
      <c r="X287" s="6"/>
      <c r="Y287" s="6"/>
      <c r="Z287" s="6"/>
      <c r="AA287" s="6"/>
      <c r="AB287" s="6"/>
      <c r="AC287" s="6"/>
      <c r="AD287" s="268"/>
      <c r="AE287" s="7"/>
      <c r="AF287" s="8"/>
      <c r="AG287" s="6"/>
      <c r="AH287" s="6"/>
      <c r="AI287" s="6"/>
      <c r="AJ287" s="6"/>
      <c r="AK287" s="6"/>
      <c r="AL287" s="6"/>
    </row>
    <row r="288" spans="1:41" s="28" customFormat="1" ht="14.25" customHeight="1" x14ac:dyDescent="0.25">
      <c r="A288" s="284"/>
      <c r="B288" s="72"/>
      <c r="C288" s="72"/>
      <c r="D288" s="72"/>
      <c r="E288" s="72"/>
      <c r="F288" s="72"/>
      <c r="G288" s="73"/>
      <c r="H288" s="73"/>
      <c r="I288" s="73"/>
      <c r="J288" s="282"/>
      <c r="K288" s="73"/>
      <c r="L288" s="73"/>
      <c r="M288" s="73"/>
      <c r="N288" s="73"/>
      <c r="O288" s="73"/>
      <c r="P288" s="73"/>
      <c r="Q288" s="73"/>
      <c r="R288" s="73"/>
      <c r="V288" s="12"/>
      <c r="W288" s="8"/>
      <c r="X288" s="6"/>
      <c r="Y288" s="6"/>
      <c r="Z288" s="6"/>
      <c r="AA288" s="6"/>
      <c r="AB288" s="6"/>
      <c r="AC288" s="6"/>
      <c r="AD288" s="268"/>
      <c r="AE288" s="7"/>
      <c r="AF288" s="8"/>
      <c r="AG288" s="6"/>
      <c r="AH288" s="6"/>
      <c r="AI288" s="6"/>
      <c r="AJ288" s="6"/>
      <c r="AK288" s="6"/>
      <c r="AL288" s="6"/>
      <c r="AN288" s="16"/>
      <c r="AO288" s="16"/>
    </row>
    <row r="289" spans="1:41" ht="14.25" customHeight="1" x14ac:dyDescent="0.25">
      <c r="A289" s="285"/>
      <c r="J289" s="281"/>
      <c r="V289" s="2"/>
      <c r="W289" s="30"/>
      <c r="X289" s="2"/>
      <c r="Y289" s="2"/>
      <c r="Z289" s="2"/>
      <c r="AA289" s="2"/>
      <c r="AB289" s="2"/>
      <c r="AC289" s="2"/>
      <c r="AD289" s="268"/>
      <c r="AE289" s="2"/>
      <c r="AF289" s="30"/>
      <c r="AG289" s="2"/>
      <c r="AH289" s="2"/>
      <c r="AI289" s="2"/>
      <c r="AJ289" s="2"/>
      <c r="AK289" s="2"/>
      <c r="AL289" s="2"/>
    </row>
    <row r="290" spans="1:41" ht="14.25" customHeight="1" x14ac:dyDescent="0.25">
      <c r="A290" s="271"/>
      <c r="B290" s="55" t="s">
        <v>94</v>
      </c>
      <c r="C290" s="56"/>
      <c r="D290" s="57"/>
      <c r="E290" s="57"/>
      <c r="F290" s="57"/>
      <c r="G290" s="57"/>
      <c r="H290" s="58" t="str">
        <f>MaGv!$N$1</f>
        <v>02/1/2018</v>
      </c>
      <c r="I290" s="57"/>
      <c r="J290" s="275"/>
      <c r="K290" s="55" t="s">
        <v>94</v>
      </c>
      <c r="M290" s="57"/>
      <c r="N290" s="57"/>
      <c r="O290" s="57"/>
      <c r="P290" s="57"/>
      <c r="Q290" s="58" t="str">
        <f>MaGv!$N$1</f>
        <v>02/1/2018</v>
      </c>
      <c r="R290" s="57"/>
      <c r="V290" s="15"/>
      <c r="W290" s="17"/>
      <c r="X290" s="17"/>
      <c r="Y290" s="17"/>
      <c r="Z290" s="17"/>
      <c r="AA290" s="17"/>
      <c r="AB290" s="18" t="str">
        <f>MaGv!$N$1</f>
        <v>02/1/2018</v>
      </c>
      <c r="AC290" s="17"/>
      <c r="AD290" s="268"/>
      <c r="AE290" s="15"/>
      <c r="AF290" s="17"/>
      <c r="AG290" s="17"/>
      <c r="AH290" s="17"/>
      <c r="AI290" s="17"/>
      <c r="AJ290" s="17"/>
      <c r="AK290" s="18" t="str">
        <f>MaGv!$N$1</f>
        <v>02/1/2018</v>
      </c>
      <c r="AL290" s="17"/>
    </row>
    <row r="291" spans="1:41" ht="14.25" customHeight="1" x14ac:dyDescent="0.25">
      <c r="A291" s="271"/>
      <c r="B291" s="59" t="str">
        <f>V291</f>
        <v>LỚP:</v>
      </c>
      <c r="C291" s="196" t="str">
        <f>VLOOKUP(A293,DS!$R$3:$T$52,2,0)</f>
        <v>C4</v>
      </c>
      <c r="D291" s="59" t="str">
        <f>Y291</f>
        <v>GVCN:</v>
      </c>
      <c r="E291" s="60" t="str">
        <f>Z291</f>
        <v>Hà Thị Yến-Sinh</v>
      </c>
      <c r="G291" s="62"/>
      <c r="H291" s="62"/>
      <c r="I291" s="62"/>
      <c r="J291" s="275"/>
      <c r="K291" s="63" t="str">
        <f>AE291</f>
        <v>LỚP:</v>
      </c>
      <c r="L291" s="196" t="str">
        <f>VLOOKUP(J293,DS!$R$3:$T$52,2,0)</f>
        <v>C5</v>
      </c>
      <c r="M291" s="59" t="str">
        <f>AH291</f>
        <v>GVCN:</v>
      </c>
      <c r="N291" s="64" t="str">
        <f>AI291</f>
        <v>Nguyễn Thị Hòa-Sử</v>
      </c>
      <c r="P291" s="62"/>
      <c r="Q291" s="62"/>
      <c r="R291" s="62"/>
      <c r="V291" s="19" t="s">
        <v>37</v>
      </c>
      <c r="W291" s="4" t="str">
        <f>C291</f>
        <v>C4</v>
      </c>
      <c r="Y291" s="10" t="s">
        <v>17</v>
      </c>
      <c r="Z291" s="5" t="str">
        <f>VLOOKUP(W291,dscn,4,0)&amp; "-"&amp;VLOOKUP(W291,dscn,6,0)</f>
        <v>Hà Thị Yến-Sinh</v>
      </c>
      <c r="AA291" s="4"/>
      <c r="AB291" s="4"/>
      <c r="AC291" s="4"/>
      <c r="AD291" s="268"/>
      <c r="AE291" s="19" t="s">
        <v>37</v>
      </c>
      <c r="AF291" s="4" t="str">
        <f>L291</f>
        <v>C5</v>
      </c>
      <c r="AH291" s="10" t="s">
        <v>17</v>
      </c>
      <c r="AI291" s="5" t="str">
        <f>VLOOKUP(AF291,dscn,4,0)&amp; "-"&amp;VLOOKUP(AF291,dscn,6,0)</f>
        <v>Nguyễn Thị Hòa-Sử</v>
      </c>
      <c r="AJ291" s="4"/>
      <c r="AK291" s="4"/>
      <c r="AL291" s="4"/>
    </row>
    <row r="292" spans="1:41" ht="14.25" customHeight="1" x14ac:dyDescent="0.25">
      <c r="A292" s="272"/>
      <c r="J292" s="276"/>
      <c r="V292" s="2"/>
      <c r="W292" s="2"/>
      <c r="X292" s="1"/>
      <c r="Y292" s="2"/>
      <c r="Z292" s="2"/>
      <c r="AA292" s="2"/>
      <c r="AB292" s="2"/>
      <c r="AC292" s="2"/>
      <c r="AD292" s="268"/>
      <c r="AE292" s="2"/>
      <c r="AF292" s="2"/>
      <c r="AG292" s="1"/>
      <c r="AH292" s="2"/>
      <c r="AI292" s="2"/>
      <c r="AJ292" s="2"/>
      <c r="AK292" s="2"/>
      <c r="AL292" s="2"/>
    </row>
    <row r="293" spans="1:41" ht="14.25" customHeight="1" x14ac:dyDescent="0.25">
      <c r="A293" s="273">
        <v>35</v>
      </c>
      <c r="B293" s="65"/>
      <c r="C293" s="66" t="s">
        <v>44</v>
      </c>
      <c r="D293" s="66" t="s">
        <v>15</v>
      </c>
      <c r="E293" s="66" t="s">
        <v>16</v>
      </c>
      <c r="F293" s="66" t="s">
        <v>38</v>
      </c>
      <c r="G293" s="66" t="s">
        <v>39</v>
      </c>
      <c r="H293" s="66" t="s">
        <v>40</v>
      </c>
      <c r="I293" s="66" t="s">
        <v>41</v>
      </c>
      <c r="J293" s="277">
        <v>36</v>
      </c>
      <c r="K293" s="65"/>
      <c r="L293" s="66" t="s">
        <v>44</v>
      </c>
      <c r="M293" s="66" t="s">
        <v>15</v>
      </c>
      <c r="N293" s="66" t="s">
        <v>16</v>
      </c>
      <c r="O293" s="66" t="s">
        <v>38</v>
      </c>
      <c r="P293" s="66" t="s">
        <v>39</v>
      </c>
      <c r="Q293" s="66" t="s">
        <v>40</v>
      </c>
      <c r="R293" s="66" t="s">
        <v>41</v>
      </c>
      <c r="U293" s="22"/>
      <c r="V293" s="20"/>
      <c r="W293" s="21" t="s">
        <v>44</v>
      </c>
      <c r="X293" s="21" t="s">
        <v>15</v>
      </c>
      <c r="Y293" s="21" t="s">
        <v>16</v>
      </c>
      <c r="Z293" s="21" t="s">
        <v>38</v>
      </c>
      <c r="AA293" s="21" t="s">
        <v>39</v>
      </c>
      <c r="AB293" s="21" t="s">
        <v>40</v>
      </c>
      <c r="AC293" s="21" t="s">
        <v>41</v>
      </c>
      <c r="AD293" s="269"/>
      <c r="AE293" s="20"/>
      <c r="AF293" s="21" t="s">
        <v>44</v>
      </c>
      <c r="AG293" s="21" t="s">
        <v>15</v>
      </c>
      <c r="AH293" s="21" t="s">
        <v>16</v>
      </c>
      <c r="AI293" s="21" t="s">
        <v>38</v>
      </c>
      <c r="AJ293" s="21" t="s">
        <v>39</v>
      </c>
      <c r="AK293" s="21" t="s">
        <v>40</v>
      </c>
      <c r="AL293" s="21" t="s">
        <v>41</v>
      </c>
      <c r="AN293" s="22"/>
      <c r="AO293" s="22"/>
    </row>
    <row r="294" spans="1:41" s="22" customFormat="1" ht="14.25" customHeight="1" x14ac:dyDescent="0.25">
      <c r="A294" s="273"/>
      <c r="B294" s="484" t="s">
        <v>25</v>
      </c>
      <c r="C294" s="67">
        <v>1</v>
      </c>
      <c r="D294" s="68" t="s">
        <v>516</v>
      </c>
      <c r="E294" s="68" t="str">
        <f t="shared" ref="E294:E303" si="199">IF(Y294="","",IF(Y294="cn","cn",VLOOKUP(MID(Y294,2,1),$AN$4:$AO$18,2,0)))</f>
        <v>anh</v>
      </c>
      <c r="F294" s="68" t="str">
        <f t="shared" ref="F294:F303" si="200">IF(Z294="","",IF(Z294="cn","cn",VLOOKUP(MID(Z294,2,1),$AN$4:$AO$18,2,0)))</f>
        <v>sử</v>
      </c>
      <c r="G294" s="68" t="str">
        <f t="shared" ref="G294:G303" si="201">IF(AA294="","",IF(AA294="cn","cn",VLOOKUP(MID(AA294,2,1),$AN$4:$AO$18,2,0)))</f>
        <v>văn</v>
      </c>
      <c r="H294" s="68" t="str">
        <f t="shared" ref="H294:H303" si="202">IF(AB294="","",IF(AB294="cn","cn",VLOOKUP(MID(AB294,2,1),$AN$4:$AO$18,2,0)))</f>
        <v>toán</v>
      </c>
      <c r="I294" s="68" t="str">
        <f t="shared" ref="I294:I303" si="203">IF(AC294="","",IF(AC294="cn","cn",VLOOKUP(MID(AC294,2,1),$AN$4:$AO$18,2,0)))</f>
        <v/>
      </c>
      <c r="J294" s="277"/>
      <c r="K294" s="484" t="s">
        <v>25</v>
      </c>
      <c r="L294" s="67">
        <v>1</v>
      </c>
      <c r="M294" s="68" t="s">
        <v>516</v>
      </c>
      <c r="N294" s="68" t="str">
        <f t="shared" ref="N294:N303" si="204">IF(AH294="","",IF(AH294="cn","cn",VLOOKUP(MID(AH294,2,1),$AN$4:$AO$18,2,0)))</f>
        <v>côngN</v>
      </c>
      <c r="O294" s="68" t="str">
        <f t="shared" ref="O294:O303" si="205">IF(AI294="","",IF(AI294="cn","cn",VLOOKUP(MID(AI294,2,1),$AN$4:$AO$18,2,0)))</f>
        <v>toán</v>
      </c>
      <c r="P294" s="68" t="str">
        <f t="shared" ref="P294:P303" si="206">IF(AJ294="","",IF(AJ294="cn","cn",VLOOKUP(MID(AJ294,2,1),$AN$4:$AO$18,2,0)))</f>
        <v>anh</v>
      </c>
      <c r="Q294" s="68" t="str">
        <f t="shared" ref="Q294:Q303" si="207">IF(AK294="","",IF(AK294="cn","cn",VLOOKUP(MID(AK294,2,1),$AN$4:$AO$18,2,0)))</f>
        <v>hóa</v>
      </c>
      <c r="R294" s="68" t="str">
        <f t="shared" ref="R294:R303" si="208">IF(AL294="","",IF(AL294="cn","cn",VLOOKUP(MID(AL294,2,1),$AN$4:$AO$18,2,0)))</f>
        <v/>
      </c>
      <c r="V294" s="20" t="s">
        <v>25</v>
      </c>
      <c r="W294" s="21">
        <v>1</v>
      </c>
      <c r="X294" s="26" t="s">
        <v>516</v>
      </c>
      <c r="Y294" s="26" t="str">
        <f>IF(HLOOKUP(W291,MaGv!$C$3:$AZ$68,7,0)=0," ",HLOOKUP(W291,MaGv!$C$3:$AZ$68,7,0))</f>
        <v>BA03</v>
      </c>
      <c r="Z294" s="26" t="str">
        <f>IF(HLOOKUP(W291,MaGv!$C$3:$AZ$68,12,0)=0," ",HLOOKUP(W291,MaGv!$C$3:$AZ$68,12,0))</f>
        <v>BU02</v>
      </c>
      <c r="AA294" s="26" t="str">
        <f>IF(HLOOKUP(W291,MaGv!$C$3:$AZ$68,17,0)=0," ",HLOOKUP(W291,MaGv!$C$3:$AZ$68,17,0))</f>
        <v>BV12</v>
      </c>
      <c r="AB294" s="26" t="str">
        <f>IF(HLOOKUP(W291,MaGv!$C$3:$AZ$68,22,0)=0," ",HLOOKUP(W291,MaGv!$C$3:$AZ$68,22,0))</f>
        <v>BT10</v>
      </c>
      <c r="AC294" s="26" t="str">
        <f>IF(HLOOKUP(W291,MaGv!$C$3:$AZ$68,27,0)=0," ",HLOOKUP(W291,MaGv!$C$3:$AZ$68,27,0))</f>
        <v/>
      </c>
      <c r="AD294" s="268"/>
      <c r="AE294" s="482" t="s">
        <v>25</v>
      </c>
      <c r="AF294" s="27">
        <v>1</v>
      </c>
      <c r="AG294" s="26" t="s">
        <v>516</v>
      </c>
      <c r="AH294" s="26" t="str">
        <f>IF(HLOOKUP(AF291,MaGv!$C$3:$AZ$68,7,0)=0," ",HLOOKUP(AF291,MaGv!$C$3:$AZ$68,7,0))</f>
        <v>BC11</v>
      </c>
      <c r="AI294" s="26" t="str">
        <f>IF(HLOOKUP(AF291,MaGv!$C$3:$AZ$68,12,0)=0," ",HLOOKUP(AF291,MaGv!$C$3:$AZ$68,12,0))</f>
        <v>BT09</v>
      </c>
      <c r="AJ294" s="26" t="str">
        <f>IF(HLOOKUP(AF291,MaGv!$C$3:$AZ$68,17,0)=0," ",HLOOKUP(AF291,MaGv!$C$3:$AZ$68,17,0))</f>
        <v>BA02</v>
      </c>
      <c r="AK294" s="26" t="str">
        <f>IF(HLOOKUP(AF291,MaGv!$C$3:$AZ$68,22,0)=0," ",HLOOKUP(AF291,MaGv!$C$3:$AZ$68,22,0))</f>
        <v>BH09</v>
      </c>
      <c r="AL294" s="26" t="str">
        <f>IF(HLOOKUP(AF291,MaGv!$C$3:$AZ$68,27,0)=0," ",HLOOKUP(AF291,MaGv!$C$3:$AZ$68,27,0))</f>
        <v/>
      </c>
      <c r="AN294" s="16"/>
      <c r="AO294" s="16"/>
    </row>
    <row r="295" spans="1:41" ht="14.25" customHeight="1" x14ac:dyDescent="0.25">
      <c r="A295" s="283"/>
      <c r="B295" s="484"/>
      <c r="C295" s="67">
        <v>2</v>
      </c>
      <c r="D295" s="68" t="str">
        <f>IF(X295="","",IF(X295="cn","cn",VLOOKUP(MID(X295,2,1),$AN$4:$AO$18,2,0)))</f>
        <v>cn</v>
      </c>
      <c r="E295" s="68" t="str">
        <f t="shared" si="199"/>
        <v>anh</v>
      </c>
      <c r="F295" s="68" t="str">
        <f t="shared" si="200"/>
        <v>côngN</v>
      </c>
      <c r="G295" s="68" t="str">
        <f t="shared" si="201"/>
        <v>văn</v>
      </c>
      <c r="H295" s="68" t="str">
        <f t="shared" si="202"/>
        <v>văn</v>
      </c>
      <c r="I295" s="68" t="str">
        <f t="shared" si="203"/>
        <v/>
      </c>
      <c r="J295" s="281"/>
      <c r="K295" s="484"/>
      <c r="L295" s="67">
        <v>2</v>
      </c>
      <c r="M295" s="68" t="str">
        <f>IF(AG295="","",IF(AG295="cn","cn",VLOOKUP(MID(AG295,2,1),$AN$4:$AO$18,2,0)))</f>
        <v>cn</v>
      </c>
      <c r="N295" s="68" t="str">
        <f t="shared" si="204"/>
        <v>cd</v>
      </c>
      <c r="O295" s="68" t="str">
        <f t="shared" si="205"/>
        <v>toán</v>
      </c>
      <c r="P295" s="68" t="str">
        <f t="shared" si="206"/>
        <v>anh</v>
      </c>
      <c r="Q295" s="68" t="str">
        <f t="shared" si="207"/>
        <v>hóa</v>
      </c>
      <c r="R295" s="68" t="str">
        <f t="shared" si="208"/>
        <v/>
      </c>
      <c r="V295" s="483"/>
      <c r="W295" s="25">
        <v>2</v>
      </c>
      <c r="X295" s="26" t="s">
        <v>158</v>
      </c>
      <c r="Y295" s="26" t="str">
        <f>IF(HLOOKUP(W291,MaGv!$C$3:$AZ$68,8,0)=0," ",HLOOKUP(W291,MaGv!$C$3:$AZ$68,8,0))</f>
        <v>BA03</v>
      </c>
      <c r="Z295" s="26" t="str">
        <f>IF(HLOOKUP(W291,MaGv!$C$3:$AZ$68,13,0)=0," ",HLOOKUP(W291,MaGv!$C$3:$AZ$68,13,0))</f>
        <v>BC12</v>
      </c>
      <c r="AA295" s="26" t="str">
        <f>IF(HLOOKUP(W291,MaGv!$C$3:$AZ$68,18,0)=0," ",HLOOKUP(W291,MaGv!$C$3:$AZ$68,18,0))</f>
        <v>BV12</v>
      </c>
      <c r="AB295" s="26" t="str">
        <f>IF(HLOOKUP(W291,MaGv!$C$3:$AZ$68,23,0)=0," ",HLOOKUP(W291,MaGv!$C$3:$AZ$68,23,0))</f>
        <v>BV12</v>
      </c>
      <c r="AC295" s="26" t="str">
        <f>IF(HLOOKUP(W291,MaGv!$C$3:$AZ$68,28,0)=0," ",HLOOKUP(W291,MaGv!$C$3:$AZ$68,28,0))</f>
        <v/>
      </c>
      <c r="AD295" s="268"/>
      <c r="AE295" s="482"/>
      <c r="AF295" s="27">
        <v>2</v>
      </c>
      <c r="AG295" s="26" t="s">
        <v>158</v>
      </c>
      <c r="AH295" s="26" t="str">
        <f>IF(HLOOKUP(AF291,MaGv!$C$3:$AZ$68,8,0)=0," ",HLOOKUP(AF291,MaGv!$C$3:$AZ$68,8,0))</f>
        <v>BG02</v>
      </c>
      <c r="AI295" s="26" t="str">
        <f>IF(HLOOKUP(AF291,MaGv!$C$3:$AZ$68,13,0)=0," ",HLOOKUP(AF291,MaGv!$C$3:$AZ$68,13,0))</f>
        <v>BT09</v>
      </c>
      <c r="AJ295" s="26" t="str">
        <f>IF(HLOOKUP(AF291,MaGv!$C$3:$AZ$68,18,0)=0," ",HLOOKUP(AF291,MaGv!$C$3:$AZ$68,18,0))</f>
        <v>BA02</v>
      </c>
      <c r="AK295" s="26" t="str">
        <f>IF(HLOOKUP(AF291,MaGv!$C$3:$AZ$68,23,0)=0," ",HLOOKUP(AF291,MaGv!$C$3:$AZ$68,23,0))</f>
        <v>BH09</v>
      </c>
      <c r="AL295" s="26" t="str">
        <f>IF(HLOOKUP(AF291,MaGv!$C$3:$AZ$68,28,0)=0," ",HLOOKUP(AF291,MaGv!$C$3:$AZ$68,28,0))</f>
        <v/>
      </c>
    </row>
    <row r="296" spans="1:41" ht="14.25" customHeight="1" x14ac:dyDescent="0.25">
      <c r="A296" s="283"/>
      <c r="B296" s="484"/>
      <c r="C296" s="67">
        <v>3</v>
      </c>
      <c r="D296" s="68" t="str">
        <f t="shared" ref="D296:D303" si="209">IF(X296="","",IF(X296="cn","cn",VLOOKUP(MID(X296,2,1),$AN$4:$AO$18,2,0)))</f>
        <v>địa</v>
      </c>
      <c r="E296" s="68" t="str">
        <f t="shared" si="199"/>
        <v>hóa</v>
      </c>
      <c r="F296" s="68" t="str">
        <f t="shared" si="200"/>
        <v>toán</v>
      </c>
      <c r="G296" s="68" t="str">
        <f t="shared" si="201"/>
        <v>côngN</v>
      </c>
      <c r="H296" s="68" t="str">
        <f t="shared" si="202"/>
        <v>hóa</v>
      </c>
      <c r="I296" s="68" t="str">
        <f t="shared" si="203"/>
        <v/>
      </c>
      <c r="J296" s="281"/>
      <c r="K296" s="484"/>
      <c r="L296" s="67">
        <v>3</v>
      </c>
      <c r="M296" s="68" t="str">
        <f t="shared" ref="M296:M303" si="210">IF(AG296="","",IF(AG296="cn","cn",VLOOKUP(MID(AG296,2,1),$AN$4:$AO$18,2,0)))</f>
        <v>văn</v>
      </c>
      <c r="N296" s="68" t="str">
        <f t="shared" si="204"/>
        <v>hóa</v>
      </c>
      <c r="O296" s="68" t="str">
        <f t="shared" si="205"/>
        <v>qp</v>
      </c>
      <c r="P296" s="68" t="str">
        <f t="shared" si="206"/>
        <v>toán</v>
      </c>
      <c r="Q296" s="68" t="str">
        <f t="shared" si="207"/>
        <v>toán</v>
      </c>
      <c r="R296" s="68" t="str">
        <f t="shared" si="208"/>
        <v/>
      </c>
      <c r="V296" s="483"/>
      <c r="W296" s="25">
        <v>3</v>
      </c>
      <c r="X296" s="26" t="str">
        <f>IF(HLOOKUP(W291,MaGv!$C$3:$AZ$68,4,0)=0," ",HLOOKUP(W291,MaGv!$C$3:$AZ$68,4,0))</f>
        <v>BD02</v>
      </c>
      <c r="Y296" s="26" t="str">
        <f>IF(HLOOKUP(W291,MaGv!$C$3:$AZ$68,9,0)=0," ",HLOOKUP(W291,MaGv!$C$3:$AZ$68,9,0))</f>
        <v>BH08</v>
      </c>
      <c r="Z296" s="26" t="str">
        <f>IF(HLOOKUP(W291,MaGv!$C$3:$AZ$68,14,0)=0," ",HLOOKUP(W291,MaGv!$C$3:$AZ$68,14,0))</f>
        <v>BT10</v>
      </c>
      <c r="AA296" s="26" t="str">
        <f>IF(HLOOKUP(W291,MaGv!$C$3:$AZ$68,19,0)=0," ",HLOOKUP(W291,MaGv!$C$3:$AZ$68,19,0))</f>
        <v>BC12</v>
      </c>
      <c r="AB296" s="26" t="str">
        <f>IF(HLOOKUP(W291,MaGv!$C$3:$AZ$68,24,0)=0," ",HLOOKUP(W291,MaGv!$C$3:$AZ$68,24,0))</f>
        <v>BH08</v>
      </c>
      <c r="AC296" s="26" t="str">
        <f>IF(HLOOKUP(W291,MaGv!$C$3:$AZ$68,29,0)=0," ",HLOOKUP(W291,MaGv!$C$3:$AZ$68,29,0))</f>
        <v/>
      </c>
      <c r="AD296" s="268"/>
      <c r="AE296" s="482"/>
      <c r="AF296" s="27">
        <v>3</v>
      </c>
      <c r="AG296" s="26" t="str">
        <f>IF(HLOOKUP(AF291,MaGv!$C$3:$AZ$68,4,0)=0," ",HLOOKUP(AF291,MaGv!$C$3:$AZ$68,4,0))</f>
        <v>BV13</v>
      </c>
      <c r="AH296" s="26" t="str">
        <f>IF(HLOOKUP(AF291,MaGv!$C$3:$AZ$68,9,0)=0," ",HLOOKUP(AF291,MaGv!$C$3:$AZ$68,9,0))</f>
        <v>BH09</v>
      </c>
      <c r="AI296" s="26" t="str">
        <f>IF(HLOOKUP(AF291,MaGv!$C$3:$AZ$68,14,0)=0," ",HLOOKUP(AF291,MaGv!$C$3:$AZ$68,14,0))</f>
        <v>BQ04</v>
      </c>
      <c r="AJ296" s="26" t="str">
        <f>IF(HLOOKUP(AF291,MaGv!$C$3:$AZ$68,19,0)=0," ",HLOOKUP(AF291,MaGv!$C$3:$AZ$68,19,0))</f>
        <v>BT09</v>
      </c>
      <c r="AK296" s="26" t="str">
        <f>IF(HLOOKUP(AF291,MaGv!$C$3:$AZ$68,24,0)=0," ",HLOOKUP(AF291,MaGv!$C$3:$AZ$68,24,0))</f>
        <v>BT09</v>
      </c>
      <c r="AL296" s="26" t="str">
        <f>IF(HLOOKUP(AF291,MaGv!$C$3:$AZ$68,29,0)=0," ",HLOOKUP(AF291,MaGv!$C$3:$AZ$68,29,0))</f>
        <v/>
      </c>
    </row>
    <row r="297" spans="1:41" ht="14.25" customHeight="1" x14ac:dyDescent="0.25">
      <c r="A297" s="283"/>
      <c r="B297" s="484"/>
      <c r="C297" s="67">
        <v>4</v>
      </c>
      <c r="D297" s="68" t="str">
        <f t="shared" si="209"/>
        <v>văn</v>
      </c>
      <c r="E297" s="68" t="str">
        <f t="shared" si="199"/>
        <v>hóa</v>
      </c>
      <c r="F297" s="68" t="str">
        <f t="shared" si="200"/>
        <v>tin</v>
      </c>
      <c r="G297" s="68" t="str">
        <f t="shared" si="201"/>
        <v>tin</v>
      </c>
      <c r="H297" s="68" t="str">
        <f t="shared" si="202"/>
        <v>qp</v>
      </c>
      <c r="I297" s="68" t="str">
        <f t="shared" si="203"/>
        <v/>
      </c>
      <c r="J297" s="281"/>
      <c r="K297" s="484"/>
      <c r="L297" s="67">
        <v>4</v>
      </c>
      <c r="M297" s="68" t="str">
        <f t="shared" si="210"/>
        <v>lý</v>
      </c>
      <c r="N297" s="68" t="str">
        <f t="shared" si="204"/>
        <v>văn</v>
      </c>
      <c r="O297" s="68" t="str">
        <f t="shared" si="205"/>
        <v>tin</v>
      </c>
      <c r="P297" s="68" t="str">
        <f t="shared" si="206"/>
        <v>toán</v>
      </c>
      <c r="Q297" s="68" t="str">
        <f t="shared" si="207"/>
        <v>văn</v>
      </c>
      <c r="R297" s="68" t="str">
        <f t="shared" si="208"/>
        <v/>
      </c>
      <c r="V297" s="483"/>
      <c r="W297" s="25">
        <v>4</v>
      </c>
      <c r="X297" s="26" t="str">
        <f>IF(HLOOKUP(W291,MaGv!$C$3:$AZ$68,5,0)=0," ",HLOOKUP(W291,MaGv!$C$3:$AZ$68,5,0))</f>
        <v>BV12</v>
      </c>
      <c r="Y297" s="26" t="str">
        <f>IF(HLOOKUP(W291,MaGv!$C$3:$AZ$68,10,0)=0," ",HLOOKUP(W291,MaGv!$C$3:$AZ$68,10,0))</f>
        <v>BH08</v>
      </c>
      <c r="Z297" s="26" t="str">
        <f>IF(HLOOKUP(W291,MaGv!$C$3:$AZ$68,15,0)=0," ",HLOOKUP(W291,MaGv!$C$3:$AZ$68,15,0))</f>
        <v>BI01</v>
      </c>
      <c r="AA297" s="26" t="str">
        <f>IF(HLOOKUP(W291,MaGv!$C$3:$AZ$68,20,0)=0," ",HLOOKUP(W291,MaGv!$C$3:$AZ$68,20,0))</f>
        <v>BI01</v>
      </c>
      <c r="AB297" s="26" t="str">
        <f>IF(HLOOKUP(W291,MaGv!$C$3:$AZ$68,25,0)=0," ",HLOOKUP(W291,MaGv!$C$3:$AZ$68,25,0))</f>
        <v>BQ01</v>
      </c>
      <c r="AC297" s="26" t="str">
        <f>IF(HLOOKUP(W291,MaGv!$C$3:$AZ$68,30,0)=0," ",HLOOKUP(W291,MaGv!$C$3:$AZ$68,30,0))</f>
        <v/>
      </c>
      <c r="AD297" s="268"/>
      <c r="AE297" s="482"/>
      <c r="AF297" s="27">
        <v>4</v>
      </c>
      <c r="AG297" s="26" t="str">
        <f>IF(HLOOKUP(AF291,MaGv!$C$3:$AZ$68,5,0)=0," ",HLOOKUP(AF291,MaGv!$C$3:$AZ$68,5,0))</f>
        <v>BL04</v>
      </c>
      <c r="AH297" s="26" t="str">
        <f>IF(HLOOKUP(AF291,MaGv!$C$3:$AZ$68,10,0)=0," ",HLOOKUP(AF291,MaGv!$C$3:$AZ$68,10,0))</f>
        <v>BV13</v>
      </c>
      <c r="AI297" s="26" t="str">
        <f>IF(HLOOKUP(AF291,MaGv!$C$3:$AZ$68,15,0)=0," ",HLOOKUP(AF291,MaGv!$C$3:$AZ$68,15,0))</f>
        <v>BI06</v>
      </c>
      <c r="AJ297" s="26" t="str">
        <f>IF(HLOOKUP(AF291,MaGv!$C$3:$AZ$68,20,0)=0," ",HLOOKUP(AF291,MaGv!$C$3:$AZ$68,20,0))</f>
        <v>BT09</v>
      </c>
      <c r="AK297" s="26" t="str">
        <f>IF(HLOOKUP(AF291,MaGv!$C$3:$AZ$68,25,0)=0," ",HLOOKUP(AF291,MaGv!$C$3:$AZ$68,25,0))</f>
        <v>BV13</v>
      </c>
      <c r="AL297" s="26" t="str">
        <f>IF(HLOOKUP(AF291,MaGv!$C$3:$AZ$68,30,0)=0," ",HLOOKUP(AF291,MaGv!$C$3:$AZ$68,30,0))</f>
        <v/>
      </c>
    </row>
    <row r="298" spans="1:41" ht="14.25" customHeight="1" x14ac:dyDescent="0.25">
      <c r="A298" s="283"/>
      <c r="B298" s="484"/>
      <c r="C298" s="67">
        <v>5</v>
      </c>
      <c r="D298" s="68" t="str">
        <f t="shared" si="209"/>
        <v>văn</v>
      </c>
      <c r="E298" s="68" t="str">
        <f t="shared" si="199"/>
        <v>cd</v>
      </c>
      <c r="F298" s="68" t="str">
        <f t="shared" si="200"/>
        <v>sinh</v>
      </c>
      <c r="G298" s="68" t="str">
        <f t="shared" si="201"/>
        <v>toán</v>
      </c>
      <c r="H298" s="68" t="str">
        <f t="shared" si="202"/>
        <v>lý</v>
      </c>
      <c r="I298" s="68" t="str">
        <f t="shared" si="203"/>
        <v/>
      </c>
      <c r="J298" s="281"/>
      <c r="K298" s="484"/>
      <c r="L298" s="67">
        <v>5</v>
      </c>
      <c r="M298" s="68" t="str">
        <f t="shared" si="210"/>
        <v>sử</v>
      </c>
      <c r="N298" s="68" t="str">
        <f t="shared" si="204"/>
        <v>văn</v>
      </c>
      <c r="O298" s="68" t="str">
        <f t="shared" si="205"/>
        <v>tin</v>
      </c>
      <c r="P298" s="68" t="str">
        <f t="shared" si="206"/>
        <v>côngN</v>
      </c>
      <c r="Q298" s="68" t="str">
        <f t="shared" si="207"/>
        <v>văn</v>
      </c>
      <c r="R298" s="68" t="str">
        <f t="shared" si="208"/>
        <v/>
      </c>
      <c r="V298" s="483"/>
      <c r="W298" s="25">
        <v>5</v>
      </c>
      <c r="X298" s="26" t="str">
        <f>IF(HLOOKUP(W291,MaGv!$C$3:$AZ$68,6,0)=0," ",HLOOKUP(W291,MaGv!$C$3:$AZ$68,6,0))</f>
        <v>BV12</v>
      </c>
      <c r="Y298" s="26" t="str">
        <f>IF(HLOOKUP(W291,MaGv!$C$3:$AZ$68,11,0)=0," ",HLOOKUP(W291,MaGv!$C$3:$AZ$68,11,0))</f>
        <v>BG04</v>
      </c>
      <c r="Z298" s="26" t="str">
        <f>IF(HLOOKUP(W291,MaGv!$C$3:$AZ$68,16,0)=0," ",HLOOKUP(W291,MaGv!$C$3:$AZ$68,16,0))</f>
        <v>BS07</v>
      </c>
      <c r="AA298" s="26" t="str">
        <f>IF(HLOOKUP(W291,MaGv!$C$3:$AZ$68,21,0)=0," ",HLOOKUP(W291,MaGv!$C$3:$AZ$68,21,0))</f>
        <v>BT10</v>
      </c>
      <c r="AB298" s="26" t="str">
        <f>IF(HLOOKUP(W291,MaGv!$C$3:$AZ$68,26,0)=0," ",HLOOKUP(W291,MaGv!$C$3:$AZ$68,26,0))</f>
        <v>BL03</v>
      </c>
      <c r="AC298" s="26" t="str">
        <f>IF(HLOOKUP(W291,MaGv!$C$3:$AZ$68,31,0)=0," ",HLOOKUP(W291,MaGv!$C$3:$AZ$68,31,0))</f>
        <v/>
      </c>
      <c r="AD298" s="268"/>
      <c r="AE298" s="482"/>
      <c r="AF298" s="27">
        <v>5</v>
      </c>
      <c r="AG298" s="26" t="str">
        <f>IF(HLOOKUP(AF291,MaGv!$C$3:$AZ$68,6,0)=0," ",HLOOKUP(AF291,MaGv!$C$3:$AZ$68,6,0))</f>
        <v>BU05</v>
      </c>
      <c r="AH298" s="26" t="str">
        <f>IF(HLOOKUP(AF291,MaGv!$C$3:$AZ$68,11,0)=0," ",HLOOKUP(AF291,MaGv!$C$3:$AZ$68,11,0))</f>
        <v>BV13</v>
      </c>
      <c r="AI298" s="26" t="str">
        <f>IF(HLOOKUP(AF291,MaGv!$C$3:$AZ$68,16,0)=0," ",HLOOKUP(AF291,MaGv!$C$3:$AZ$68,16,0))</f>
        <v>BI06</v>
      </c>
      <c r="AJ298" s="26" t="str">
        <f>IF(HLOOKUP(AF291,MaGv!$C$3:$AZ$68,21,0)=0," ",HLOOKUP(AF291,MaGv!$C$3:$AZ$68,21,0))</f>
        <v>BC11</v>
      </c>
      <c r="AK298" s="26" t="str">
        <f>IF(HLOOKUP(AF291,MaGv!$C$3:$AZ$68,26,0)=0," ",HLOOKUP(AF291,MaGv!$C$3:$AZ$68,26,0))</f>
        <v>BV13</v>
      </c>
      <c r="AL298" s="26" t="str">
        <f>IF(HLOOKUP(AF291,MaGv!$C$3:$AZ$68,31,0)=0," ",HLOOKUP(AF291,MaGv!$C$3:$AZ$68,31,0))</f>
        <v/>
      </c>
    </row>
    <row r="299" spans="1:41" ht="14.25" customHeight="1" x14ac:dyDescent="0.25">
      <c r="A299" s="283"/>
      <c r="B299" s="484" t="s">
        <v>24</v>
      </c>
      <c r="C299" s="67">
        <v>1</v>
      </c>
      <c r="D299" s="68" t="str">
        <f t="shared" si="209"/>
        <v/>
      </c>
      <c r="E299" s="68" t="str">
        <f t="shared" si="199"/>
        <v/>
      </c>
      <c r="F299" s="68" t="str">
        <f t="shared" si="200"/>
        <v/>
      </c>
      <c r="G299" s="68" t="str">
        <f t="shared" si="201"/>
        <v/>
      </c>
      <c r="H299" s="68" t="str">
        <f t="shared" si="202"/>
        <v/>
      </c>
      <c r="I299" s="68" t="str">
        <f t="shared" si="203"/>
        <v/>
      </c>
      <c r="J299" s="281"/>
      <c r="K299" s="484" t="s">
        <v>24</v>
      </c>
      <c r="L299" s="67">
        <v>1</v>
      </c>
      <c r="M299" s="68" t="str">
        <f t="shared" si="210"/>
        <v/>
      </c>
      <c r="N299" s="68" t="str">
        <f t="shared" si="204"/>
        <v/>
      </c>
      <c r="O299" s="68" t="str">
        <f t="shared" si="205"/>
        <v/>
      </c>
      <c r="P299" s="68" t="str">
        <f t="shared" si="206"/>
        <v/>
      </c>
      <c r="Q299" s="68" t="str">
        <f t="shared" si="207"/>
        <v/>
      </c>
      <c r="R299" s="68" t="str">
        <f t="shared" si="208"/>
        <v/>
      </c>
      <c r="V299" s="483" t="s">
        <v>24</v>
      </c>
      <c r="W299" s="25">
        <v>1</v>
      </c>
      <c r="X299" s="26" t="str">
        <f>IF(HLOOKUP(W291,MaGv!$C$38:$AZ$68,2,0)=0," ",HLOOKUP(W291,MaGv!$C$38:$AZ$68,2,0))</f>
        <v/>
      </c>
      <c r="Y299" s="26" t="str">
        <f>IF(HLOOKUP(W291,MaGv!$C$38:$AZ$68,7,0)=0," ",HLOOKUP(W291,MaGv!$C$38:$AZ$68,7,0))</f>
        <v/>
      </c>
      <c r="Z299" s="26" t="str">
        <f>IF(HLOOKUP(W291,MaGv!$C$38:$AZ$68,12,0)=0," ",HLOOKUP(W291,MaGv!$C$38:$AZ$68,12,0))</f>
        <v/>
      </c>
      <c r="AA299" s="26" t="str">
        <f>IF(HLOOKUP(W291,MaGv!$C$38:$AZ$68,17,0)=0," ",HLOOKUP(W291,MaGv!$C$38:$AZ$68,17,0))</f>
        <v/>
      </c>
      <c r="AB299" s="26" t="str">
        <f>IF(HLOOKUP(W291,MaGv!$C$38:$AZ$68,22,0)=0," ",HLOOKUP(W291,MaGv!$C$38:$AZ$68,22,0))</f>
        <v/>
      </c>
      <c r="AC299" s="26" t="str">
        <f>IF(HLOOKUP(W291,MaGv!$C$38:$AZ$68,27,0)=0," ",HLOOKUP(W291,MaGv!$C$38:$AZ$68,27,0))</f>
        <v/>
      </c>
      <c r="AD299" s="268"/>
      <c r="AE299" s="482" t="s">
        <v>24</v>
      </c>
      <c r="AF299" s="27">
        <v>1</v>
      </c>
      <c r="AG299" s="26" t="str">
        <f>IF(HLOOKUP(AF291,MaGv!$C$38:$AZ$68,2,0)=0," ",HLOOKUP(AF291,MaGv!$C$38:$AZ$68,2,0))</f>
        <v/>
      </c>
      <c r="AH299" s="26" t="str">
        <f>IF(HLOOKUP(AF291,MaGv!$C$38:$AZ$68,7,0)=0," ",HLOOKUP(AF291,MaGv!$C$38:$AZ$68,7,0))</f>
        <v/>
      </c>
      <c r="AI299" s="26" t="str">
        <f>IF(HLOOKUP(AF291,MaGv!$C$38:$AZ$68,12,0)=0," ",HLOOKUP(AF291,MaGv!$C$38:$AZ$68,12,0))</f>
        <v/>
      </c>
      <c r="AJ299" s="26" t="str">
        <f>IF(HLOOKUP(AF291,MaGv!$C$38:$AZ$68,17,0)=0," ",HLOOKUP(AF291,MaGv!$C$38:$AZ$68,17,0))</f>
        <v/>
      </c>
      <c r="AK299" s="26" t="str">
        <f>IF(HLOOKUP(AF291,MaGv!$C$38:$AZ$68,22,0)=0," ",HLOOKUP(AF291,MaGv!$C$38:$AZ$68,22,0))</f>
        <v/>
      </c>
      <c r="AL299" s="26" t="str">
        <f>IF(HLOOKUP(AF291,MaGv!$C$38:$AZ$68,27,0)=0," ",HLOOKUP(AF291,MaGv!$C$38:$AZ$68,27,0))</f>
        <v/>
      </c>
    </row>
    <row r="300" spans="1:41" ht="14.25" customHeight="1" x14ac:dyDescent="0.25">
      <c r="A300" s="283"/>
      <c r="B300" s="484"/>
      <c r="C300" s="67">
        <v>2</v>
      </c>
      <c r="D300" s="68" t="str">
        <f t="shared" si="209"/>
        <v>toán</v>
      </c>
      <c r="E300" s="68" t="str">
        <f t="shared" si="199"/>
        <v/>
      </c>
      <c r="F300" s="68" t="str">
        <f t="shared" si="200"/>
        <v/>
      </c>
      <c r="G300" s="68" t="str">
        <f t="shared" si="201"/>
        <v>sử</v>
      </c>
      <c r="H300" s="68" t="str">
        <f t="shared" si="202"/>
        <v>td</v>
      </c>
      <c r="I300" s="68" t="str">
        <f t="shared" si="203"/>
        <v/>
      </c>
      <c r="J300" s="281"/>
      <c r="K300" s="484"/>
      <c r="L300" s="67">
        <v>2</v>
      </c>
      <c r="M300" s="68" t="str">
        <f t="shared" si="210"/>
        <v>anh</v>
      </c>
      <c r="N300" s="68" t="str">
        <f t="shared" si="204"/>
        <v/>
      </c>
      <c r="O300" s="68" t="str">
        <f t="shared" si="205"/>
        <v/>
      </c>
      <c r="P300" s="68" t="str">
        <f t="shared" si="206"/>
        <v>lý</v>
      </c>
      <c r="Q300" s="68" t="str">
        <f t="shared" si="207"/>
        <v>sử</v>
      </c>
      <c r="R300" s="68" t="str">
        <f t="shared" si="208"/>
        <v/>
      </c>
      <c r="V300" s="483"/>
      <c r="W300" s="25">
        <v>2</v>
      </c>
      <c r="X300" s="26" t="str">
        <f>IF(HLOOKUP(W291,MaGv!$C$38:$AZ$68,3,0)=0," ",HLOOKUP(W291,MaGv!$C$38:$AZ$68,3,0))</f>
        <v>BT10</v>
      </c>
      <c r="Y300" s="26" t="str">
        <f>IF(HLOOKUP(W291,MaGv!$C$38:$AZ$68,8,0)=0," ",HLOOKUP(W291,MaGv!$C$38:$AZ$68,8,0))</f>
        <v/>
      </c>
      <c r="Z300" s="26" t="str">
        <f>IF(HLOOKUP(W291,MaGv!$C$38:$AZ$68,13,0)=0," ",HLOOKUP(W291,MaGv!$C$38:$AZ$68,13,0))</f>
        <v/>
      </c>
      <c r="AA300" s="26" t="str">
        <f>IF(HLOOKUP(W291,MaGv!$C$38:$AZ$68,18,0)=0," ",HLOOKUP(W291,MaGv!$C$38:$AZ$68,18,0))</f>
        <v>BU02</v>
      </c>
      <c r="AB300" s="26" t="str">
        <f>IF(HLOOKUP(W291,MaGv!$C$38:$AZ$68,23,0)=0," ",HLOOKUP(W291,MaGv!$C$38:$AZ$68,23,0))</f>
        <v>BE06</v>
      </c>
      <c r="AC300" s="26" t="str">
        <f>IF(HLOOKUP(W291,MaGv!$C$38:$AZ$68,28,0)=0," ",HLOOKUP(W291,MaGv!$C$38:$AZ$68,28,0))</f>
        <v/>
      </c>
      <c r="AD300" s="268"/>
      <c r="AE300" s="482"/>
      <c r="AF300" s="27">
        <v>2</v>
      </c>
      <c r="AG300" s="26" t="str">
        <f>IF(HLOOKUP(AF291,MaGv!$C$38:$AZ$68,3,0)=0," ",HLOOKUP(AF291,MaGv!$C$38:$AZ$68,3,0))</f>
        <v>BA15</v>
      </c>
      <c r="AH300" s="26" t="str">
        <f>IF(HLOOKUP(AF291,MaGv!$C$38:$AZ$68,8,0)=0," ",HLOOKUP(AF291,MaGv!$C$38:$AZ$68,8,0))</f>
        <v/>
      </c>
      <c r="AI300" s="26" t="str">
        <f>IF(HLOOKUP(AF291,MaGv!$C$38:$AZ$68,13,0)=0," ",HLOOKUP(AF291,MaGv!$C$38:$AZ$68,13,0))</f>
        <v/>
      </c>
      <c r="AJ300" s="26" t="str">
        <f>IF(HLOOKUP(AF291,MaGv!$C$38:$AZ$68,18,0)=0," ",HLOOKUP(AF291,MaGv!$C$38:$AZ$68,18,0))</f>
        <v>BL04</v>
      </c>
      <c r="AK300" s="26" t="str">
        <f>IF(HLOOKUP(AF291,MaGv!$C$38:$AZ$68,23,0)=0," ",HLOOKUP(AF291,MaGv!$C$38:$AZ$68,23,0))</f>
        <v>BU05</v>
      </c>
      <c r="AL300" s="26" t="str">
        <f>IF(HLOOKUP(AF291,MaGv!$C$38:$AZ$68,28,0)=0," ",HLOOKUP(AF291,MaGv!$C$38:$AZ$68,28,0))</f>
        <v/>
      </c>
    </row>
    <row r="301" spans="1:41" ht="14.25" customHeight="1" x14ac:dyDescent="0.25">
      <c r="A301" s="283"/>
      <c r="B301" s="484"/>
      <c r="C301" s="67">
        <v>3</v>
      </c>
      <c r="D301" s="68" t="str">
        <f t="shared" si="209"/>
        <v>toán</v>
      </c>
      <c r="E301" s="68" t="str">
        <f t="shared" si="199"/>
        <v/>
      </c>
      <c r="F301" s="68" t="str">
        <f t="shared" si="200"/>
        <v/>
      </c>
      <c r="G301" s="68" t="str">
        <f t="shared" si="201"/>
        <v>lý</v>
      </c>
      <c r="H301" s="68" t="str">
        <f t="shared" si="202"/>
        <v>td</v>
      </c>
      <c r="I301" s="68" t="str">
        <f t="shared" si="203"/>
        <v/>
      </c>
      <c r="J301" s="281"/>
      <c r="K301" s="484"/>
      <c r="L301" s="67">
        <v>3</v>
      </c>
      <c r="M301" s="68" t="str">
        <f t="shared" si="210"/>
        <v>anh</v>
      </c>
      <c r="N301" s="68" t="str">
        <f t="shared" si="204"/>
        <v/>
      </c>
      <c r="O301" s="68" t="str">
        <f t="shared" si="205"/>
        <v/>
      </c>
      <c r="P301" s="68" t="str">
        <f t="shared" si="206"/>
        <v>lý</v>
      </c>
      <c r="Q301" s="68" t="str">
        <f t="shared" si="207"/>
        <v>anh</v>
      </c>
      <c r="R301" s="68" t="str">
        <f t="shared" si="208"/>
        <v/>
      </c>
      <c r="V301" s="483"/>
      <c r="W301" s="25">
        <v>3</v>
      </c>
      <c r="X301" s="26" t="str">
        <f>IF(HLOOKUP(W291,MaGv!$C$38:$AZ$68,4,0)=0," ",HLOOKUP(W291,MaGv!$C$38:$AZ$68,4,0))</f>
        <v>BT10</v>
      </c>
      <c r="Y301" s="26" t="str">
        <f>IF(HLOOKUP(W291,MaGv!$C$38:$AZ$68,9,0)=0," ",HLOOKUP(W291,MaGv!$C$38:$AZ$68,9,0))</f>
        <v/>
      </c>
      <c r="Z301" s="26" t="str">
        <f>IF(HLOOKUP(W291,MaGv!$C$38:$AZ$68,14,0)=0," ",HLOOKUP(W291,MaGv!$C$38:$AZ$68,14,0))</f>
        <v/>
      </c>
      <c r="AA301" s="26" t="str">
        <f>IF(HLOOKUP(W291,MaGv!$C$38:$AZ$68,19,0)=0," ",HLOOKUP(W291,MaGv!$C$38:$AZ$68,19,0))</f>
        <v>BL03</v>
      </c>
      <c r="AB301" s="26" t="str">
        <f>IF(HLOOKUP(W291,MaGv!$C$38:$AZ$68,24,0)=0," ",HLOOKUP(W291,MaGv!$C$38:$AZ$68,24,0))</f>
        <v>BE06</v>
      </c>
      <c r="AC301" s="26" t="str">
        <f>IF(HLOOKUP(W291,MaGv!$C$38:$AZ$68,29,0)=0," ",HLOOKUP(W291,MaGv!$C$38:$AZ$68,29,0))</f>
        <v/>
      </c>
      <c r="AD301" s="268"/>
      <c r="AE301" s="482"/>
      <c r="AF301" s="27">
        <v>3</v>
      </c>
      <c r="AG301" s="26" t="str">
        <f>IF(HLOOKUP(AF291,MaGv!$C$38:$AZ$68,4,0)=0," ",HLOOKUP(AF291,MaGv!$C$38:$AZ$68,4,0))</f>
        <v>BA15</v>
      </c>
      <c r="AH301" s="26" t="str">
        <f>IF(HLOOKUP(AF291,MaGv!$C$38:$AZ$68,9,0)=0," ",HLOOKUP(AF291,MaGv!$C$38:$AZ$68,9,0))</f>
        <v/>
      </c>
      <c r="AI301" s="26" t="str">
        <f>IF(HLOOKUP(AF291,MaGv!$C$38:$AZ$68,14,0)=0," ",HLOOKUP(AF291,MaGv!$C$38:$AZ$68,14,0))</f>
        <v/>
      </c>
      <c r="AJ301" s="26" t="str">
        <f>IF(HLOOKUP(AF291,MaGv!$C$38:$AZ$68,19,0)=0," ",HLOOKUP(AF291,MaGv!$C$38:$AZ$68,19,0))</f>
        <v>BL04</v>
      </c>
      <c r="AK301" s="26" t="str">
        <f>IF(HLOOKUP(AF291,MaGv!$C$38:$AZ$68,24,0)=0," ",HLOOKUP(AF291,MaGv!$C$38:$AZ$68,24,0))</f>
        <v>BA02</v>
      </c>
      <c r="AL301" s="26" t="str">
        <f>IF(HLOOKUP(AF291,MaGv!$C$38:$AZ$68,29,0)=0," ",HLOOKUP(AF291,MaGv!$C$38:$AZ$68,29,0))</f>
        <v/>
      </c>
    </row>
    <row r="302" spans="1:41" ht="14.25" customHeight="1" x14ac:dyDescent="0.25">
      <c r="A302" s="283"/>
      <c r="B302" s="484"/>
      <c r="C302" s="67">
        <v>4</v>
      </c>
      <c r="D302" s="68" t="str">
        <f t="shared" si="209"/>
        <v>anh</v>
      </c>
      <c r="E302" s="68" t="str">
        <f t="shared" si="199"/>
        <v/>
      </c>
      <c r="F302" s="68" t="str">
        <f t="shared" si="200"/>
        <v/>
      </c>
      <c r="G302" s="68" t="str">
        <f t="shared" si="201"/>
        <v>lý</v>
      </c>
      <c r="H302" s="68" t="str">
        <f t="shared" si="202"/>
        <v>anh</v>
      </c>
      <c r="I302" s="68" t="str">
        <f t="shared" si="203"/>
        <v/>
      </c>
      <c r="J302" s="281"/>
      <c r="K302" s="484"/>
      <c r="L302" s="67">
        <v>4</v>
      </c>
      <c r="M302" s="68" t="str">
        <f t="shared" si="210"/>
        <v>anh</v>
      </c>
      <c r="N302" s="68" t="str">
        <f t="shared" si="204"/>
        <v/>
      </c>
      <c r="O302" s="68" t="str">
        <f t="shared" si="205"/>
        <v/>
      </c>
      <c r="P302" s="68" t="str">
        <f t="shared" si="206"/>
        <v>sinh</v>
      </c>
      <c r="Q302" s="68" t="str">
        <f t="shared" si="207"/>
        <v>td</v>
      </c>
      <c r="R302" s="68" t="str">
        <f t="shared" si="208"/>
        <v/>
      </c>
      <c r="V302" s="483"/>
      <c r="W302" s="25">
        <v>4</v>
      </c>
      <c r="X302" s="26" t="str">
        <f>IF(HLOOKUP(W291,MaGv!$C$38:$AZ$68,5,0)=0," ",HLOOKUP(W291,MaGv!$C$38:$AZ$68,5,0))</f>
        <v>BA14</v>
      </c>
      <c r="Y302" s="26" t="str">
        <f>IF(HLOOKUP(W291,MaGv!$C$38:$AZ$68,10,0)=0," ",HLOOKUP(W291,MaGv!$C$38:$AZ$68,10,0))</f>
        <v/>
      </c>
      <c r="Z302" s="26" t="str">
        <f>IF(HLOOKUP(W291,MaGv!$C$38:$AZ$68,15,0)=0," ",HLOOKUP(W291,MaGv!$C$38:$AZ$68,15,0))</f>
        <v/>
      </c>
      <c r="AA302" s="26" t="str">
        <f>IF(HLOOKUP(W291,MaGv!$C$38:$AZ$68,20,0)=0," ",HLOOKUP(W291,MaGv!$C$38:$AZ$68,20,0))</f>
        <v>BL03</v>
      </c>
      <c r="AB302" s="26" t="str">
        <f>IF(HLOOKUP(W291,MaGv!$C$38:$AZ$68,25,0)=0," ",HLOOKUP(W291,MaGv!$C$38:$AZ$68,25,0))</f>
        <v>BA03</v>
      </c>
      <c r="AC302" s="26" t="str">
        <f>IF(HLOOKUP(W291,MaGv!$C$38:$AZ$68,30,0)=0," ",HLOOKUP(W291,MaGv!$C$38:$AZ$68,30,0))</f>
        <v/>
      </c>
      <c r="AD302" s="268"/>
      <c r="AE302" s="482"/>
      <c r="AF302" s="27">
        <v>4</v>
      </c>
      <c r="AG302" s="26" t="str">
        <f>IF(HLOOKUP(AF291,MaGv!$C$38:$AZ$68,5,0)=0," ",HLOOKUP(AF291,MaGv!$C$38:$AZ$68,5,0))</f>
        <v>BA02</v>
      </c>
      <c r="AH302" s="26" t="str">
        <f>IF(HLOOKUP(AF291,MaGv!$C$38:$AZ$68,10,0)=0," ",HLOOKUP(AF291,MaGv!$C$38:$AZ$68,10,0))</f>
        <v/>
      </c>
      <c r="AI302" s="26" t="str">
        <f>IF(HLOOKUP(AF291,MaGv!$C$38:$AZ$68,15,0)=0," ",HLOOKUP(AF291,MaGv!$C$38:$AZ$68,15,0))</f>
        <v/>
      </c>
      <c r="AJ302" s="26" t="str">
        <f>IF(HLOOKUP(AF291,MaGv!$C$38:$AZ$68,20,0)=0," ",HLOOKUP(AF291,MaGv!$C$38:$AZ$68,20,0))</f>
        <v>BS07</v>
      </c>
      <c r="AK302" s="26" t="str">
        <f>IF(HLOOKUP(AF291,MaGv!$C$38:$AZ$68,25,0)=0," ",HLOOKUP(AF291,MaGv!$C$38:$AZ$68,25,0))</f>
        <v>BE06</v>
      </c>
      <c r="AL302" s="26" t="str">
        <f>IF(HLOOKUP(AF291,MaGv!$C$38:$AZ$68,30,0)=0," ",HLOOKUP(AF291,MaGv!$C$38:$AZ$68,30,0))</f>
        <v/>
      </c>
    </row>
    <row r="303" spans="1:41" ht="14.25" customHeight="1" x14ac:dyDescent="0.25">
      <c r="A303" s="283"/>
      <c r="B303" s="484"/>
      <c r="C303" s="67">
        <v>5</v>
      </c>
      <c r="D303" s="68" t="str">
        <f t="shared" si="209"/>
        <v>anh</v>
      </c>
      <c r="E303" s="68" t="str">
        <f t="shared" si="199"/>
        <v/>
      </c>
      <c r="F303" s="68" t="str">
        <f t="shared" si="200"/>
        <v/>
      </c>
      <c r="G303" s="68" t="str">
        <f t="shared" si="201"/>
        <v>anh</v>
      </c>
      <c r="H303" s="68" t="str">
        <f t="shared" si="202"/>
        <v>anh</v>
      </c>
      <c r="I303" s="68" t="str">
        <f t="shared" si="203"/>
        <v/>
      </c>
      <c r="J303" s="281"/>
      <c r="K303" s="484"/>
      <c r="L303" s="67">
        <v>5</v>
      </c>
      <c r="M303" s="68" t="str">
        <f t="shared" si="210"/>
        <v>anh</v>
      </c>
      <c r="N303" s="68" t="str">
        <f t="shared" si="204"/>
        <v/>
      </c>
      <c r="O303" s="68" t="str">
        <f t="shared" si="205"/>
        <v/>
      </c>
      <c r="P303" s="68" t="str">
        <f t="shared" si="206"/>
        <v>địa</v>
      </c>
      <c r="Q303" s="68" t="str">
        <f t="shared" si="207"/>
        <v>td</v>
      </c>
      <c r="R303" s="68" t="str">
        <f t="shared" si="208"/>
        <v/>
      </c>
      <c r="V303" s="483"/>
      <c r="W303" s="25">
        <v>5</v>
      </c>
      <c r="X303" s="26" t="str">
        <f>IF(HLOOKUP(W291,MaGv!$C$38:$AZ$68,6,0)=0," ",HLOOKUP(W291,MaGv!$C$38:$AZ$68,6,0))</f>
        <v>BA14</v>
      </c>
      <c r="Y303" s="26" t="str">
        <f>IF(HLOOKUP(W291,MaGv!$C$38:$AZ$68,11,0)=0," ",HLOOKUP(W291,MaGv!$C$38:$AZ$68,11,0))</f>
        <v/>
      </c>
      <c r="Z303" s="26" t="str">
        <f>IF(HLOOKUP(W291,MaGv!$C$38:$AZ$68,16,0)=0," ",HLOOKUP(W291,MaGv!$C$38:$AZ$68,16,0))</f>
        <v/>
      </c>
      <c r="AA303" s="26" t="str">
        <f>IF(HLOOKUP(W291,MaGv!$C$38:$AZ$68,21,0)=0," ",HLOOKUP(W291,MaGv!$C$38:$AZ$68,21,0))</f>
        <v>BA03</v>
      </c>
      <c r="AB303" s="26" t="str">
        <f>IF(HLOOKUP(W291,MaGv!$C$38:$AZ$68,26,0)=0," ",HLOOKUP(W291,MaGv!$C$38:$AZ$68,26,0))</f>
        <v>BA03</v>
      </c>
      <c r="AC303" s="26" t="str">
        <f>IF(HLOOKUP(W291,MaGv!$C$38:$AZ$68,31,0)=0," ",HLOOKUP(W291,MaGv!$C$38:$AZ$68,31,0))</f>
        <v/>
      </c>
      <c r="AD303" s="268"/>
      <c r="AE303" s="482"/>
      <c r="AF303" s="27">
        <v>5</v>
      </c>
      <c r="AG303" s="26" t="str">
        <f>IF(HLOOKUP(AF291,MaGv!$C$38:$AZ$68,6,0)=0," ",HLOOKUP(AF291,MaGv!$C$38:$AZ$68,6,0))</f>
        <v>BA02</v>
      </c>
      <c r="AH303" s="26" t="str">
        <f>IF(HLOOKUP(AF291,MaGv!$C$38:$AZ$68,11,0)=0," ",HLOOKUP(AF291,MaGv!$C$38:$AZ$68,11,0))</f>
        <v/>
      </c>
      <c r="AI303" s="26" t="str">
        <f>IF(HLOOKUP(AF291,MaGv!$C$38:$AZ$68,16,0)=0," ",HLOOKUP(AF291,MaGv!$C$38:$AZ$68,16,0))</f>
        <v/>
      </c>
      <c r="AJ303" s="26" t="str">
        <f>IF(HLOOKUP(AF291,MaGv!$C$38:$AZ$68,21,0)=0," ",HLOOKUP(AF291,MaGv!$C$38:$AZ$68,21,0))</f>
        <v>BD02</v>
      </c>
      <c r="AK303" s="26" t="str">
        <f>IF(HLOOKUP(AF291,MaGv!$C$38:$AZ$68,26,0)=0," ",HLOOKUP(AF291,MaGv!$C$38:$AZ$68,26,0))</f>
        <v>BE06</v>
      </c>
      <c r="AL303" s="26" t="str">
        <f>IF(HLOOKUP(AF291,MaGv!$C$38:$AZ$68,31,0)=0," ",HLOOKUP(AF291,MaGv!$C$38:$AZ$68,31,0))</f>
        <v/>
      </c>
      <c r="AN303" s="28"/>
      <c r="AO303" s="28"/>
    </row>
    <row r="304" spans="1:41" s="28" customFormat="1" ht="14.25" customHeight="1" x14ac:dyDescent="0.25">
      <c r="A304" s="283"/>
      <c r="B304" s="69"/>
      <c r="C304" s="69"/>
      <c r="D304" s="69"/>
      <c r="E304" s="69"/>
      <c r="F304" s="69"/>
      <c r="G304" s="71"/>
      <c r="H304" s="71"/>
      <c r="I304" s="71"/>
      <c r="J304" s="281"/>
      <c r="K304" s="71"/>
      <c r="L304" s="71"/>
      <c r="M304" s="71"/>
      <c r="N304" s="71"/>
      <c r="O304" s="71"/>
      <c r="P304" s="71"/>
      <c r="Q304" s="71"/>
      <c r="R304" s="71"/>
      <c r="V304" s="11"/>
      <c r="W304" s="8"/>
      <c r="X304" s="6"/>
      <c r="Y304" s="6"/>
      <c r="Z304" s="6"/>
      <c r="AA304" s="6"/>
      <c r="AB304" s="6"/>
      <c r="AC304" s="6"/>
      <c r="AD304" s="268"/>
      <c r="AE304" s="7"/>
      <c r="AF304" s="8"/>
      <c r="AG304" s="6"/>
      <c r="AH304" s="6"/>
      <c r="AI304" s="6"/>
      <c r="AJ304" s="6"/>
      <c r="AK304" s="6"/>
      <c r="AL304" s="6"/>
    </row>
    <row r="305" spans="1:41" s="28" customFormat="1" ht="14.25" customHeight="1" x14ac:dyDescent="0.25">
      <c r="A305" s="284"/>
      <c r="B305" s="72"/>
      <c r="C305" s="72"/>
      <c r="D305" s="72"/>
      <c r="E305" s="72"/>
      <c r="F305" s="72"/>
      <c r="G305" s="73"/>
      <c r="H305" s="73"/>
      <c r="I305" s="73"/>
      <c r="J305" s="282"/>
      <c r="K305" s="73"/>
      <c r="L305" s="73"/>
      <c r="M305" s="73"/>
      <c r="N305" s="73"/>
      <c r="O305" s="73"/>
      <c r="P305" s="73"/>
      <c r="Q305" s="73"/>
      <c r="R305" s="73"/>
      <c r="V305" s="12"/>
      <c r="W305" s="8"/>
      <c r="X305" s="6"/>
      <c r="Y305" s="6"/>
      <c r="Z305" s="6"/>
      <c r="AA305" s="6"/>
      <c r="AB305" s="6"/>
      <c r="AC305" s="6"/>
      <c r="AD305" s="268"/>
      <c r="AE305" s="7"/>
      <c r="AF305" s="8"/>
      <c r="AG305" s="6"/>
      <c r="AH305" s="6"/>
      <c r="AI305" s="6"/>
      <c r="AJ305" s="6"/>
      <c r="AK305" s="6"/>
      <c r="AL305" s="6"/>
      <c r="AN305" s="16"/>
      <c r="AO305" s="16"/>
    </row>
    <row r="306" spans="1:41" ht="14.25" customHeight="1" x14ac:dyDescent="0.25">
      <c r="A306" s="285"/>
      <c r="J306" s="281"/>
      <c r="V306" s="2"/>
      <c r="W306" s="30"/>
      <c r="X306" s="2"/>
      <c r="Y306" s="2"/>
      <c r="Z306" s="2"/>
      <c r="AA306" s="2"/>
      <c r="AB306" s="2"/>
      <c r="AC306" s="2"/>
      <c r="AD306" s="268"/>
      <c r="AE306" s="2"/>
      <c r="AF306" s="30"/>
      <c r="AG306" s="2"/>
      <c r="AH306" s="2"/>
      <c r="AI306" s="2"/>
      <c r="AJ306" s="2"/>
      <c r="AK306" s="2"/>
      <c r="AL306" s="2"/>
    </row>
    <row r="307" spans="1:41" ht="14.25" customHeight="1" x14ac:dyDescent="0.25">
      <c r="A307" s="271"/>
      <c r="B307" s="55" t="s">
        <v>94</v>
      </c>
      <c r="C307" s="56"/>
      <c r="D307" s="57"/>
      <c r="E307" s="57"/>
      <c r="F307" s="57"/>
      <c r="G307" s="57"/>
      <c r="H307" s="58" t="str">
        <f>MaGv!$N$1</f>
        <v>02/1/2018</v>
      </c>
      <c r="I307" s="57"/>
      <c r="J307" s="275"/>
      <c r="K307" s="55" t="s">
        <v>94</v>
      </c>
      <c r="M307" s="57"/>
      <c r="N307" s="57"/>
      <c r="O307" s="57"/>
      <c r="P307" s="57"/>
      <c r="Q307" s="58" t="str">
        <f>MaGv!$N$1</f>
        <v>02/1/2018</v>
      </c>
      <c r="R307" s="57"/>
      <c r="V307" s="15"/>
      <c r="W307" s="17"/>
      <c r="X307" s="17"/>
      <c r="Y307" s="17"/>
      <c r="Z307" s="17"/>
      <c r="AA307" s="17"/>
      <c r="AB307" s="18" t="str">
        <f>MaGv!$N$1</f>
        <v>02/1/2018</v>
      </c>
      <c r="AC307" s="17"/>
      <c r="AD307" s="268"/>
      <c r="AE307" s="15"/>
      <c r="AF307" s="17"/>
      <c r="AG307" s="17"/>
      <c r="AH307" s="17"/>
      <c r="AI307" s="17"/>
      <c r="AJ307" s="17"/>
      <c r="AK307" s="18" t="str">
        <f>MaGv!$N$1</f>
        <v>02/1/2018</v>
      </c>
      <c r="AL307" s="17"/>
    </row>
    <row r="308" spans="1:41" ht="14.25" customHeight="1" x14ac:dyDescent="0.25">
      <c r="A308" s="271"/>
      <c r="B308" s="59" t="str">
        <f>V308</f>
        <v>LỚP:</v>
      </c>
      <c r="C308" s="196" t="str">
        <f>VLOOKUP(A310,DS!$R$3:$T$52,2,0)</f>
        <v>C6</v>
      </c>
      <c r="D308" s="59" t="str">
        <f>Y308</f>
        <v>GVCN:</v>
      </c>
      <c r="E308" s="60" t="str">
        <f>Z308</f>
        <v>Bùi Thị Thanh-Sử</v>
      </c>
      <c r="G308" s="62"/>
      <c r="H308" s="62"/>
      <c r="I308" s="62"/>
      <c r="J308" s="275"/>
      <c r="K308" s="63" t="str">
        <f>AE308</f>
        <v>LỚP:</v>
      </c>
      <c r="L308" s="196" t="str">
        <f>VLOOKUP(J310,DS!$R$3:$T$52,2,0)</f>
        <v>C7</v>
      </c>
      <c r="M308" s="59" t="str">
        <f>AH308</f>
        <v>GVCN:</v>
      </c>
      <c r="N308" s="64" t="str">
        <f>AI308</f>
        <v>Nguyễn Thanh  Hà-Lý</v>
      </c>
      <c r="P308" s="62"/>
      <c r="Q308" s="62"/>
      <c r="R308" s="62"/>
      <c r="V308" s="19" t="s">
        <v>37</v>
      </c>
      <c r="W308" s="4" t="str">
        <f>C308</f>
        <v>C6</v>
      </c>
      <c r="Y308" s="10" t="s">
        <v>17</v>
      </c>
      <c r="Z308" s="5" t="str">
        <f>VLOOKUP(W308,dscn,4,0)&amp; "-"&amp;VLOOKUP(W308,dscn,6,0)</f>
        <v>Bùi Thị Thanh-Sử</v>
      </c>
      <c r="AA308" s="4"/>
      <c r="AB308" s="4"/>
      <c r="AC308" s="4"/>
      <c r="AD308" s="268"/>
      <c r="AE308" s="19" t="s">
        <v>37</v>
      </c>
      <c r="AF308" s="4" t="str">
        <f>L308</f>
        <v>C7</v>
      </c>
      <c r="AH308" s="10" t="s">
        <v>17</v>
      </c>
      <c r="AI308" s="5" t="str">
        <f>VLOOKUP(AF308,dscn,4,0)&amp; "-"&amp;VLOOKUP(AF308,dscn,6,0)</f>
        <v>Nguyễn Thanh  Hà-Lý</v>
      </c>
      <c r="AJ308" s="4"/>
      <c r="AK308" s="4"/>
      <c r="AL308" s="4"/>
    </row>
    <row r="309" spans="1:41" ht="14.25" customHeight="1" x14ac:dyDescent="0.25">
      <c r="A309" s="272"/>
      <c r="J309" s="276"/>
      <c r="V309" s="2"/>
      <c r="W309" s="2"/>
      <c r="X309" s="1"/>
      <c r="Y309" s="2"/>
      <c r="Z309" s="2"/>
      <c r="AA309" s="2"/>
      <c r="AB309" s="2"/>
      <c r="AC309" s="2"/>
      <c r="AD309" s="268"/>
      <c r="AE309" s="2"/>
      <c r="AF309" s="2"/>
      <c r="AG309" s="1"/>
      <c r="AH309" s="2"/>
      <c r="AI309" s="2"/>
      <c r="AJ309" s="2"/>
      <c r="AK309" s="2"/>
      <c r="AL309" s="2"/>
    </row>
    <row r="310" spans="1:41" ht="14.25" customHeight="1" x14ac:dyDescent="0.25">
      <c r="A310" s="273">
        <v>37</v>
      </c>
      <c r="B310" s="65"/>
      <c r="C310" s="66" t="s">
        <v>44</v>
      </c>
      <c r="D310" s="66" t="s">
        <v>15</v>
      </c>
      <c r="E310" s="66" t="s">
        <v>16</v>
      </c>
      <c r="F310" s="66" t="s">
        <v>38</v>
      </c>
      <c r="G310" s="66" t="s">
        <v>39</v>
      </c>
      <c r="H310" s="66" t="s">
        <v>40</v>
      </c>
      <c r="I310" s="66" t="s">
        <v>41</v>
      </c>
      <c r="J310" s="277">
        <v>38</v>
      </c>
      <c r="K310" s="65"/>
      <c r="L310" s="66" t="s">
        <v>44</v>
      </c>
      <c r="M310" s="66" t="s">
        <v>15</v>
      </c>
      <c r="N310" s="66" t="s">
        <v>16</v>
      </c>
      <c r="O310" s="66" t="s">
        <v>38</v>
      </c>
      <c r="P310" s="66" t="s">
        <v>39</v>
      </c>
      <c r="Q310" s="66" t="s">
        <v>40</v>
      </c>
      <c r="R310" s="66" t="s">
        <v>41</v>
      </c>
      <c r="U310" s="22"/>
      <c r="V310" s="20"/>
      <c r="W310" s="21" t="s">
        <v>44</v>
      </c>
      <c r="X310" s="21" t="s">
        <v>15</v>
      </c>
      <c r="Y310" s="21" t="s">
        <v>16</v>
      </c>
      <c r="Z310" s="21" t="s">
        <v>38</v>
      </c>
      <c r="AA310" s="21" t="s">
        <v>39</v>
      </c>
      <c r="AB310" s="21" t="s">
        <v>40</v>
      </c>
      <c r="AC310" s="21" t="s">
        <v>41</v>
      </c>
      <c r="AD310" s="269"/>
      <c r="AE310" s="20"/>
      <c r="AF310" s="21" t="s">
        <v>44</v>
      </c>
      <c r="AG310" s="21" t="s">
        <v>15</v>
      </c>
      <c r="AH310" s="21" t="s">
        <v>16</v>
      </c>
      <c r="AI310" s="21" t="s">
        <v>38</v>
      </c>
      <c r="AJ310" s="21" t="s">
        <v>39</v>
      </c>
      <c r="AK310" s="21" t="s">
        <v>40</v>
      </c>
      <c r="AL310" s="21" t="s">
        <v>41</v>
      </c>
      <c r="AN310" s="22"/>
      <c r="AO310" s="22"/>
    </row>
    <row r="311" spans="1:41" s="22" customFormat="1" ht="14.25" customHeight="1" x14ac:dyDescent="0.25">
      <c r="A311" s="273"/>
      <c r="B311" s="484" t="s">
        <v>25</v>
      </c>
      <c r="C311" s="67">
        <v>1</v>
      </c>
      <c r="D311" s="68" t="s">
        <v>516</v>
      </c>
      <c r="E311" s="68" t="str">
        <f t="shared" ref="E311:E320" si="211">IF(Y311="","",IF(Y311="cn","cn",VLOOKUP(MID(Y311,2,1),$AN$4:$AO$18,2,0)))</f>
        <v>anh</v>
      </c>
      <c r="F311" s="68" t="str">
        <f t="shared" ref="F311:F320" si="212">IF(Z311="","",IF(Z311="cn","cn",VLOOKUP(MID(Z311,2,1),$AN$4:$AO$18,2,0)))</f>
        <v>anh</v>
      </c>
      <c r="G311" s="68" t="str">
        <f t="shared" ref="G311:G320" si="213">IF(AA311="","",IF(AA311="cn","cn",VLOOKUP(MID(AA311,2,1),$AN$4:$AO$18,2,0)))</f>
        <v>tin</v>
      </c>
      <c r="H311" s="68" t="str">
        <f t="shared" ref="H311:H320" si="214">IF(AB311="","",IF(AB311="cn","cn",VLOOKUP(MID(AB311,2,1),$AN$4:$AO$18,2,0)))</f>
        <v>văn</v>
      </c>
      <c r="I311" s="68" t="str">
        <f t="shared" ref="I311:I320" si="215">IF(AC311="","",IF(AC311="cn","cn",VLOOKUP(MID(AC311,2,1),$AN$4:$AO$18,2,0)))</f>
        <v/>
      </c>
      <c r="J311" s="277"/>
      <c r="K311" s="484" t="s">
        <v>25</v>
      </c>
      <c r="L311" s="67">
        <v>1</v>
      </c>
      <c r="M311" s="68" t="s">
        <v>516</v>
      </c>
      <c r="N311" s="68" t="str">
        <f t="shared" ref="N311:N320" si="216">IF(AH311="","",IF(AH311="cn","cn",VLOOKUP(MID(AH311,2,1),$AN$4:$AO$18,2,0)))</f>
        <v>hóa</v>
      </c>
      <c r="O311" s="68" t="str">
        <f t="shared" ref="O311:O320" si="217">IF(AI311="","",IF(AI311="cn","cn",VLOOKUP(MID(AI311,2,1),$AN$4:$AO$18,2,0)))</f>
        <v>toán</v>
      </c>
      <c r="P311" s="68" t="str">
        <f t="shared" ref="P311:P320" si="218">IF(AJ311="","",IF(AJ311="cn","cn",VLOOKUP(MID(AJ311,2,1),$AN$4:$AO$18,2,0)))</f>
        <v>lý</v>
      </c>
      <c r="Q311" s="68" t="str">
        <f t="shared" ref="Q311:Q320" si="219">IF(AK311="","",IF(AK311="cn","cn",VLOOKUP(MID(AK311,2,1),$AN$4:$AO$18,2,0)))</f>
        <v>toán</v>
      </c>
      <c r="R311" s="68" t="str">
        <f t="shared" ref="R311:R320" si="220">IF(AL311="","",IF(AL311="cn","cn",VLOOKUP(MID(AL311,2,1),$AN$4:$AO$18,2,0)))</f>
        <v/>
      </c>
      <c r="V311" s="20" t="s">
        <v>25</v>
      </c>
      <c r="W311" s="21">
        <v>1</v>
      </c>
      <c r="X311" s="26" t="s">
        <v>516</v>
      </c>
      <c r="Y311" s="26" t="str">
        <f>IF(HLOOKUP(W308,MaGv!$C$3:$AZ$68,7,0)=0," ",HLOOKUP(W308,MaGv!$C$3:$AZ$68,7,0))</f>
        <v>BA12</v>
      </c>
      <c r="Z311" s="26" t="str">
        <f>IF(HLOOKUP(W308,MaGv!$C$3:$AZ$68,12,0)=0," ",HLOOKUP(W308,MaGv!$C$3:$AZ$68,12,0))</f>
        <v>BA12</v>
      </c>
      <c r="AA311" s="26" t="str">
        <f>IF(HLOOKUP(W308,MaGv!$C$3:$AZ$68,17,0)=0," ",HLOOKUP(W308,MaGv!$C$3:$AZ$68,17,0))</f>
        <v>BI06</v>
      </c>
      <c r="AB311" s="26" t="str">
        <f>IF(HLOOKUP(W308,MaGv!$C$3:$AZ$68,22,0)=0," ",HLOOKUP(W308,MaGv!$C$3:$AZ$68,22,0))</f>
        <v>BV10</v>
      </c>
      <c r="AC311" s="26" t="str">
        <f>IF(HLOOKUP(W308,MaGv!$C$3:$AZ$68,27,0)=0," ",HLOOKUP(W308,MaGv!$C$3:$AZ$68,27,0))</f>
        <v/>
      </c>
      <c r="AD311" s="268"/>
      <c r="AE311" s="482" t="s">
        <v>25</v>
      </c>
      <c r="AF311" s="27">
        <v>1</v>
      </c>
      <c r="AG311" s="26" t="s">
        <v>516</v>
      </c>
      <c r="AH311" s="26" t="str">
        <f>IF(HLOOKUP(AF308,MaGv!$C$3:$AZ$68,7,0)=0," ",HLOOKUP(AF308,MaGv!$C$3:$AZ$68,7,0))</f>
        <v>BH06</v>
      </c>
      <c r="AI311" s="26" t="str">
        <f>IF(HLOOKUP(AF308,MaGv!$C$3:$AZ$68,12,0)=0," ",HLOOKUP(AF308,MaGv!$C$3:$AZ$68,12,0))</f>
        <v>BT05</v>
      </c>
      <c r="AJ311" s="26" t="str">
        <f>IF(HLOOKUP(AF308,MaGv!$C$3:$AZ$68,17,0)=0," ",HLOOKUP(AF308,MaGv!$C$3:$AZ$68,17,0))</f>
        <v>BL09</v>
      </c>
      <c r="AK311" s="26" t="str">
        <f>IF(HLOOKUP(AF308,MaGv!$C$3:$AZ$68,22,0)=0," ",HLOOKUP(AF308,MaGv!$C$3:$AZ$68,22,0))</f>
        <v>BT05</v>
      </c>
      <c r="AL311" s="26" t="str">
        <f>IF(HLOOKUP(AF308,MaGv!$C$3:$AZ$68,27,0)=0," ",HLOOKUP(AF308,MaGv!$C$3:$AZ$68,27,0))</f>
        <v/>
      </c>
      <c r="AN311" s="16"/>
      <c r="AO311" s="16"/>
    </row>
    <row r="312" spans="1:41" ht="14.25" customHeight="1" x14ac:dyDescent="0.25">
      <c r="A312" s="283"/>
      <c r="B312" s="484"/>
      <c r="C312" s="67">
        <v>2</v>
      </c>
      <c r="D312" s="68" t="str">
        <f>IF(X312="","",IF(X312="cn","cn",VLOOKUP(MID(X312,2,1),$AN$4:$AO$18,2,0)))</f>
        <v>cn</v>
      </c>
      <c r="E312" s="68" t="str">
        <f t="shared" si="211"/>
        <v>hóa</v>
      </c>
      <c r="F312" s="68" t="str">
        <f t="shared" si="212"/>
        <v>anh</v>
      </c>
      <c r="G312" s="68" t="str">
        <f t="shared" si="213"/>
        <v>tin</v>
      </c>
      <c r="H312" s="68" t="str">
        <f t="shared" si="214"/>
        <v>văn</v>
      </c>
      <c r="I312" s="68" t="str">
        <f t="shared" si="215"/>
        <v/>
      </c>
      <c r="J312" s="281"/>
      <c r="K312" s="484"/>
      <c r="L312" s="67">
        <v>2</v>
      </c>
      <c r="M312" s="68" t="str">
        <f>IF(AG312="","",IF(AG312="cn","cn",VLOOKUP(MID(AG312,2,1),$AN$4:$AO$18,2,0)))</f>
        <v>cn</v>
      </c>
      <c r="N312" s="68" t="str">
        <f t="shared" si="216"/>
        <v>hóa</v>
      </c>
      <c r="O312" s="68" t="str">
        <f t="shared" si="217"/>
        <v>toán</v>
      </c>
      <c r="P312" s="68" t="str">
        <f t="shared" si="218"/>
        <v>sử</v>
      </c>
      <c r="Q312" s="68" t="str">
        <f t="shared" si="219"/>
        <v>toán</v>
      </c>
      <c r="R312" s="68" t="str">
        <f t="shared" si="220"/>
        <v/>
      </c>
      <c r="V312" s="483"/>
      <c r="W312" s="25">
        <v>2</v>
      </c>
      <c r="X312" s="26" t="s">
        <v>158</v>
      </c>
      <c r="Y312" s="26" t="str">
        <f>IF(HLOOKUP(W308,MaGv!$C$3:$AZ$68,8,0)=0," ",HLOOKUP(W308,MaGv!$C$3:$AZ$68,8,0))</f>
        <v>BH07</v>
      </c>
      <c r="Z312" s="26" t="str">
        <f>IF(HLOOKUP(W308,MaGv!$C$3:$AZ$68,13,0)=0," ",HLOOKUP(W308,MaGv!$C$3:$AZ$68,13,0))</f>
        <v>BA12</v>
      </c>
      <c r="AA312" s="26" t="str">
        <f>IF(HLOOKUP(W308,MaGv!$C$3:$AZ$68,18,0)=0," ",HLOOKUP(W308,MaGv!$C$3:$AZ$68,18,0))</f>
        <v>BI06</v>
      </c>
      <c r="AB312" s="26" t="str">
        <f>IF(HLOOKUP(W308,MaGv!$C$3:$AZ$68,23,0)=0," ",HLOOKUP(W308,MaGv!$C$3:$AZ$68,23,0))</f>
        <v>BV10</v>
      </c>
      <c r="AC312" s="26" t="str">
        <f>IF(HLOOKUP(W308,MaGv!$C$3:$AZ$68,28,0)=0," ",HLOOKUP(W308,MaGv!$C$3:$AZ$68,28,0))</f>
        <v/>
      </c>
      <c r="AD312" s="268"/>
      <c r="AE312" s="482"/>
      <c r="AF312" s="27">
        <v>2</v>
      </c>
      <c r="AG312" s="26" t="s">
        <v>158</v>
      </c>
      <c r="AH312" s="26" t="str">
        <f>IF(HLOOKUP(AF308,MaGv!$C$3:$AZ$68,8,0)=0," ",HLOOKUP(AF308,MaGv!$C$3:$AZ$68,8,0))</f>
        <v>BH06</v>
      </c>
      <c r="AI312" s="26" t="str">
        <f>IF(HLOOKUP(AF308,MaGv!$C$3:$AZ$68,13,0)=0," ",HLOOKUP(AF308,MaGv!$C$3:$AZ$68,13,0))</f>
        <v>BT05</v>
      </c>
      <c r="AJ312" s="26" t="str">
        <f>IF(HLOOKUP(AF308,MaGv!$C$3:$AZ$68,18,0)=0," ",HLOOKUP(AF308,MaGv!$C$3:$AZ$68,18,0))</f>
        <v>BU01</v>
      </c>
      <c r="AK312" s="26" t="str">
        <f>IF(HLOOKUP(AF308,MaGv!$C$3:$AZ$68,23,0)=0," ",HLOOKUP(AF308,MaGv!$C$3:$AZ$68,23,0))</f>
        <v>BT05</v>
      </c>
      <c r="AL312" s="26" t="str">
        <f>IF(HLOOKUP(AF308,MaGv!$C$3:$AZ$68,28,0)=0," ",HLOOKUP(AF308,MaGv!$C$3:$AZ$68,28,0))</f>
        <v/>
      </c>
    </row>
    <row r="313" spans="1:41" ht="14.25" customHeight="1" x14ac:dyDescent="0.25">
      <c r="A313" s="283"/>
      <c r="B313" s="484"/>
      <c r="C313" s="67">
        <v>3</v>
      </c>
      <c r="D313" s="68" t="str">
        <f t="shared" ref="D313:D320" si="221">IF(X313="","",IF(X313="cn","cn",VLOOKUP(MID(X313,2,1),$AN$4:$AO$18,2,0)))</f>
        <v>lý</v>
      </c>
      <c r="E313" s="68" t="str">
        <f t="shared" si="211"/>
        <v>hóa</v>
      </c>
      <c r="F313" s="68" t="str">
        <f t="shared" si="212"/>
        <v>côngN</v>
      </c>
      <c r="G313" s="68" t="str">
        <f t="shared" si="213"/>
        <v>văn</v>
      </c>
      <c r="H313" s="68" t="str">
        <f t="shared" si="214"/>
        <v>hóa</v>
      </c>
      <c r="I313" s="68" t="str">
        <f t="shared" si="215"/>
        <v/>
      </c>
      <c r="J313" s="281"/>
      <c r="K313" s="484"/>
      <c r="L313" s="67">
        <v>3</v>
      </c>
      <c r="M313" s="68" t="str">
        <f t="shared" ref="M313:M320" si="222">IF(AG313="","",IF(AG313="cn","cn",VLOOKUP(MID(AG313,2,1),$AN$4:$AO$18,2,0)))</f>
        <v>lý</v>
      </c>
      <c r="N313" s="68" t="str">
        <f t="shared" si="216"/>
        <v>anh</v>
      </c>
      <c r="O313" s="68" t="str">
        <f t="shared" si="217"/>
        <v>sử</v>
      </c>
      <c r="P313" s="68" t="str">
        <f t="shared" si="218"/>
        <v>côngN</v>
      </c>
      <c r="Q313" s="68" t="str">
        <f t="shared" si="219"/>
        <v>hóa</v>
      </c>
      <c r="R313" s="68" t="str">
        <f t="shared" si="220"/>
        <v/>
      </c>
      <c r="V313" s="483"/>
      <c r="W313" s="25">
        <v>3</v>
      </c>
      <c r="X313" s="26" t="str">
        <f>IF(HLOOKUP(W308,MaGv!$C$3:$AZ$68,4,0)=0," ",HLOOKUP(W308,MaGv!$C$3:$AZ$68,4,0))</f>
        <v>BL08</v>
      </c>
      <c r="Y313" s="26" t="str">
        <f>IF(HLOOKUP(W308,MaGv!$C$3:$AZ$68,9,0)=0," ",HLOOKUP(W308,MaGv!$C$3:$AZ$68,9,0))</f>
        <v>BH07</v>
      </c>
      <c r="Z313" s="26" t="str">
        <f>IF(HLOOKUP(W308,MaGv!$C$3:$AZ$68,14,0)=0," ",HLOOKUP(W308,MaGv!$C$3:$AZ$68,14,0))</f>
        <v>BC13</v>
      </c>
      <c r="AA313" s="26" t="str">
        <f>IF(HLOOKUP(W308,MaGv!$C$3:$AZ$68,19,0)=0," ",HLOOKUP(W308,MaGv!$C$3:$AZ$68,19,0))</f>
        <v>BV10</v>
      </c>
      <c r="AB313" s="26" t="str">
        <f>IF(HLOOKUP(W308,MaGv!$C$3:$AZ$68,24,0)=0," ",HLOOKUP(W308,MaGv!$C$3:$AZ$68,24,0))</f>
        <v>BH07</v>
      </c>
      <c r="AC313" s="26" t="str">
        <f>IF(HLOOKUP(W308,MaGv!$C$3:$AZ$68,29,0)=0," ",HLOOKUP(W308,MaGv!$C$3:$AZ$68,29,0))</f>
        <v/>
      </c>
      <c r="AD313" s="268"/>
      <c r="AE313" s="482"/>
      <c r="AF313" s="27">
        <v>3</v>
      </c>
      <c r="AG313" s="26" t="str">
        <f>IF(HLOOKUP(AF308,MaGv!$C$3:$AZ$68,4,0)=0," ",HLOOKUP(AF308,MaGv!$C$3:$AZ$68,4,0))</f>
        <v>BL09</v>
      </c>
      <c r="AH313" s="26" t="str">
        <f>IF(HLOOKUP(AF308,MaGv!$C$3:$AZ$68,9,0)=0," ",HLOOKUP(AF308,MaGv!$C$3:$AZ$68,9,0))</f>
        <v>BA05</v>
      </c>
      <c r="AI313" s="26" t="str">
        <f>IF(HLOOKUP(AF308,MaGv!$C$3:$AZ$68,14,0)=0," ",HLOOKUP(AF308,MaGv!$C$3:$AZ$68,14,0))</f>
        <v>BU01</v>
      </c>
      <c r="AJ313" s="26" t="str">
        <f>IF(HLOOKUP(AF308,MaGv!$C$3:$AZ$68,19,0)=0," ",HLOOKUP(AF308,MaGv!$C$3:$AZ$68,19,0))</f>
        <v>BC13</v>
      </c>
      <c r="AK313" s="26" t="str">
        <f>IF(HLOOKUP(AF308,MaGv!$C$3:$AZ$68,24,0)=0," ",HLOOKUP(AF308,MaGv!$C$3:$AZ$68,24,0))</f>
        <v>BH06</v>
      </c>
      <c r="AL313" s="26" t="str">
        <f>IF(HLOOKUP(AF308,MaGv!$C$3:$AZ$68,29,0)=0," ",HLOOKUP(AF308,MaGv!$C$3:$AZ$68,29,0))</f>
        <v/>
      </c>
    </row>
    <row r="314" spans="1:41" ht="14.25" customHeight="1" x14ac:dyDescent="0.25">
      <c r="A314" s="283"/>
      <c r="B314" s="484"/>
      <c r="C314" s="67">
        <v>4</v>
      </c>
      <c r="D314" s="68" t="str">
        <f t="shared" si="221"/>
        <v>sử</v>
      </c>
      <c r="E314" s="68" t="str">
        <f t="shared" si="211"/>
        <v>cd</v>
      </c>
      <c r="F314" s="68" t="str">
        <f t="shared" si="212"/>
        <v>qp</v>
      </c>
      <c r="G314" s="68" t="str">
        <f t="shared" si="213"/>
        <v>sinh</v>
      </c>
      <c r="H314" s="68" t="str">
        <f t="shared" si="214"/>
        <v>toán</v>
      </c>
      <c r="I314" s="68" t="str">
        <f t="shared" si="215"/>
        <v/>
      </c>
      <c r="J314" s="281"/>
      <c r="K314" s="484"/>
      <c r="L314" s="67">
        <v>4</v>
      </c>
      <c r="M314" s="68" t="str">
        <f t="shared" si="222"/>
        <v>địa</v>
      </c>
      <c r="N314" s="68" t="str">
        <f t="shared" si="216"/>
        <v>cd</v>
      </c>
      <c r="O314" s="68" t="str">
        <f t="shared" si="217"/>
        <v>côngN</v>
      </c>
      <c r="P314" s="68" t="str">
        <f t="shared" si="218"/>
        <v>anh</v>
      </c>
      <c r="Q314" s="68" t="str">
        <f t="shared" si="219"/>
        <v>văn</v>
      </c>
      <c r="R314" s="68" t="str">
        <f t="shared" si="220"/>
        <v/>
      </c>
      <c r="V314" s="483"/>
      <c r="W314" s="25">
        <v>4</v>
      </c>
      <c r="X314" s="26" t="str">
        <f>IF(HLOOKUP(W308,MaGv!$C$3:$AZ$68,5,0)=0," ",HLOOKUP(W308,MaGv!$C$3:$AZ$68,5,0))</f>
        <v>BU04</v>
      </c>
      <c r="Y314" s="26" t="str">
        <f>IF(HLOOKUP(W308,MaGv!$C$3:$AZ$68,10,0)=0," ",HLOOKUP(W308,MaGv!$C$3:$AZ$68,10,0))</f>
        <v>BG02</v>
      </c>
      <c r="Z314" s="26" t="str">
        <f>IF(HLOOKUP(W308,MaGv!$C$3:$AZ$68,15,0)=0," ",HLOOKUP(W308,MaGv!$C$3:$AZ$68,15,0))</f>
        <v>BQ04</v>
      </c>
      <c r="AA314" s="26" t="str">
        <f>IF(HLOOKUP(W308,MaGv!$C$3:$AZ$68,20,0)=0," ",HLOOKUP(W308,MaGv!$C$3:$AZ$68,20,0))</f>
        <v>BS02</v>
      </c>
      <c r="AB314" s="26" t="str">
        <f>IF(HLOOKUP(W308,MaGv!$C$3:$AZ$68,25,0)=0," ",HLOOKUP(W308,MaGv!$C$3:$AZ$68,25,0))</f>
        <v>BT04</v>
      </c>
      <c r="AC314" s="26" t="str">
        <f>IF(HLOOKUP(W308,MaGv!$C$3:$AZ$68,30,0)=0," ",HLOOKUP(W308,MaGv!$C$3:$AZ$68,30,0))</f>
        <v/>
      </c>
      <c r="AD314" s="268"/>
      <c r="AE314" s="482"/>
      <c r="AF314" s="27">
        <v>4</v>
      </c>
      <c r="AG314" s="26" t="str">
        <f>IF(HLOOKUP(AF308,MaGv!$C$3:$AZ$68,5,0)=0," ",HLOOKUP(AF308,MaGv!$C$3:$AZ$68,5,0))</f>
        <v>BD02</v>
      </c>
      <c r="AH314" s="26" t="str">
        <f>IF(HLOOKUP(AF308,MaGv!$C$3:$AZ$68,10,0)=0," ",HLOOKUP(AF308,MaGv!$C$3:$AZ$68,10,0))</f>
        <v>BG04</v>
      </c>
      <c r="AI314" s="26" t="str">
        <f>IF(HLOOKUP(AF308,MaGv!$C$3:$AZ$68,15,0)=0," ",HLOOKUP(AF308,MaGv!$C$3:$AZ$68,15,0))</f>
        <v>BC13</v>
      </c>
      <c r="AJ314" s="26" t="str">
        <f>IF(HLOOKUP(AF308,MaGv!$C$3:$AZ$68,20,0)=0," ",HLOOKUP(AF308,MaGv!$C$3:$AZ$68,20,0))</f>
        <v>BA05</v>
      </c>
      <c r="AK314" s="26" t="str">
        <f>IF(HLOOKUP(AF308,MaGv!$C$3:$AZ$68,25,0)=0," ",HLOOKUP(AF308,MaGv!$C$3:$AZ$68,25,0))</f>
        <v>BV03</v>
      </c>
      <c r="AL314" s="26" t="str">
        <f>IF(HLOOKUP(AF308,MaGv!$C$3:$AZ$68,30,0)=0," ",HLOOKUP(AF308,MaGv!$C$3:$AZ$68,30,0))</f>
        <v/>
      </c>
    </row>
    <row r="315" spans="1:41" ht="14.25" customHeight="1" x14ac:dyDescent="0.25">
      <c r="A315" s="283"/>
      <c r="B315" s="484"/>
      <c r="C315" s="67">
        <v>5</v>
      </c>
      <c r="D315" s="68" t="str">
        <f t="shared" si="221"/>
        <v>địa</v>
      </c>
      <c r="E315" s="68" t="str">
        <f t="shared" si="211"/>
        <v>lý</v>
      </c>
      <c r="F315" s="68" t="str">
        <f t="shared" si="212"/>
        <v>toán</v>
      </c>
      <c r="G315" s="68" t="str">
        <f t="shared" si="213"/>
        <v>côngN</v>
      </c>
      <c r="H315" s="68" t="str">
        <f t="shared" si="214"/>
        <v>toán</v>
      </c>
      <c r="I315" s="68" t="str">
        <f t="shared" si="215"/>
        <v/>
      </c>
      <c r="J315" s="281"/>
      <c r="K315" s="484"/>
      <c r="L315" s="67">
        <v>5</v>
      </c>
      <c r="M315" s="68" t="str">
        <f t="shared" si="222"/>
        <v>toán</v>
      </c>
      <c r="N315" s="68" t="str">
        <f t="shared" si="216"/>
        <v>qp</v>
      </c>
      <c r="O315" s="68" t="str">
        <f t="shared" si="217"/>
        <v>anh</v>
      </c>
      <c r="P315" s="68" t="str">
        <f t="shared" si="218"/>
        <v>anh</v>
      </c>
      <c r="Q315" s="68" t="str">
        <f t="shared" si="219"/>
        <v>văn</v>
      </c>
      <c r="R315" s="68" t="str">
        <f t="shared" si="220"/>
        <v/>
      </c>
      <c r="V315" s="483"/>
      <c r="W315" s="25">
        <v>5</v>
      </c>
      <c r="X315" s="26" t="str">
        <f>IF(HLOOKUP(W308,MaGv!$C$3:$AZ$68,6,0)=0," ",HLOOKUP(W308,MaGv!$C$3:$AZ$68,6,0))</f>
        <v>BD02</v>
      </c>
      <c r="Y315" s="26" t="str">
        <f>IF(HLOOKUP(W308,MaGv!$C$3:$AZ$68,11,0)=0," ",HLOOKUP(W308,MaGv!$C$3:$AZ$68,11,0))</f>
        <v>BL08</v>
      </c>
      <c r="Z315" s="26" t="str">
        <f>IF(HLOOKUP(W308,MaGv!$C$3:$AZ$68,16,0)=0," ",HLOOKUP(W308,MaGv!$C$3:$AZ$68,16,0))</f>
        <v>BT04</v>
      </c>
      <c r="AA315" s="26" t="str">
        <f>IF(HLOOKUP(W308,MaGv!$C$3:$AZ$68,21,0)=0," ",HLOOKUP(W308,MaGv!$C$3:$AZ$68,21,0))</f>
        <v>BC13</v>
      </c>
      <c r="AB315" s="26" t="str">
        <f>IF(HLOOKUP(W308,MaGv!$C$3:$AZ$68,26,0)=0," ",HLOOKUP(W308,MaGv!$C$3:$AZ$68,26,0))</f>
        <v>BT04</v>
      </c>
      <c r="AC315" s="26" t="str">
        <f>IF(HLOOKUP(W308,MaGv!$C$3:$AZ$68,31,0)=0," ",HLOOKUP(W308,MaGv!$C$3:$AZ$68,31,0))</f>
        <v/>
      </c>
      <c r="AD315" s="268"/>
      <c r="AE315" s="482"/>
      <c r="AF315" s="27">
        <v>5</v>
      </c>
      <c r="AG315" s="26" t="str">
        <f>IF(HLOOKUP(AF308,MaGv!$C$3:$AZ$68,6,0)=0," ",HLOOKUP(AF308,MaGv!$C$3:$AZ$68,6,0))</f>
        <v>BT05</v>
      </c>
      <c r="AH315" s="26" t="str">
        <f>IF(HLOOKUP(AF308,MaGv!$C$3:$AZ$68,11,0)=0," ",HLOOKUP(AF308,MaGv!$C$3:$AZ$68,11,0))</f>
        <v>BQ04</v>
      </c>
      <c r="AI315" s="26" t="str">
        <f>IF(HLOOKUP(AF308,MaGv!$C$3:$AZ$68,16,0)=0," ",HLOOKUP(AF308,MaGv!$C$3:$AZ$68,16,0))</f>
        <v>BA05</v>
      </c>
      <c r="AJ315" s="26" t="str">
        <f>IF(HLOOKUP(AF308,MaGv!$C$3:$AZ$68,21,0)=0," ",HLOOKUP(AF308,MaGv!$C$3:$AZ$68,21,0))</f>
        <v>BA05</v>
      </c>
      <c r="AK315" s="26" t="str">
        <f>IF(HLOOKUP(AF308,MaGv!$C$3:$AZ$68,26,0)=0," ",HLOOKUP(AF308,MaGv!$C$3:$AZ$68,26,0))</f>
        <v>BV03</v>
      </c>
      <c r="AL315" s="26" t="str">
        <f>IF(HLOOKUP(AF308,MaGv!$C$3:$AZ$68,31,0)=0," ",HLOOKUP(AF308,MaGv!$C$3:$AZ$68,31,0))</f>
        <v/>
      </c>
    </row>
    <row r="316" spans="1:41" ht="14.25" customHeight="1" x14ac:dyDescent="0.25">
      <c r="A316" s="283"/>
      <c r="B316" s="484" t="s">
        <v>24</v>
      </c>
      <c r="C316" s="67">
        <v>1</v>
      </c>
      <c r="D316" s="68" t="str">
        <f t="shared" si="221"/>
        <v/>
      </c>
      <c r="E316" s="68" t="str">
        <f t="shared" si="211"/>
        <v/>
      </c>
      <c r="F316" s="68" t="str">
        <f t="shared" si="212"/>
        <v/>
      </c>
      <c r="G316" s="68" t="str">
        <f t="shared" si="213"/>
        <v/>
      </c>
      <c r="H316" s="68" t="str">
        <f t="shared" si="214"/>
        <v/>
      </c>
      <c r="I316" s="68" t="str">
        <f t="shared" si="215"/>
        <v/>
      </c>
      <c r="J316" s="281"/>
      <c r="K316" s="484" t="s">
        <v>24</v>
      </c>
      <c r="L316" s="67">
        <v>1</v>
      </c>
      <c r="M316" s="68" t="str">
        <f t="shared" si="222"/>
        <v/>
      </c>
      <c r="N316" s="68" t="str">
        <f t="shared" si="216"/>
        <v/>
      </c>
      <c r="O316" s="68" t="str">
        <f t="shared" si="217"/>
        <v/>
      </c>
      <c r="P316" s="68" t="str">
        <f t="shared" si="218"/>
        <v/>
      </c>
      <c r="Q316" s="68" t="str">
        <f t="shared" si="219"/>
        <v/>
      </c>
      <c r="R316" s="68" t="str">
        <f t="shared" si="220"/>
        <v/>
      </c>
      <c r="V316" s="483" t="s">
        <v>24</v>
      </c>
      <c r="W316" s="25">
        <v>1</v>
      </c>
      <c r="X316" s="26" t="str">
        <f>IF(HLOOKUP(W308,MaGv!$C$38:$AZ$68,2,0)=0," ",HLOOKUP(W308,MaGv!$C$38:$AZ$68,2,0))</f>
        <v/>
      </c>
      <c r="Y316" s="26" t="str">
        <f>IF(HLOOKUP(W308,MaGv!$C$38:$AZ$68,7,0)=0," ",HLOOKUP(W308,MaGv!$C$38:$AZ$68,7,0))</f>
        <v/>
      </c>
      <c r="Z316" s="26" t="str">
        <f>IF(HLOOKUP(W308,MaGv!$C$38:$AZ$68,12,0)=0," ",HLOOKUP(W308,MaGv!$C$38:$AZ$68,12,0))</f>
        <v/>
      </c>
      <c r="AA316" s="26" t="str">
        <f>IF(HLOOKUP(W308,MaGv!$C$38:$AZ$68,17,0)=0," ",HLOOKUP(W308,MaGv!$C$38:$AZ$68,17,0))</f>
        <v/>
      </c>
      <c r="AB316" s="26" t="str">
        <f>IF(HLOOKUP(W308,MaGv!$C$38:$AZ$68,22,0)=0," ",HLOOKUP(W308,MaGv!$C$38:$AZ$68,22,0))</f>
        <v/>
      </c>
      <c r="AC316" s="26" t="str">
        <f>IF(HLOOKUP(W308,MaGv!$C$38:$AZ$68,27,0)=0," ",HLOOKUP(W308,MaGv!$C$38:$AZ$68,27,0))</f>
        <v/>
      </c>
      <c r="AD316" s="268"/>
      <c r="AE316" s="482" t="s">
        <v>24</v>
      </c>
      <c r="AF316" s="27">
        <v>1</v>
      </c>
      <c r="AG316" s="26" t="str">
        <f>IF(HLOOKUP(AF308,MaGv!$C$38:$AZ$68,2,0)=0," ",HLOOKUP(AF308,MaGv!$C$38:$AZ$68,2,0))</f>
        <v/>
      </c>
      <c r="AH316" s="26" t="str">
        <f>IF(HLOOKUP(AF308,MaGv!$C$38:$AZ$68,7,0)=0," ",HLOOKUP(AF308,MaGv!$C$38:$AZ$68,7,0))</f>
        <v/>
      </c>
      <c r="AI316" s="26" t="str">
        <f>IF(HLOOKUP(AF308,MaGv!$C$38:$AZ$68,12,0)=0," ",HLOOKUP(AF308,MaGv!$C$38:$AZ$68,12,0))</f>
        <v/>
      </c>
      <c r="AJ316" s="26" t="str">
        <f>IF(HLOOKUP(AF308,MaGv!$C$38:$AZ$68,17,0)=0," ",HLOOKUP(AF308,MaGv!$C$38:$AZ$68,17,0))</f>
        <v/>
      </c>
      <c r="AK316" s="26" t="str">
        <f>IF(HLOOKUP(AF308,MaGv!$C$38:$AZ$68,22,0)=0," ",HLOOKUP(AF308,MaGv!$C$38:$AZ$68,22,0))</f>
        <v/>
      </c>
      <c r="AL316" s="26" t="str">
        <f>IF(HLOOKUP(AF308,MaGv!$C$38:$AZ$68,27,0)=0," ",HLOOKUP(AF308,MaGv!$C$38:$AZ$68,27,0))</f>
        <v/>
      </c>
    </row>
    <row r="317" spans="1:41" ht="14.25" customHeight="1" x14ac:dyDescent="0.25">
      <c r="A317" s="283"/>
      <c r="B317" s="484"/>
      <c r="C317" s="67">
        <v>2</v>
      </c>
      <c r="D317" s="68" t="str">
        <f t="shared" si="221"/>
        <v>văn</v>
      </c>
      <c r="E317" s="68" t="str">
        <f t="shared" si="211"/>
        <v/>
      </c>
      <c r="F317" s="68" t="str">
        <f t="shared" si="212"/>
        <v/>
      </c>
      <c r="G317" s="68" t="str">
        <f t="shared" si="213"/>
        <v>toán</v>
      </c>
      <c r="H317" s="68" t="str">
        <f t="shared" si="214"/>
        <v>lý</v>
      </c>
      <c r="I317" s="68" t="str">
        <f t="shared" si="215"/>
        <v/>
      </c>
      <c r="J317" s="281"/>
      <c r="K317" s="484"/>
      <c r="L317" s="67">
        <v>2</v>
      </c>
      <c r="M317" s="68" t="str">
        <f t="shared" si="222"/>
        <v>văn</v>
      </c>
      <c r="N317" s="68" t="str">
        <f t="shared" si="216"/>
        <v>văn</v>
      </c>
      <c r="O317" s="68" t="str">
        <f t="shared" si="217"/>
        <v/>
      </c>
      <c r="P317" s="68" t="str">
        <f t="shared" si="218"/>
        <v>anh</v>
      </c>
      <c r="Q317" s="68" t="str">
        <f t="shared" si="219"/>
        <v/>
      </c>
      <c r="R317" s="68" t="str">
        <f t="shared" si="220"/>
        <v/>
      </c>
      <c r="V317" s="483"/>
      <c r="W317" s="25">
        <v>2</v>
      </c>
      <c r="X317" s="26" t="str">
        <f>IF(HLOOKUP(W308,MaGv!$C$38:$AZ$68,3,0)=0," ",HLOOKUP(W308,MaGv!$C$38:$AZ$68,3,0))</f>
        <v>BV10</v>
      </c>
      <c r="Y317" s="26" t="str">
        <f>IF(HLOOKUP(W308,MaGv!$C$38:$AZ$68,8,0)=0," ",HLOOKUP(W308,MaGv!$C$38:$AZ$68,8,0))</f>
        <v/>
      </c>
      <c r="Z317" s="26" t="str">
        <f>IF(HLOOKUP(W308,MaGv!$C$38:$AZ$68,13,0)=0," ",HLOOKUP(W308,MaGv!$C$38:$AZ$68,13,0))</f>
        <v/>
      </c>
      <c r="AA317" s="26" t="str">
        <f>IF(HLOOKUP(W308,MaGv!$C$38:$AZ$68,18,0)=0," ",HLOOKUP(W308,MaGv!$C$38:$AZ$68,18,0))</f>
        <v>BT04</v>
      </c>
      <c r="AB317" s="26" t="str">
        <f>IF(HLOOKUP(W308,MaGv!$C$38:$AZ$68,23,0)=0," ",HLOOKUP(W308,MaGv!$C$38:$AZ$68,23,0))</f>
        <v>BL08</v>
      </c>
      <c r="AC317" s="26" t="str">
        <f>IF(HLOOKUP(W308,MaGv!$C$38:$AZ$68,28,0)=0," ",HLOOKUP(W308,MaGv!$C$38:$AZ$68,28,0))</f>
        <v/>
      </c>
      <c r="AD317" s="268"/>
      <c r="AE317" s="482"/>
      <c r="AF317" s="27">
        <v>2</v>
      </c>
      <c r="AG317" s="26" t="str">
        <f>IF(HLOOKUP(AF308,MaGv!$C$38:$AZ$68,3,0)=0," ",HLOOKUP(AF308,MaGv!$C$38:$AZ$68,3,0))</f>
        <v>BV03</v>
      </c>
      <c r="AH317" s="26" t="str">
        <f>IF(HLOOKUP(AF308,MaGv!$C$38:$AZ$68,8,0)=0," ",HLOOKUP(AF308,MaGv!$C$38:$AZ$68,8,0))</f>
        <v>BV03</v>
      </c>
      <c r="AI317" s="26" t="str">
        <f>IF(HLOOKUP(AF308,MaGv!$C$38:$AZ$68,13,0)=0," ",HLOOKUP(AF308,MaGv!$C$38:$AZ$68,13,0))</f>
        <v/>
      </c>
      <c r="AJ317" s="26" t="str">
        <f>IF(HLOOKUP(AF308,MaGv!$C$38:$AZ$68,18,0)=0," ",HLOOKUP(AF308,MaGv!$C$38:$AZ$68,18,0))</f>
        <v>BA05</v>
      </c>
      <c r="AK317" s="26" t="str">
        <f>IF(HLOOKUP(AF308,MaGv!$C$38:$AZ$68,23,0)=0," ",HLOOKUP(AF308,MaGv!$C$38:$AZ$68,23,0))</f>
        <v/>
      </c>
      <c r="AL317" s="26" t="str">
        <f>IF(HLOOKUP(AF308,MaGv!$C$38:$AZ$68,28,0)=0," ",HLOOKUP(AF308,MaGv!$C$38:$AZ$68,28,0))</f>
        <v/>
      </c>
    </row>
    <row r="318" spans="1:41" ht="14.25" customHeight="1" x14ac:dyDescent="0.25">
      <c r="A318" s="283"/>
      <c r="B318" s="484"/>
      <c r="C318" s="67">
        <v>3</v>
      </c>
      <c r="D318" s="68" t="str">
        <f t="shared" si="221"/>
        <v>văn</v>
      </c>
      <c r="E318" s="68" t="str">
        <f t="shared" si="211"/>
        <v/>
      </c>
      <c r="F318" s="68" t="str">
        <f t="shared" si="212"/>
        <v/>
      </c>
      <c r="G318" s="68" t="str">
        <f t="shared" si="213"/>
        <v>toán</v>
      </c>
      <c r="H318" s="68" t="str">
        <f t="shared" si="214"/>
        <v>anh</v>
      </c>
      <c r="I318" s="68" t="str">
        <f t="shared" si="215"/>
        <v/>
      </c>
      <c r="J318" s="281"/>
      <c r="K318" s="484"/>
      <c r="L318" s="67">
        <v>3</v>
      </c>
      <c r="M318" s="68" t="str">
        <f t="shared" si="222"/>
        <v>văn</v>
      </c>
      <c r="N318" s="68" t="str">
        <f t="shared" si="216"/>
        <v>sinh</v>
      </c>
      <c r="O318" s="68" t="str">
        <f t="shared" si="217"/>
        <v/>
      </c>
      <c r="P318" s="68" t="str">
        <f t="shared" si="218"/>
        <v>lý</v>
      </c>
      <c r="Q318" s="68" t="str">
        <f t="shared" si="219"/>
        <v/>
      </c>
      <c r="R318" s="68" t="str">
        <f t="shared" si="220"/>
        <v/>
      </c>
      <c r="V318" s="483"/>
      <c r="W318" s="25">
        <v>3</v>
      </c>
      <c r="X318" s="26" t="str">
        <f>IF(HLOOKUP(W308,MaGv!$C$38:$AZ$68,4,0)=0," ",HLOOKUP(W308,MaGv!$C$38:$AZ$68,4,0))</f>
        <v>BV10</v>
      </c>
      <c r="Y318" s="26" t="str">
        <f>IF(HLOOKUP(W308,MaGv!$C$38:$AZ$68,9,0)=0," ",HLOOKUP(W308,MaGv!$C$38:$AZ$68,9,0))</f>
        <v/>
      </c>
      <c r="Z318" s="26" t="str">
        <f>IF(HLOOKUP(W308,MaGv!$C$38:$AZ$68,14,0)=0," ",HLOOKUP(W308,MaGv!$C$38:$AZ$68,14,0))</f>
        <v/>
      </c>
      <c r="AA318" s="26" t="str">
        <f>IF(HLOOKUP(W308,MaGv!$C$38:$AZ$68,19,0)=0," ",HLOOKUP(W308,MaGv!$C$38:$AZ$68,19,0))</f>
        <v>BT04</v>
      </c>
      <c r="AB318" s="26" t="str">
        <f>IF(HLOOKUP(W308,MaGv!$C$38:$AZ$68,24,0)=0," ",HLOOKUP(W308,MaGv!$C$38:$AZ$68,24,0))</f>
        <v>BA12</v>
      </c>
      <c r="AC318" s="26" t="str">
        <f>IF(HLOOKUP(W308,MaGv!$C$38:$AZ$68,29,0)=0," ",HLOOKUP(W308,MaGv!$C$38:$AZ$68,29,0))</f>
        <v/>
      </c>
      <c r="AD318" s="268"/>
      <c r="AE318" s="482"/>
      <c r="AF318" s="27">
        <v>3</v>
      </c>
      <c r="AG318" s="26" t="str">
        <f>IF(HLOOKUP(AF308,MaGv!$C$38:$AZ$68,4,0)=0," ",HLOOKUP(AF308,MaGv!$C$38:$AZ$68,4,0))</f>
        <v>BV03</v>
      </c>
      <c r="AH318" s="26" t="str">
        <f>IF(HLOOKUP(AF308,MaGv!$C$38:$AZ$68,9,0)=0," ",HLOOKUP(AF308,MaGv!$C$38:$AZ$68,9,0))</f>
        <v>BS02</v>
      </c>
      <c r="AI318" s="26" t="str">
        <f>IF(HLOOKUP(AF308,MaGv!$C$38:$AZ$68,14,0)=0," ",HLOOKUP(AF308,MaGv!$C$38:$AZ$68,14,0))</f>
        <v/>
      </c>
      <c r="AJ318" s="26" t="str">
        <f>IF(HLOOKUP(AF308,MaGv!$C$38:$AZ$68,19,0)=0," ",HLOOKUP(AF308,MaGv!$C$38:$AZ$68,19,0))</f>
        <v>BL09</v>
      </c>
      <c r="AK318" s="26" t="str">
        <f>IF(HLOOKUP(AF308,MaGv!$C$38:$AZ$68,24,0)=0," ",HLOOKUP(AF308,MaGv!$C$38:$AZ$68,24,0))</f>
        <v/>
      </c>
      <c r="AL318" s="26" t="str">
        <f>IF(HLOOKUP(AF308,MaGv!$C$38:$AZ$68,29,0)=0," ",HLOOKUP(AF308,MaGv!$C$38:$AZ$68,29,0))</f>
        <v/>
      </c>
    </row>
    <row r="319" spans="1:41" ht="14.25" customHeight="1" x14ac:dyDescent="0.25">
      <c r="A319" s="283"/>
      <c r="B319" s="484"/>
      <c r="C319" s="67">
        <v>4</v>
      </c>
      <c r="D319" s="68" t="str">
        <f t="shared" si="221"/>
        <v>anh</v>
      </c>
      <c r="E319" s="68" t="str">
        <f t="shared" si="211"/>
        <v/>
      </c>
      <c r="F319" s="68" t="str">
        <f t="shared" si="212"/>
        <v/>
      </c>
      <c r="G319" s="68" t="str">
        <f t="shared" si="213"/>
        <v>td</v>
      </c>
      <c r="H319" s="68" t="str">
        <f t="shared" si="214"/>
        <v>anh</v>
      </c>
      <c r="I319" s="68" t="str">
        <f t="shared" si="215"/>
        <v/>
      </c>
      <c r="J319" s="281"/>
      <c r="K319" s="484"/>
      <c r="L319" s="67">
        <v>4</v>
      </c>
      <c r="M319" s="68" t="str">
        <f t="shared" si="222"/>
        <v>tin</v>
      </c>
      <c r="N319" s="68" t="str">
        <f t="shared" si="216"/>
        <v>anh</v>
      </c>
      <c r="O319" s="68" t="str">
        <f t="shared" si="217"/>
        <v/>
      </c>
      <c r="P319" s="68" t="str">
        <f t="shared" si="218"/>
        <v>td</v>
      </c>
      <c r="Q319" s="68" t="str">
        <f t="shared" si="219"/>
        <v/>
      </c>
      <c r="R319" s="68" t="str">
        <f t="shared" si="220"/>
        <v/>
      </c>
      <c r="V319" s="483"/>
      <c r="W319" s="25">
        <v>4</v>
      </c>
      <c r="X319" s="26" t="str">
        <f>IF(HLOOKUP(W308,MaGv!$C$38:$AZ$68,5,0)=0," ",HLOOKUP(W308,MaGv!$C$38:$AZ$68,5,0))</f>
        <v>BA15</v>
      </c>
      <c r="Y319" s="26" t="str">
        <f>IF(HLOOKUP(W308,MaGv!$C$38:$AZ$68,10,0)=0," ",HLOOKUP(W308,MaGv!$C$38:$AZ$68,10,0))</f>
        <v/>
      </c>
      <c r="Z319" s="26" t="str">
        <f>IF(HLOOKUP(W308,MaGv!$C$38:$AZ$68,15,0)=0," ",HLOOKUP(W308,MaGv!$C$38:$AZ$68,15,0))</f>
        <v/>
      </c>
      <c r="AA319" s="26" t="str">
        <f>IF(HLOOKUP(W308,MaGv!$C$38:$AZ$68,20,0)=0," ",HLOOKUP(W308,MaGv!$C$38:$AZ$68,20,0))</f>
        <v>BE01</v>
      </c>
      <c r="AB319" s="26" t="str">
        <f>IF(HLOOKUP(W308,MaGv!$C$38:$AZ$68,25,0)=0," ",HLOOKUP(W308,MaGv!$C$38:$AZ$68,25,0))</f>
        <v>BA12</v>
      </c>
      <c r="AC319" s="26" t="str">
        <f>IF(HLOOKUP(W308,MaGv!$C$38:$AZ$68,30,0)=0," ",HLOOKUP(W308,MaGv!$C$38:$AZ$68,30,0))</f>
        <v/>
      </c>
      <c r="AD319" s="268"/>
      <c r="AE319" s="482"/>
      <c r="AF319" s="27">
        <v>4</v>
      </c>
      <c r="AG319" s="26" t="str">
        <f>IF(HLOOKUP(AF308,MaGv!$C$38:$AZ$68,5,0)=0," ",HLOOKUP(AF308,MaGv!$C$38:$AZ$68,5,0))</f>
        <v>BI01</v>
      </c>
      <c r="AH319" s="26" t="str">
        <f>IF(HLOOKUP(AF308,MaGv!$C$38:$AZ$68,10,0)=0," ",HLOOKUP(AF308,MaGv!$C$38:$AZ$68,10,0))</f>
        <v>BA14</v>
      </c>
      <c r="AI319" s="26" t="str">
        <f>IF(HLOOKUP(AF308,MaGv!$C$38:$AZ$68,15,0)=0," ",HLOOKUP(AF308,MaGv!$C$38:$AZ$68,15,0))</f>
        <v/>
      </c>
      <c r="AJ319" s="26" t="str">
        <f>IF(HLOOKUP(AF308,MaGv!$C$38:$AZ$68,20,0)=0," ",HLOOKUP(AF308,MaGv!$C$38:$AZ$68,20,0))</f>
        <v>BE04</v>
      </c>
      <c r="AK319" s="26" t="str">
        <f>IF(HLOOKUP(AF308,MaGv!$C$38:$AZ$68,25,0)=0," ",HLOOKUP(AF308,MaGv!$C$38:$AZ$68,25,0))</f>
        <v/>
      </c>
      <c r="AL319" s="26" t="str">
        <f>IF(HLOOKUP(AF308,MaGv!$C$38:$AZ$68,30,0)=0," ",HLOOKUP(AF308,MaGv!$C$38:$AZ$68,30,0))</f>
        <v/>
      </c>
    </row>
    <row r="320" spans="1:41" ht="14.25" customHeight="1" x14ac:dyDescent="0.25">
      <c r="A320" s="283"/>
      <c r="B320" s="484"/>
      <c r="C320" s="67">
        <v>5</v>
      </c>
      <c r="D320" s="68" t="str">
        <f t="shared" si="221"/>
        <v>anh</v>
      </c>
      <c r="E320" s="68" t="str">
        <f t="shared" si="211"/>
        <v/>
      </c>
      <c r="F320" s="68" t="str">
        <f t="shared" si="212"/>
        <v/>
      </c>
      <c r="G320" s="68" t="str">
        <f t="shared" si="213"/>
        <v>td</v>
      </c>
      <c r="H320" s="68" t="str">
        <f t="shared" si="214"/>
        <v>sử</v>
      </c>
      <c r="I320" s="68" t="str">
        <f t="shared" si="215"/>
        <v/>
      </c>
      <c r="J320" s="281"/>
      <c r="K320" s="484"/>
      <c r="L320" s="67">
        <v>5</v>
      </c>
      <c r="M320" s="68" t="str">
        <f t="shared" si="222"/>
        <v>tin</v>
      </c>
      <c r="N320" s="68" t="str">
        <f t="shared" si="216"/>
        <v>anh</v>
      </c>
      <c r="O320" s="68" t="str">
        <f t="shared" si="217"/>
        <v/>
      </c>
      <c r="P320" s="68" t="str">
        <f t="shared" si="218"/>
        <v>td</v>
      </c>
      <c r="Q320" s="68" t="str">
        <f t="shared" si="219"/>
        <v/>
      </c>
      <c r="R320" s="68" t="str">
        <f t="shared" si="220"/>
        <v/>
      </c>
      <c r="V320" s="483"/>
      <c r="W320" s="25">
        <v>5</v>
      </c>
      <c r="X320" s="26" t="str">
        <f>IF(HLOOKUP(W308,MaGv!$C$38:$AZ$68,6,0)=0," ",HLOOKUP(W308,MaGv!$C$38:$AZ$68,6,0))</f>
        <v>BA15</v>
      </c>
      <c r="Y320" s="26" t="str">
        <f>IF(HLOOKUP(W308,MaGv!$C$38:$AZ$68,11,0)=0," ",HLOOKUP(W308,MaGv!$C$38:$AZ$68,11,0))</f>
        <v/>
      </c>
      <c r="Z320" s="26" t="str">
        <f>IF(HLOOKUP(W308,MaGv!$C$38:$AZ$68,16,0)=0," ",HLOOKUP(W308,MaGv!$C$38:$AZ$68,16,0))</f>
        <v/>
      </c>
      <c r="AA320" s="26" t="str">
        <f>IF(HLOOKUP(W308,MaGv!$C$38:$AZ$68,21,0)=0," ",HLOOKUP(W308,MaGv!$C$38:$AZ$68,21,0))</f>
        <v>BE01</v>
      </c>
      <c r="AB320" s="26" t="str">
        <f>IF(HLOOKUP(W308,MaGv!$C$38:$AZ$68,26,0)=0," ",HLOOKUP(W308,MaGv!$C$38:$AZ$68,26,0))</f>
        <v>BU04</v>
      </c>
      <c r="AC320" s="26" t="str">
        <f>IF(HLOOKUP(W308,MaGv!$C$38:$AZ$68,31,0)=0," ",HLOOKUP(W308,MaGv!$C$38:$AZ$68,31,0))</f>
        <v/>
      </c>
      <c r="AD320" s="268"/>
      <c r="AE320" s="482"/>
      <c r="AF320" s="27">
        <v>5</v>
      </c>
      <c r="AG320" s="26" t="str">
        <f>IF(HLOOKUP(AF308,MaGv!$C$38:$AZ$68,6,0)=0," ",HLOOKUP(AF308,MaGv!$C$38:$AZ$68,6,0))</f>
        <v>BI01</v>
      </c>
      <c r="AH320" s="26" t="str">
        <f>IF(HLOOKUP(AF308,MaGv!$C$38:$AZ$68,11,0)=0," ",HLOOKUP(AF308,MaGv!$C$38:$AZ$68,11,0))</f>
        <v>BA14</v>
      </c>
      <c r="AI320" s="26" t="str">
        <f>IF(HLOOKUP(AF308,MaGv!$C$38:$AZ$68,16,0)=0," ",HLOOKUP(AF308,MaGv!$C$38:$AZ$68,16,0))</f>
        <v/>
      </c>
      <c r="AJ320" s="26" t="str">
        <f>IF(HLOOKUP(AF308,MaGv!$C$38:$AZ$68,21,0)=0," ",HLOOKUP(AF308,MaGv!$C$38:$AZ$68,21,0))</f>
        <v>BE04</v>
      </c>
      <c r="AK320" s="26" t="str">
        <f>IF(HLOOKUP(AF308,MaGv!$C$38:$AZ$68,26,0)=0," ",HLOOKUP(AF308,MaGv!$C$38:$AZ$68,26,0))</f>
        <v/>
      </c>
      <c r="AL320" s="26" t="str">
        <f>IF(HLOOKUP(AF308,MaGv!$C$38:$AZ$68,31,0)=0," ",HLOOKUP(AF308,MaGv!$C$38:$AZ$68,31,0))</f>
        <v/>
      </c>
      <c r="AN320" s="28"/>
      <c r="AO320" s="28"/>
    </row>
    <row r="321" spans="1:41" s="28" customFormat="1" ht="14.25" customHeight="1" x14ac:dyDescent="0.25">
      <c r="A321" s="283"/>
      <c r="B321" s="69"/>
      <c r="C321" s="69"/>
      <c r="D321" s="69"/>
      <c r="E321" s="69"/>
      <c r="F321" s="69"/>
      <c r="G321" s="71"/>
      <c r="H321" s="71"/>
      <c r="I321" s="71"/>
      <c r="J321" s="281"/>
      <c r="K321" s="71"/>
      <c r="L321" s="71"/>
      <c r="M321" s="71"/>
      <c r="N321" s="71"/>
      <c r="O321" s="71"/>
      <c r="P321" s="71"/>
      <c r="Q321" s="71"/>
      <c r="R321" s="71"/>
      <c r="V321" s="11"/>
      <c r="W321" s="8"/>
      <c r="X321" s="6"/>
      <c r="Y321" s="6"/>
      <c r="Z321" s="6"/>
      <c r="AA321" s="6"/>
      <c r="AB321" s="6"/>
      <c r="AC321" s="6"/>
      <c r="AD321" s="268"/>
      <c r="AE321" s="7"/>
      <c r="AF321" s="8"/>
      <c r="AG321" s="6"/>
      <c r="AH321" s="6"/>
      <c r="AI321" s="6"/>
      <c r="AJ321" s="6"/>
      <c r="AK321" s="6"/>
      <c r="AL321" s="6"/>
    </row>
    <row r="322" spans="1:41" s="28" customFormat="1" ht="14.25" customHeight="1" x14ac:dyDescent="0.25">
      <c r="A322" s="284"/>
      <c r="B322" s="72"/>
      <c r="C322" s="72"/>
      <c r="D322" s="72"/>
      <c r="E322" s="72"/>
      <c r="F322" s="72"/>
      <c r="G322" s="73"/>
      <c r="H322" s="73"/>
      <c r="I322" s="73"/>
      <c r="J322" s="282"/>
      <c r="K322" s="73"/>
      <c r="L322" s="73"/>
      <c r="M322" s="73"/>
      <c r="N322" s="73"/>
      <c r="O322" s="73"/>
      <c r="P322" s="73"/>
      <c r="Q322" s="73"/>
      <c r="R322" s="73"/>
      <c r="V322" s="12"/>
      <c r="W322" s="8"/>
      <c r="X322" s="6"/>
      <c r="Y322" s="6"/>
      <c r="Z322" s="6"/>
      <c r="AA322" s="6"/>
      <c r="AB322" s="6"/>
      <c r="AC322" s="6"/>
      <c r="AD322" s="268"/>
      <c r="AE322" s="7"/>
      <c r="AF322" s="8"/>
      <c r="AG322" s="6"/>
      <c r="AH322" s="6"/>
      <c r="AI322" s="6"/>
      <c r="AJ322" s="6"/>
      <c r="AK322" s="6"/>
      <c r="AL322" s="6"/>
      <c r="AN322" s="16"/>
      <c r="AO322" s="16"/>
    </row>
    <row r="323" spans="1:41" ht="14.25" customHeight="1" x14ac:dyDescent="0.25">
      <c r="A323" s="285"/>
      <c r="J323" s="281"/>
      <c r="V323" s="2"/>
      <c r="W323" s="30"/>
      <c r="X323" s="2"/>
      <c r="Y323" s="2"/>
      <c r="Z323" s="2"/>
      <c r="AA323" s="2"/>
      <c r="AB323" s="2"/>
      <c r="AC323" s="2"/>
      <c r="AD323" s="268"/>
      <c r="AE323" s="2"/>
      <c r="AF323" s="30"/>
      <c r="AG323" s="2"/>
      <c r="AH323" s="2"/>
      <c r="AI323" s="2"/>
      <c r="AJ323" s="2"/>
      <c r="AK323" s="2"/>
      <c r="AL323" s="2"/>
    </row>
    <row r="324" spans="1:41" ht="14.25" customHeight="1" x14ac:dyDescent="0.25">
      <c r="A324" s="271"/>
      <c r="B324" s="55" t="s">
        <v>94</v>
      </c>
      <c r="C324" s="56"/>
      <c r="D324" s="57"/>
      <c r="E324" s="57"/>
      <c r="F324" s="57"/>
      <c r="G324" s="57"/>
      <c r="H324" s="58" t="str">
        <f>MaGv!$N$1</f>
        <v>02/1/2018</v>
      </c>
      <c r="I324" s="57"/>
      <c r="J324" s="275"/>
      <c r="K324" s="55" t="s">
        <v>94</v>
      </c>
      <c r="M324" s="57"/>
      <c r="N324" s="57"/>
      <c r="O324" s="57"/>
      <c r="P324" s="57"/>
      <c r="Q324" s="58" t="str">
        <f>MaGv!$N$1</f>
        <v>02/1/2018</v>
      </c>
      <c r="R324" s="57"/>
      <c r="V324" s="15"/>
      <c r="W324" s="17"/>
      <c r="X324" s="17"/>
      <c r="Y324" s="17"/>
      <c r="Z324" s="17"/>
      <c r="AA324" s="17"/>
      <c r="AB324" s="18" t="str">
        <f>MaGv!$N$1</f>
        <v>02/1/2018</v>
      </c>
      <c r="AC324" s="17"/>
      <c r="AE324" s="15"/>
      <c r="AF324" s="17"/>
      <c r="AG324" s="17"/>
      <c r="AH324" s="17"/>
      <c r="AI324" s="17"/>
      <c r="AJ324" s="17"/>
      <c r="AK324" s="18" t="str">
        <f>MaGv!$N$1</f>
        <v>02/1/2018</v>
      </c>
      <c r="AL324" s="17"/>
    </row>
    <row r="325" spans="1:41" ht="14.25" customHeight="1" x14ac:dyDescent="0.25">
      <c r="A325" s="271"/>
      <c r="B325" s="59" t="str">
        <f>V325</f>
        <v>LỚP:</v>
      </c>
      <c r="C325" s="196" t="str">
        <f>VLOOKUP(A327,DS!$R$3:$T$52,2,0)</f>
        <v>C8</v>
      </c>
      <c r="D325" s="59" t="str">
        <f>Y325</f>
        <v>GVCN:</v>
      </c>
      <c r="E325" s="60" t="str">
        <f>Z325</f>
        <v>Phạm Thị Phương-Sử</v>
      </c>
      <c r="G325" s="62"/>
      <c r="H325" s="62"/>
      <c r="I325" s="62"/>
      <c r="J325" s="275"/>
      <c r="K325" s="63" t="str">
        <f>AE325</f>
        <v>LỚP:</v>
      </c>
      <c r="L325" s="196" t="str">
        <f>VLOOKUP(J327,DS!$R$3:$T$52,2,0)</f>
        <v>C9</v>
      </c>
      <c r="M325" s="59" t="str">
        <f>AH325</f>
        <v>GVCN:</v>
      </c>
      <c r="N325" s="64" t="str">
        <f>AI325</f>
        <v>Nguyễn Thị Kỳ Duyên-Văn</v>
      </c>
      <c r="P325" s="62"/>
      <c r="Q325" s="62"/>
      <c r="R325" s="62"/>
      <c r="V325" s="19" t="s">
        <v>37</v>
      </c>
      <c r="W325" s="4" t="str">
        <f>C325</f>
        <v>C8</v>
      </c>
      <c r="Y325" s="10" t="s">
        <v>17</v>
      </c>
      <c r="Z325" s="5" t="str">
        <f>VLOOKUP(W325,dscn,4,0)&amp; "-"&amp;VLOOKUP(W325,dscn,6,0)</f>
        <v>Phạm Thị Phương-Sử</v>
      </c>
      <c r="AA325" s="4"/>
      <c r="AB325" s="4"/>
      <c r="AC325" s="4"/>
      <c r="AD325" s="268"/>
      <c r="AE325" s="19" t="s">
        <v>37</v>
      </c>
      <c r="AF325" s="4" t="str">
        <f>L325</f>
        <v>C9</v>
      </c>
      <c r="AH325" s="10" t="s">
        <v>17</v>
      </c>
      <c r="AI325" s="5" t="str">
        <f>VLOOKUP(AF325,dscn,4,0)&amp; "-"&amp;VLOOKUP(AF325,dscn,6,0)</f>
        <v>Nguyễn Thị Kỳ Duyên-Văn</v>
      </c>
      <c r="AJ325" s="4"/>
      <c r="AK325" s="4"/>
      <c r="AL325" s="4"/>
    </row>
    <row r="326" spans="1:41" ht="14.25" customHeight="1" x14ac:dyDescent="0.25">
      <c r="A326" s="272"/>
      <c r="J326" s="276"/>
      <c r="V326" s="2"/>
      <c r="W326" s="2"/>
      <c r="X326" s="1"/>
      <c r="Y326" s="2"/>
      <c r="Z326" s="2"/>
      <c r="AA326" s="2"/>
      <c r="AB326" s="2"/>
      <c r="AC326" s="2"/>
      <c r="AD326" s="268"/>
      <c r="AE326" s="2"/>
      <c r="AF326" s="2"/>
      <c r="AG326" s="1"/>
      <c r="AH326" s="2"/>
      <c r="AI326" s="2"/>
      <c r="AJ326" s="2"/>
      <c r="AK326" s="2"/>
      <c r="AL326" s="2"/>
    </row>
    <row r="327" spans="1:41" ht="14.25" customHeight="1" x14ac:dyDescent="0.25">
      <c r="A327" s="273">
        <v>39</v>
      </c>
      <c r="B327" s="65"/>
      <c r="C327" s="66" t="s">
        <v>44</v>
      </c>
      <c r="D327" s="66" t="s">
        <v>15</v>
      </c>
      <c r="E327" s="66" t="s">
        <v>16</v>
      </c>
      <c r="F327" s="66" t="s">
        <v>38</v>
      </c>
      <c r="G327" s="66" t="s">
        <v>39</v>
      </c>
      <c r="H327" s="66" t="s">
        <v>40</v>
      </c>
      <c r="I327" s="66" t="s">
        <v>41</v>
      </c>
      <c r="J327" s="277">
        <v>40</v>
      </c>
      <c r="K327" s="65"/>
      <c r="L327" s="66" t="s">
        <v>44</v>
      </c>
      <c r="M327" s="66" t="s">
        <v>15</v>
      </c>
      <c r="N327" s="66" t="s">
        <v>16</v>
      </c>
      <c r="O327" s="66" t="s">
        <v>38</v>
      </c>
      <c r="P327" s="66" t="s">
        <v>39</v>
      </c>
      <c r="Q327" s="66" t="s">
        <v>40</v>
      </c>
      <c r="R327" s="66" t="s">
        <v>41</v>
      </c>
      <c r="U327" s="22"/>
      <c r="V327" s="20"/>
      <c r="W327" s="21" t="s">
        <v>44</v>
      </c>
      <c r="X327" s="21" t="s">
        <v>15</v>
      </c>
      <c r="Y327" s="21" t="s">
        <v>16</v>
      </c>
      <c r="Z327" s="21" t="s">
        <v>38</v>
      </c>
      <c r="AA327" s="21" t="s">
        <v>39</v>
      </c>
      <c r="AB327" s="21" t="s">
        <v>40</v>
      </c>
      <c r="AC327" s="21" t="s">
        <v>41</v>
      </c>
      <c r="AD327" s="269"/>
      <c r="AE327" s="20"/>
      <c r="AF327" s="21" t="s">
        <v>44</v>
      </c>
      <c r="AG327" s="21" t="s">
        <v>15</v>
      </c>
      <c r="AH327" s="21" t="s">
        <v>16</v>
      </c>
      <c r="AI327" s="21" t="s">
        <v>38</v>
      </c>
      <c r="AJ327" s="21" t="s">
        <v>39</v>
      </c>
      <c r="AK327" s="21" t="s">
        <v>40</v>
      </c>
      <c r="AL327" s="21" t="s">
        <v>41</v>
      </c>
      <c r="AN327" s="22"/>
      <c r="AO327" s="22"/>
    </row>
    <row r="328" spans="1:41" s="22" customFormat="1" ht="14.25" customHeight="1" x14ac:dyDescent="0.25">
      <c r="A328" s="273"/>
      <c r="B328" s="484" t="s">
        <v>25</v>
      </c>
      <c r="C328" s="67">
        <v>1</v>
      </c>
      <c r="D328" s="68"/>
      <c r="E328" s="68" t="str">
        <f t="shared" ref="E328:E337" si="223">IF(Y328="","",IF(Y328="cn","cn",VLOOKUP(MID(Y328,2,1),$AN$4:$AO$18,2,0)))</f>
        <v/>
      </c>
      <c r="F328" s="68" t="str">
        <f t="shared" ref="F328:F337" si="224">IF(Z328="","",IF(Z328="cn","cn",VLOOKUP(MID(Z328,2,1),$AN$4:$AO$18,2,0)))</f>
        <v>tin</v>
      </c>
      <c r="G328" s="68" t="str">
        <f t="shared" ref="G328:G337" si="225">IF(AA328="","",IF(AA328="cn","cn",VLOOKUP(MID(AA328,2,1),$AN$4:$AO$18,2,0)))</f>
        <v>hóa</v>
      </c>
      <c r="H328" s="68" t="str">
        <f t="shared" ref="H328:H337" si="226">IF(AB328="","",IF(AB328="cn","cn",VLOOKUP(MID(AB328,2,1),$AN$4:$AO$18,2,0)))</f>
        <v>toán</v>
      </c>
      <c r="I328" s="68" t="str">
        <f t="shared" ref="I328:I337" si="227">IF(AC328="","",IF(AC328="cn","cn",VLOOKUP(MID(AC328,2,1),$AN$4:$AO$18,2,0)))</f>
        <v/>
      </c>
      <c r="J328" s="277"/>
      <c r="K328" s="484" t="s">
        <v>25</v>
      </c>
      <c r="L328" s="67">
        <v>1</v>
      </c>
      <c r="M328" s="68" t="s">
        <v>125</v>
      </c>
      <c r="N328" s="68" t="str">
        <f t="shared" ref="N328:N337" si="228">IF(AH328="","",IF(AH328="cn","cn",VLOOKUP(MID(AH328,2,1),$AN$4:$AO$18,2,0)))</f>
        <v/>
      </c>
      <c r="O328" s="68" t="str">
        <f t="shared" ref="O328:O337" si="229">IF(AI328="","",IF(AI328="cn","cn",VLOOKUP(MID(AI328,2,1),$AN$4:$AO$18,2,0)))</f>
        <v>anh</v>
      </c>
      <c r="P328" s="68" t="str">
        <f t="shared" ref="P328:P337" si="230">IF(AJ328="","",IF(AJ328="cn","cn",VLOOKUP(MID(AJ328,2,1),$AN$4:$AO$18,2,0)))</f>
        <v>td</v>
      </c>
      <c r="Q328" s="68" t="str">
        <f t="shared" ref="Q328:Q337" si="231">IF(AK328="","",IF(AK328="cn","cn",VLOOKUP(MID(AK328,2,1),$AN$4:$AO$18,2,0)))</f>
        <v/>
      </c>
      <c r="R328" s="68" t="str">
        <f t="shared" ref="R328:R337" si="232">IF(AL328="","",IF(AL328="cn","cn",VLOOKUP(MID(AL328,2,1),$AN$4:$AO$18,2,0)))</f>
        <v/>
      </c>
      <c r="V328" s="20" t="s">
        <v>25</v>
      </c>
      <c r="W328" s="21">
        <v>1</v>
      </c>
      <c r="X328" s="26" t="s">
        <v>516</v>
      </c>
      <c r="Y328" s="26" t="str">
        <f>IF(HLOOKUP(W325,MaGv!$C$3:$AZ$68,7,0)=0," ",HLOOKUP(W325,MaGv!$C$3:$AZ$68,7,0))</f>
        <v/>
      </c>
      <c r="Z328" s="26" t="str">
        <f>IF(HLOOKUP(W325,MaGv!$C$3:$AZ$68,12,0)=0," ",HLOOKUP(W325,MaGv!$C$3:$AZ$68,12,0))</f>
        <v>BI01</v>
      </c>
      <c r="AA328" s="26" t="str">
        <f>IF(HLOOKUP(W325,MaGv!$C$3:$AZ$68,17,0)=0," ",HLOOKUP(W325,MaGv!$C$3:$AZ$68,17,0))</f>
        <v>BH05</v>
      </c>
      <c r="AB328" s="26" t="str">
        <f>IF(HLOOKUP(W325,MaGv!$C$3:$AZ$68,22,0)=0," ",HLOOKUP(W325,MaGv!$C$3:$AZ$68,22,0))</f>
        <v>BT07</v>
      </c>
      <c r="AC328" s="26" t="str">
        <f>IF(HLOOKUP(W325,MaGv!$C$3:$AZ$68,27,0)=0," ",HLOOKUP(W325,MaGv!$C$3:$AZ$68,27,0))</f>
        <v/>
      </c>
      <c r="AD328" s="268"/>
      <c r="AE328" s="482" t="s">
        <v>25</v>
      </c>
      <c r="AF328" s="27">
        <v>1</v>
      </c>
      <c r="AG328" s="26" t="s">
        <v>516</v>
      </c>
      <c r="AH328" s="26" t="str">
        <f>IF(HLOOKUP(AF325,MaGv!$C$3:$AZ$68,7,0)=0," ",HLOOKUP(AF325,MaGv!$C$3:$AZ$68,7,0))</f>
        <v/>
      </c>
      <c r="AI328" s="26" t="str">
        <f>IF(HLOOKUP(AF325,MaGv!$C$3:$AZ$68,12,0)=0," ",HLOOKUP(AF325,MaGv!$C$3:$AZ$68,12,0))</f>
        <v>BA15</v>
      </c>
      <c r="AJ328" s="26" t="str">
        <f>IF(HLOOKUP(AF325,MaGv!$C$3:$AZ$68,17,0)=0," ",HLOOKUP(AF325,MaGv!$C$3:$AZ$68,17,0))</f>
        <v>BE05</v>
      </c>
      <c r="AK328" s="26" t="str">
        <f>IF(HLOOKUP(AF325,MaGv!$C$3:$AZ$68,22,0)=0," ",HLOOKUP(AF325,MaGv!$C$3:$AZ$68,22,0))</f>
        <v/>
      </c>
      <c r="AL328" s="26" t="str">
        <f>IF(HLOOKUP(AF325,MaGv!$C$3:$AZ$68,27,0)=0," ",HLOOKUP(AF325,MaGv!$C$3:$AZ$68,27,0))</f>
        <v/>
      </c>
      <c r="AN328" s="16"/>
      <c r="AO328" s="16"/>
    </row>
    <row r="329" spans="1:41" ht="14.25" customHeight="1" x14ac:dyDescent="0.25">
      <c r="A329" s="283"/>
      <c r="B329" s="484"/>
      <c r="C329" s="67">
        <v>2</v>
      </c>
      <c r="D329" s="68"/>
      <c r="E329" s="68" t="str">
        <f t="shared" si="223"/>
        <v/>
      </c>
      <c r="F329" s="68" t="str">
        <f t="shared" si="224"/>
        <v>tin</v>
      </c>
      <c r="G329" s="68" t="str">
        <f t="shared" si="225"/>
        <v>sinh</v>
      </c>
      <c r="H329" s="68" t="str">
        <f t="shared" si="226"/>
        <v>qp</v>
      </c>
      <c r="I329" s="68" t="str">
        <f t="shared" si="227"/>
        <v/>
      </c>
      <c r="J329" s="281"/>
      <c r="K329" s="484"/>
      <c r="L329" s="67">
        <v>2</v>
      </c>
      <c r="M329" s="68" t="s">
        <v>125</v>
      </c>
      <c r="N329" s="68" t="str">
        <f t="shared" si="228"/>
        <v/>
      </c>
      <c r="O329" s="68" t="str">
        <f t="shared" si="229"/>
        <v>anh</v>
      </c>
      <c r="P329" s="68" t="str">
        <f t="shared" si="230"/>
        <v>td</v>
      </c>
      <c r="Q329" s="68" t="str">
        <f t="shared" si="231"/>
        <v/>
      </c>
      <c r="R329" s="68" t="str">
        <f t="shared" si="232"/>
        <v/>
      </c>
      <c r="V329" s="483"/>
      <c r="W329" s="25">
        <v>2</v>
      </c>
      <c r="X329" s="26" t="s">
        <v>158</v>
      </c>
      <c r="Y329" s="26" t="str">
        <f>IF(HLOOKUP(W325,MaGv!$C$3:$AZ$68,8,0)=0," ",HLOOKUP(W325,MaGv!$C$3:$AZ$68,8,0))</f>
        <v/>
      </c>
      <c r="Z329" s="26" t="str">
        <f>IF(HLOOKUP(W325,MaGv!$C$3:$AZ$68,13,0)=0," ",HLOOKUP(W325,MaGv!$C$3:$AZ$68,13,0))</f>
        <v>BI01</v>
      </c>
      <c r="AA329" s="26" t="str">
        <f>IF(HLOOKUP(W325,MaGv!$C$3:$AZ$68,18,0)=0," ",HLOOKUP(W325,MaGv!$C$3:$AZ$68,18,0))</f>
        <v>BS06</v>
      </c>
      <c r="AB329" s="26" t="str">
        <f>IF(HLOOKUP(W325,MaGv!$C$3:$AZ$68,23,0)=0," ",HLOOKUP(W325,MaGv!$C$3:$AZ$68,23,0))</f>
        <v>BQ01</v>
      </c>
      <c r="AC329" s="26" t="str">
        <f>IF(HLOOKUP(W325,MaGv!$C$3:$AZ$68,28,0)=0," ",HLOOKUP(W325,MaGv!$C$3:$AZ$68,28,0))</f>
        <v/>
      </c>
      <c r="AD329" s="268"/>
      <c r="AE329" s="482"/>
      <c r="AF329" s="27">
        <v>2</v>
      </c>
      <c r="AG329" s="26" t="s">
        <v>158</v>
      </c>
      <c r="AH329" s="26" t="str">
        <f>IF(HLOOKUP(AF325,MaGv!$C$3:$AZ$68,8,0)=0," ",HLOOKUP(AF325,MaGv!$C$3:$AZ$68,8,0))</f>
        <v/>
      </c>
      <c r="AI329" s="26" t="str">
        <f>IF(HLOOKUP(AF325,MaGv!$C$3:$AZ$68,13,0)=0," ",HLOOKUP(AF325,MaGv!$C$3:$AZ$68,13,0))</f>
        <v>BA15</v>
      </c>
      <c r="AJ329" s="26" t="str">
        <f>IF(HLOOKUP(AF325,MaGv!$C$3:$AZ$68,18,0)=0," ",HLOOKUP(AF325,MaGv!$C$3:$AZ$68,18,0))</f>
        <v>BE05</v>
      </c>
      <c r="AK329" s="26" t="str">
        <f>IF(HLOOKUP(AF325,MaGv!$C$3:$AZ$68,23,0)=0," ",HLOOKUP(AF325,MaGv!$C$3:$AZ$68,23,0))</f>
        <v/>
      </c>
      <c r="AL329" s="26" t="str">
        <f>IF(HLOOKUP(AF325,MaGv!$C$3:$AZ$68,28,0)=0," ",HLOOKUP(AF325,MaGv!$C$3:$AZ$68,28,0))</f>
        <v/>
      </c>
    </row>
    <row r="330" spans="1:41" ht="14.25" customHeight="1" x14ac:dyDescent="0.25">
      <c r="A330" s="283"/>
      <c r="B330" s="484"/>
      <c r="C330" s="67">
        <v>3</v>
      </c>
      <c r="D330" s="68" t="str">
        <f t="shared" ref="D330:D335" si="233">IF(X330="","",IF(X330="cn","cn",VLOOKUP(MID(X330,2,1),$AN$4:$AO$18,2,0)))</f>
        <v/>
      </c>
      <c r="E330" s="68" t="str">
        <f t="shared" si="223"/>
        <v/>
      </c>
      <c r="F330" s="68" t="str">
        <f t="shared" si="224"/>
        <v>anh</v>
      </c>
      <c r="G330" s="68" t="str">
        <f t="shared" si="225"/>
        <v>anh</v>
      </c>
      <c r="H330" s="68" t="str">
        <f t="shared" si="226"/>
        <v>td</v>
      </c>
      <c r="I330" s="68" t="str">
        <f t="shared" si="227"/>
        <v/>
      </c>
      <c r="J330" s="281"/>
      <c r="K330" s="484"/>
      <c r="L330" s="67">
        <v>3</v>
      </c>
      <c r="M330" s="68" t="str">
        <f t="shared" ref="M330:M335" si="234">IF(AG330="","",IF(AG330="cn","cn",VLOOKUP(MID(AG330,2,1),$AN$4:$AO$18,2,0)))</f>
        <v>sinh</v>
      </c>
      <c r="N330" s="68" t="str">
        <f t="shared" si="228"/>
        <v/>
      </c>
      <c r="O330" s="68" t="str">
        <f t="shared" si="229"/>
        <v>tin</v>
      </c>
      <c r="P330" s="68" t="str">
        <f t="shared" si="230"/>
        <v>anh</v>
      </c>
      <c r="Q330" s="68" t="str">
        <f t="shared" si="231"/>
        <v/>
      </c>
      <c r="R330" s="68" t="str">
        <f t="shared" si="232"/>
        <v/>
      </c>
      <c r="V330" s="483"/>
      <c r="W330" s="25">
        <v>3</v>
      </c>
      <c r="X330" s="26" t="str">
        <f>IF(HLOOKUP(W325,MaGv!$C$3:$AZ$68,4,0)=0," ",HLOOKUP(W325,MaGv!$C$3:$AZ$68,4,0))</f>
        <v/>
      </c>
      <c r="Y330" s="26" t="str">
        <f>IF(HLOOKUP(W325,MaGv!$C$3:$AZ$68,9,0)=0," ",HLOOKUP(W325,MaGv!$C$3:$AZ$68,9,0))</f>
        <v/>
      </c>
      <c r="Z330" s="26" t="str">
        <f>IF(HLOOKUP(W325,MaGv!$C$3:$AZ$68,14,0)=0," ",HLOOKUP(W325,MaGv!$C$3:$AZ$68,14,0))</f>
        <v>BA15</v>
      </c>
      <c r="AA330" s="26" t="str">
        <f>IF(HLOOKUP(W325,MaGv!$C$3:$AZ$68,19,0)=0," ",HLOOKUP(W325,MaGv!$C$3:$AZ$68,19,0))</f>
        <v>BA08</v>
      </c>
      <c r="AB330" s="26" t="str">
        <f>IF(HLOOKUP(W325,MaGv!$C$3:$AZ$68,24,0)=0," ",HLOOKUP(W325,MaGv!$C$3:$AZ$68,24,0))</f>
        <v>BE06</v>
      </c>
      <c r="AC330" s="26" t="str">
        <f>IF(HLOOKUP(W325,MaGv!$C$3:$AZ$68,29,0)=0," ",HLOOKUP(W325,MaGv!$C$3:$AZ$68,29,0))</f>
        <v/>
      </c>
      <c r="AD330" s="268"/>
      <c r="AE330" s="482"/>
      <c r="AF330" s="27">
        <v>3</v>
      </c>
      <c r="AG330" s="26" t="str">
        <f>IF(HLOOKUP(AF325,MaGv!$C$3:$AZ$68,4,0)=0," ",HLOOKUP(AF325,MaGv!$C$3:$AZ$68,4,0))</f>
        <v>BS06</v>
      </c>
      <c r="AH330" s="26" t="str">
        <f>IF(HLOOKUP(AF325,MaGv!$C$3:$AZ$68,9,0)=0," ",HLOOKUP(AF325,MaGv!$C$3:$AZ$68,9,0))</f>
        <v/>
      </c>
      <c r="AI330" s="26" t="str">
        <f>IF(HLOOKUP(AF325,MaGv!$C$3:$AZ$68,14,0)=0," ",HLOOKUP(AF325,MaGv!$C$3:$AZ$68,14,0))</f>
        <v>BI06</v>
      </c>
      <c r="AJ330" s="26" t="str">
        <f>IF(HLOOKUP(AF325,MaGv!$C$3:$AZ$68,19,0)=0," ",HLOOKUP(AF325,MaGv!$C$3:$AZ$68,19,0))</f>
        <v>BA02</v>
      </c>
      <c r="AK330" s="26" t="str">
        <f>IF(HLOOKUP(AF325,MaGv!$C$3:$AZ$68,24,0)=0," ",HLOOKUP(AF325,MaGv!$C$3:$AZ$68,24,0))</f>
        <v/>
      </c>
      <c r="AL330" s="26" t="str">
        <f>IF(HLOOKUP(AF325,MaGv!$C$3:$AZ$68,29,0)=0," ",HLOOKUP(AF325,MaGv!$C$3:$AZ$68,29,0))</f>
        <v/>
      </c>
    </row>
    <row r="331" spans="1:41" ht="14.25" customHeight="1" x14ac:dyDescent="0.25">
      <c r="A331" s="283"/>
      <c r="B331" s="484"/>
      <c r="C331" s="67">
        <v>4</v>
      </c>
      <c r="D331" s="68" t="str">
        <f t="shared" si="233"/>
        <v/>
      </c>
      <c r="E331" s="68" t="str">
        <f t="shared" si="223"/>
        <v/>
      </c>
      <c r="F331" s="68" t="str">
        <f t="shared" si="224"/>
        <v>anh</v>
      </c>
      <c r="G331" s="68" t="str">
        <f t="shared" si="225"/>
        <v>anh</v>
      </c>
      <c r="H331" s="68" t="str">
        <f t="shared" si="226"/>
        <v>td</v>
      </c>
      <c r="I331" s="68" t="str">
        <f t="shared" si="227"/>
        <v/>
      </c>
      <c r="J331" s="281"/>
      <c r="K331" s="484"/>
      <c r="L331" s="67">
        <v>4</v>
      </c>
      <c r="M331" s="68" t="str">
        <f t="shared" si="234"/>
        <v>văn</v>
      </c>
      <c r="N331" s="68" t="str">
        <f t="shared" si="228"/>
        <v/>
      </c>
      <c r="O331" s="68" t="str">
        <f t="shared" si="229"/>
        <v>sử</v>
      </c>
      <c r="P331" s="68" t="str">
        <f t="shared" si="230"/>
        <v>anh</v>
      </c>
      <c r="Q331" s="68" t="str">
        <f t="shared" si="231"/>
        <v/>
      </c>
      <c r="R331" s="68" t="str">
        <f t="shared" si="232"/>
        <v/>
      </c>
      <c r="V331" s="483"/>
      <c r="W331" s="25">
        <v>4</v>
      </c>
      <c r="X331" s="26" t="str">
        <f>IF(HLOOKUP(W325,MaGv!$C$3:$AZ$68,5,0)=0," ",HLOOKUP(W325,MaGv!$C$3:$AZ$68,5,0))</f>
        <v/>
      </c>
      <c r="Y331" s="26" t="str">
        <f>IF(HLOOKUP(W325,MaGv!$C$3:$AZ$68,10,0)=0," ",HLOOKUP(W325,MaGv!$C$3:$AZ$68,10,0))</f>
        <v/>
      </c>
      <c r="Z331" s="26" t="str">
        <f>IF(HLOOKUP(W325,MaGv!$C$3:$AZ$68,15,0)=0," ",HLOOKUP(W325,MaGv!$C$3:$AZ$68,15,0))</f>
        <v>BA15</v>
      </c>
      <c r="AA331" s="26" t="str">
        <f>IF(HLOOKUP(W325,MaGv!$C$3:$AZ$68,20,0)=0," ",HLOOKUP(W325,MaGv!$C$3:$AZ$68,20,0))</f>
        <v>BA08</v>
      </c>
      <c r="AB331" s="26" t="str">
        <f>IF(HLOOKUP(W325,MaGv!$C$3:$AZ$68,25,0)=0," ",HLOOKUP(W325,MaGv!$C$3:$AZ$68,25,0))</f>
        <v>BE06</v>
      </c>
      <c r="AC331" s="26" t="str">
        <f>IF(HLOOKUP(W325,MaGv!$C$3:$AZ$68,30,0)=0," ",HLOOKUP(W325,MaGv!$C$3:$AZ$68,30,0))</f>
        <v/>
      </c>
      <c r="AD331" s="268"/>
      <c r="AE331" s="482"/>
      <c r="AF331" s="27">
        <v>4</v>
      </c>
      <c r="AG331" s="26" t="str">
        <f>IF(HLOOKUP(AF325,MaGv!$C$3:$AZ$68,5,0)=0," ",HLOOKUP(AF325,MaGv!$C$3:$AZ$68,5,0))</f>
        <v>BV14</v>
      </c>
      <c r="AH331" s="26" t="str">
        <f>IF(HLOOKUP(AF325,MaGv!$C$3:$AZ$68,10,0)=0," ",HLOOKUP(AF325,MaGv!$C$3:$AZ$68,10,0))</f>
        <v/>
      </c>
      <c r="AI331" s="26" t="str">
        <f>IF(HLOOKUP(AF325,MaGv!$C$3:$AZ$68,15,0)=0," ",HLOOKUP(AF325,MaGv!$C$3:$AZ$68,15,0))</f>
        <v>BU02</v>
      </c>
      <c r="AJ331" s="26" t="str">
        <f>IF(HLOOKUP(AF325,MaGv!$C$3:$AZ$68,20,0)=0," ",HLOOKUP(AF325,MaGv!$C$3:$AZ$68,20,0))</f>
        <v>BA02</v>
      </c>
      <c r="AK331" s="26" t="str">
        <f>IF(HLOOKUP(AF325,MaGv!$C$3:$AZ$68,25,0)=0," ",HLOOKUP(AF325,MaGv!$C$3:$AZ$68,25,0))</f>
        <v/>
      </c>
      <c r="AL331" s="26" t="str">
        <f>IF(HLOOKUP(AF325,MaGv!$C$3:$AZ$68,30,0)=0," ",HLOOKUP(AF325,MaGv!$C$3:$AZ$68,30,0))</f>
        <v/>
      </c>
    </row>
    <row r="332" spans="1:41" ht="14.25" customHeight="1" x14ac:dyDescent="0.25">
      <c r="A332" s="283"/>
      <c r="B332" s="484"/>
      <c r="C332" s="67">
        <v>5</v>
      </c>
      <c r="D332" s="68" t="str">
        <f t="shared" si="233"/>
        <v/>
      </c>
      <c r="E332" s="68" t="str">
        <f t="shared" si="223"/>
        <v/>
      </c>
      <c r="F332" s="68" t="str">
        <f t="shared" si="224"/>
        <v/>
      </c>
      <c r="G332" s="68" t="str">
        <f t="shared" si="225"/>
        <v/>
      </c>
      <c r="H332" s="68" t="str">
        <f t="shared" si="226"/>
        <v/>
      </c>
      <c r="I332" s="68" t="str">
        <f t="shared" si="227"/>
        <v/>
      </c>
      <c r="J332" s="281"/>
      <c r="K332" s="484"/>
      <c r="L332" s="67">
        <v>5</v>
      </c>
      <c r="M332" s="68" t="str">
        <f t="shared" si="234"/>
        <v/>
      </c>
      <c r="N332" s="68" t="str">
        <f t="shared" si="228"/>
        <v/>
      </c>
      <c r="O332" s="68" t="str">
        <f t="shared" si="229"/>
        <v/>
      </c>
      <c r="P332" s="68" t="str">
        <f t="shared" si="230"/>
        <v/>
      </c>
      <c r="Q332" s="68" t="str">
        <f t="shared" si="231"/>
        <v/>
      </c>
      <c r="R332" s="68" t="str">
        <f t="shared" si="232"/>
        <v/>
      </c>
      <c r="V332" s="483"/>
      <c r="W332" s="25">
        <v>5</v>
      </c>
      <c r="X332" s="26" t="str">
        <f>IF(HLOOKUP(W325,MaGv!$C$3:$AZ$68,6,0)=0," ",HLOOKUP(W325,MaGv!$C$3:$AZ$68,6,0))</f>
        <v/>
      </c>
      <c r="Y332" s="26" t="str">
        <f>IF(HLOOKUP(W325,MaGv!$C$3:$AZ$68,11,0)=0," ",HLOOKUP(W325,MaGv!$C$3:$AZ$68,11,0))</f>
        <v/>
      </c>
      <c r="Z332" s="26" t="str">
        <f>IF(HLOOKUP(W325,MaGv!$C$3:$AZ$68,16,0)=0," ",HLOOKUP(W325,MaGv!$C$3:$AZ$68,16,0))</f>
        <v/>
      </c>
      <c r="AA332" s="26" t="str">
        <f>IF(HLOOKUP(W325,MaGv!$C$3:$AZ$68,21,0)=0," ",HLOOKUP(W325,MaGv!$C$3:$AZ$68,21,0))</f>
        <v/>
      </c>
      <c r="AB332" s="26" t="str">
        <f>IF(HLOOKUP(W325,MaGv!$C$3:$AZ$68,26,0)=0," ",HLOOKUP(W325,MaGv!$C$3:$AZ$68,26,0))</f>
        <v/>
      </c>
      <c r="AC332" s="26" t="str">
        <f>IF(HLOOKUP(W325,MaGv!$C$3:$AZ$68,31,0)=0," ",HLOOKUP(W325,MaGv!$C$3:$AZ$68,31,0))</f>
        <v/>
      </c>
      <c r="AD332" s="268"/>
      <c r="AE332" s="482"/>
      <c r="AF332" s="27">
        <v>5</v>
      </c>
      <c r="AG332" s="26" t="str">
        <f>IF(HLOOKUP(AF325,MaGv!$C$3:$AZ$68,6,0)=0," ",HLOOKUP(AF325,MaGv!$C$3:$AZ$68,6,0))</f>
        <v/>
      </c>
      <c r="AH332" s="26" t="str">
        <f>IF(HLOOKUP(AF325,MaGv!$C$3:$AZ$68,11,0)=0," ",HLOOKUP(AF325,MaGv!$C$3:$AZ$68,11,0))</f>
        <v/>
      </c>
      <c r="AI332" s="26" t="str">
        <f>IF(HLOOKUP(AF325,MaGv!$C$3:$AZ$68,16,0)=0," ",HLOOKUP(AF325,MaGv!$C$3:$AZ$68,16,0))</f>
        <v/>
      </c>
      <c r="AJ332" s="26" t="str">
        <f>IF(HLOOKUP(AF325,MaGv!$C$3:$AZ$68,21,0)=0," ",HLOOKUP(AF325,MaGv!$C$3:$AZ$68,21,0))</f>
        <v/>
      </c>
      <c r="AK332" s="26" t="str">
        <f>IF(HLOOKUP(AF325,MaGv!$C$3:$AZ$68,26,0)=0," ",HLOOKUP(AF325,MaGv!$C$3:$AZ$68,26,0))</f>
        <v/>
      </c>
      <c r="AL332" s="26" t="str">
        <f>IF(HLOOKUP(AF325,MaGv!$C$3:$AZ$68,31,0)=0," ",HLOOKUP(AF325,MaGv!$C$3:$AZ$68,31,0))</f>
        <v/>
      </c>
    </row>
    <row r="333" spans="1:41" ht="14.25" customHeight="1" x14ac:dyDescent="0.25">
      <c r="A333" s="283"/>
      <c r="B333" s="484" t="s">
        <v>24</v>
      </c>
      <c r="C333" s="67">
        <v>1</v>
      </c>
      <c r="D333" s="68" t="str">
        <f t="shared" si="233"/>
        <v>văn</v>
      </c>
      <c r="E333" s="68" t="str">
        <f t="shared" si="223"/>
        <v>hóa</v>
      </c>
      <c r="F333" s="68" t="str">
        <f t="shared" si="224"/>
        <v>anh</v>
      </c>
      <c r="G333" s="68" t="str">
        <f t="shared" si="225"/>
        <v>sử</v>
      </c>
      <c r="H333" s="68" t="str">
        <f t="shared" si="226"/>
        <v>toán</v>
      </c>
      <c r="I333" s="68" t="str">
        <f t="shared" si="227"/>
        <v/>
      </c>
      <c r="J333" s="281"/>
      <c r="K333" s="484" t="s">
        <v>24</v>
      </c>
      <c r="L333" s="67">
        <v>1</v>
      </c>
      <c r="M333" s="68" t="str">
        <f t="shared" si="234"/>
        <v>hóa</v>
      </c>
      <c r="N333" s="68" t="str">
        <f t="shared" si="228"/>
        <v>tin</v>
      </c>
      <c r="O333" s="68" t="str">
        <f t="shared" si="229"/>
        <v>sử</v>
      </c>
      <c r="P333" s="68" t="str">
        <f t="shared" si="230"/>
        <v>văn</v>
      </c>
      <c r="Q333" s="68" t="str">
        <f t="shared" si="231"/>
        <v>lý</v>
      </c>
      <c r="R333" s="68" t="str">
        <f t="shared" si="232"/>
        <v/>
      </c>
      <c r="V333" s="483" t="s">
        <v>24</v>
      </c>
      <c r="W333" s="25">
        <v>1</v>
      </c>
      <c r="X333" s="26" t="str">
        <f>IF(HLOOKUP(W325,MaGv!$C$38:$AZ$68,2,0)=0," ",HLOOKUP(W325,MaGv!$C$38:$AZ$68,2,0))</f>
        <v>BV14</v>
      </c>
      <c r="Y333" s="26" t="str">
        <f>IF(HLOOKUP(W325,MaGv!$C$38:$AZ$68,7,0)=0," ",HLOOKUP(W325,MaGv!$C$38:$AZ$68,7,0))</f>
        <v>BH05</v>
      </c>
      <c r="Z333" s="26" t="str">
        <f>IF(HLOOKUP(W325,MaGv!$C$38:$AZ$68,12,0)=0," ",HLOOKUP(W325,MaGv!$C$38:$AZ$68,12,0))</f>
        <v>BA08</v>
      </c>
      <c r="AA333" s="26" t="str">
        <f>IF(HLOOKUP(W325,MaGv!$C$38:$AZ$68,17,0)=0," ",HLOOKUP(W325,MaGv!$C$38:$AZ$68,17,0))</f>
        <v>BU02</v>
      </c>
      <c r="AB333" s="26" t="str">
        <f>IF(HLOOKUP(W325,MaGv!$C$38:$AZ$68,22,0)=0," ",HLOOKUP(W325,MaGv!$C$38:$AZ$68,22,0))</f>
        <v>BT07</v>
      </c>
      <c r="AC333" s="26" t="str">
        <f>IF(HLOOKUP(W325,MaGv!$C$38:$AZ$68,27,0)=0," ",HLOOKUP(W325,MaGv!$C$38:$AZ$68,27,0))</f>
        <v/>
      </c>
      <c r="AD333" s="268"/>
      <c r="AE333" s="482" t="s">
        <v>24</v>
      </c>
      <c r="AF333" s="27">
        <v>1</v>
      </c>
      <c r="AG333" s="26" t="str">
        <f>IF(HLOOKUP(AF325,MaGv!$C$38:$AZ$68,2,0)=0," ",HLOOKUP(AF325,MaGv!$C$38:$AZ$68,2,0))</f>
        <v>BH06</v>
      </c>
      <c r="AH333" s="26" t="str">
        <f>IF(HLOOKUP(AF325,MaGv!$C$38:$AZ$68,7,0)=0," ",HLOOKUP(AF325,MaGv!$C$38:$AZ$68,7,0))</f>
        <v>BI06</v>
      </c>
      <c r="AI333" s="26" t="str">
        <f>IF(HLOOKUP(AF325,MaGv!$C$38:$AZ$68,12,0)=0," ",HLOOKUP(AF325,MaGv!$C$38:$AZ$68,12,0))</f>
        <v>BU02</v>
      </c>
      <c r="AJ333" s="26" t="str">
        <f>IF(HLOOKUP(AF325,MaGv!$C$38:$AZ$68,17,0)=0," ",HLOOKUP(AF325,MaGv!$C$38:$AZ$68,17,0))</f>
        <v>BV14</v>
      </c>
      <c r="AK333" s="26" t="str">
        <f>IF(HLOOKUP(AF325,MaGv!$C$38:$AZ$68,22,0)=0," ",HLOOKUP(AF325,MaGv!$C$38:$AZ$68,22,0))</f>
        <v>BL04</v>
      </c>
      <c r="AL333" s="26" t="str">
        <f>IF(HLOOKUP(AF325,MaGv!$C$38:$AZ$68,27,0)=0," ",HLOOKUP(AF325,MaGv!$C$38:$AZ$68,27,0))</f>
        <v/>
      </c>
    </row>
    <row r="334" spans="1:41" ht="14.25" customHeight="1" x14ac:dyDescent="0.25">
      <c r="A334" s="283"/>
      <c r="B334" s="484"/>
      <c r="C334" s="67">
        <v>2</v>
      </c>
      <c r="D334" s="68" t="str">
        <f t="shared" si="233"/>
        <v>toán</v>
      </c>
      <c r="E334" s="68" t="str">
        <f t="shared" si="223"/>
        <v>hóa</v>
      </c>
      <c r="F334" s="68" t="str">
        <f t="shared" si="224"/>
        <v>anh</v>
      </c>
      <c r="G334" s="68" t="str">
        <f t="shared" si="225"/>
        <v>anh</v>
      </c>
      <c r="H334" s="68" t="str">
        <f t="shared" si="226"/>
        <v>toán</v>
      </c>
      <c r="I334" s="68" t="str">
        <f t="shared" si="227"/>
        <v/>
      </c>
      <c r="J334" s="281"/>
      <c r="K334" s="484"/>
      <c r="L334" s="67">
        <v>2</v>
      </c>
      <c r="M334" s="68" t="str">
        <f t="shared" si="234"/>
        <v>văn</v>
      </c>
      <c r="N334" s="68" t="str">
        <f t="shared" si="228"/>
        <v>côngN</v>
      </c>
      <c r="O334" s="68" t="str">
        <f t="shared" si="229"/>
        <v>cd</v>
      </c>
      <c r="P334" s="68" t="str">
        <f t="shared" si="230"/>
        <v>văn</v>
      </c>
      <c r="Q334" s="68" t="str">
        <f t="shared" si="231"/>
        <v>lý</v>
      </c>
      <c r="R334" s="68" t="str">
        <f t="shared" si="232"/>
        <v/>
      </c>
      <c r="V334" s="483"/>
      <c r="W334" s="25">
        <v>2</v>
      </c>
      <c r="X334" s="26" t="str">
        <f>IF(HLOOKUP(W325,MaGv!$C$38:$AZ$68,3,0)=0," ",HLOOKUP(W325,MaGv!$C$38:$AZ$68,3,0))</f>
        <v>BT07</v>
      </c>
      <c r="Y334" s="26" t="str">
        <f>IF(HLOOKUP(W325,MaGv!$C$38:$AZ$68,8,0)=0," ",HLOOKUP(W325,MaGv!$C$38:$AZ$68,8,0))</f>
        <v>BH05</v>
      </c>
      <c r="Z334" s="26" t="str">
        <f>IF(HLOOKUP(W325,MaGv!$C$38:$AZ$68,13,0)=0," ",HLOOKUP(W325,MaGv!$C$38:$AZ$68,13,0))</f>
        <v>BA08</v>
      </c>
      <c r="AA334" s="26" t="str">
        <f>IF(HLOOKUP(W325,MaGv!$C$38:$AZ$68,18,0)=0," ",HLOOKUP(W325,MaGv!$C$38:$AZ$68,18,0))</f>
        <v>BA08</v>
      </c>
      <c r="AB334" s="26" t="str">
        <f>IF(HLOOKUP(W325,MaGv!$C$38:$AZ$68,23,0)=0," ",HLOOKUP(W325,MaGv!$C$38:$AZ$68,23,0))</f>
        <v>BT07</v>
      </c>
      <c r="AC334" s="26" t="str">
        <f>IF(HLOOKUP(W325,MaGv!$C$38:$AZ$68,28,0)=0," ",HLOOKUP(W325,MaGv!$C$38:$AZ$68,28,0))</f>
        <v/>
      </c>
      <c r="AD334" s="268"/>
      <c r="AE334" s="482"/>
      <c r="AF334" s="27">
        <v>2</v>
      </c>
      <c r="AG334" s="26" t="str">
        <f>IF(HLOOKUP(AF325,MaGv!$C$38:$AZ$68,3,0)=0," ",HLOOKUP(AF325,MaGv!$C$38:$AZ$68,3,0))</f>
        <v>BV14</v>
      </c>
      <c r="AH334" s="26" t="str">
        <f>IF(HLOOKUP(AF325,MaGv!$C$38:$AZ$68,8,0)=0," ",HLOOKUP(AF325,MaGv!$C$38:$AZ$68,8,0))</f>
        <v>BC15</v>
      </c>
      <c r="AI334" s="26" t="str">
        <f>IF(HLOOKUP(AF325,MaGv!$C$38:$AZ$68,13,0)=0," ",HLOOKUP(AF325,MaGv!$C$38:$AZ$68,13,0))</f>
        <v>BG02</v>
      </c>
      <c r="AJ334" s="26" t="str">
        <f>IF(HLOOKUP(AF325,MaGv!$C$38:$AZ$68,18,0)=0," ",HLOOKUP(AF325,MaGv!$C$38:$AZ$68,18,0))</f>
        <v>BV14</v>
      </c>
      <c r="AK334" s="26" t="str">
        <f>IF(HLOOKUP(AF325,MaGv!$C$38:$AZ$68,23,0)=0," ",HLOOKUP(AF325,MaGv!$C$38:$AZ$68,23,0))</f>
        <v>BL04</v>
      </c>
      <c r="AL334" s="26" t="str">
        <f>IF(HLOOKUP(AF325,MaGv!$C$38:$AZ$68,28,0)=0," ",HLOOKUP(AF325,MaGv!$C$38:$AZ$68,28,0))</f>
        <v/>
      </c>
    </row>
    <row r="335" spans="1:41" ht="14.25" customHeight="1" x14ac:dyDescent="0.25">
      <c r="A335" s="283"/>
      <c r="B335" s="484"/>
      <c r="C335" s="67">
        <v>3</v>
      </c>
      <c r="D335" s="68" t="str">
        <f t="shared" si="233"/>
        <v>toán</v>
      </c>
      <c r="E335" s="68" t="str">
        <f t="shared" si="223"/>
        <v>cd</v>
      </c>
      <c r="F335" s="68" t="str">
        <f t="shared" si="224"/>
        <v>văn</v>
      </c>
      <c r="G335" s="68" t="str">
        <f t="shared" si="225"/>
        <v>địa</v>
      </c>
      <c r="H335" s="68" t="str">
        <f t="shared" si="226"/>
        <v>văn</v>
      </c>
      <c r="I335" s="68" t="str">
        <f t="shared" si="227"/>
        <v/>
      </c>
      <c r="J335" s="281"/>
      <c r="K335" s="484"/>
      <c r="L335" s="67">
        <v>3</v>
      </c>
      <c r="M335" s="68" t="str">
        <f t="shared" si="234"/>
        <v>anh</v>
      </c>
      <c r="N335" s="68" t="str">
        <f t="shared" si="228"/>
        <v>hóa</v>
      </c>
      <c r="O335" s="68" t="str">
        <f t="shared" si="229"/>
        <v>côngN</v>
      </c>
      <c r="P335" s="68" t="str">
        <f t="shared" si="230"/>
        <v>địa</v>
      </c>
      <c r="Q335" s="68" t="str">
        <f t="shared" si="231"/>
        <v>hóa</v>
      </c>
      <c r="R335" s="68" t="str">
        <f t="shared" si="232"/>
        <v/>
      </c>
      <c r="V335" s="483"/>
      <c r="W335" s="25">
        <v>3</v>
      </c>
      <c r="X335" s="26" t="str">
        <f>IF(HLOOKUP(W325,MaGv!$C$38:$AZ$68,4,0)=0," ",HLOOKUP(W325,MaGv!$C$38:$AZ$68,4,0))</f>
        <v>BT07</v>
      </c>
      <c r="Y335" s="26" t="str">
        <f>IF(HLOOKUP(W325,MaGv!$C$38:$AZ$68,9,0)=0," ",HLOOKUP(W325,MaGv!$C$38:$AZ$68,9,0))</f>
        <v>BG04</v>
      </c>
      <c r="Z335" s="26" t="str">
        <f>IF(HLOOKUP(W325,MaGv!$C$38:$AZ$68,14,0)=0," ",HLOOKUP(W325,MaGv!$C$38:$AZ$68,14,0))</f>
        <v>BV14</v>
      </c>
      <c r="AA335" s="26" t="str">
        <f>IF(HLOOKUP(W325,MaGv!$C$38:$AZ$68,19,0)=0," ",HLOOKUP(W325,MaGv!$C$38:$AZ$68,19,0))</f>
        <v>BD02</v>
      </c>
      <c r="AB335" s="26" t="str">
        <f>IF(HLOOKUP(W325,MaGv!$C$38:$AZ$68,24,0)=0," ",HLOOKUP(W325,MaGv!$C$38:$AZ$68,24,0))</f>
        <v>BV14</v>
      </c>
      <c r="AC335" s="26" t="str">
        <f>IF(HLOOKUP(W325,MaGv!$C$38:$AZ$68,29,0)=0," ",HLOOKUP(W325,MaGv!$C$38:$AZ$68,29,0))</f>
        <v/>
      </c>
      <c r="AD335" s="268"/>
      <c r="AE335" s="482"/>
      <c r="AF335" s="27">
        <v>3</v>
      </c>
      <c r="AG335" s="26" t="str">
        <f>IF(HLOOKUP(AF325,MaGv!$C$38:$AZ$68,4,0)=0," ",HLOOKUP(AF325,MaGv!$C$38:$AZ$68,4,0))</f>
        <v>BA02</v>
      </c>
      <c r="AH335" s="26" t="str">
        <f>IF(HLOOKUP(AF325,MaGv!$C$38:$AZ$68,9,0)=0," ",HLOOKUP(AF325,MaGv!$C$38:$AZ$68,9,0))</f>
        <v>BH06</v>
      </c>
      <c r="AI335" s="26" t="str">
        <f>IF(HLOOKUP(AF325,MaGv!$C$38:$AZ$68,14,0)=0," ",HLOOKUP(AF325,MaGv!$C$38:$AZ$68,14,0))</f>
        <v>BC15</v>
      </c>
      <c r="AJ335" s="26" t="str">
        <f>IF(HLOOKUP(AF325,MaGv!$C$38:$AZ$68,19,0)=0," ",HLOOKUP(AF325,MaGv!$C$38:$AZ$68,19,0))</f>
        <v>BD01</v>
      </c>
      <c r="AK335" s="26" t="str">
        <f>IF(HLOOKUP(AF325,MaGv!$C$38:$AZ$68,24,0)=0," ",HLOOKUP(AF325,MaGv!$C$38:$AZ$68,24,0))</f>
        <v>BH06</v>
      </c>
      <c r="AL335" s="26" t="str">
        <f>IF(HLOOKUP(AF325,MaGv!$C$38:$AZ$68,29,0)=0," ",HLOOKUP(AF325,MaGv!$C$38:$AZ$68,29,0))</f>
        <v/>
      </c>
    </row>
    <row r="336" spans="1:41" ht="14.25" customHeight="1" x14ac:dyDescent="0.25">
      <c r="A336" s="283"/>
      <c r="B336" s="484"/>
      <c r="C336" s="67">
        <v>4</v>
      </c>
      <c r="D336" s="68" t="s">
        <v>158</v>
      </c>
      <c r="E336" s="68" t="str">
        <f t="shared" si="223"/>
        <v>côngN</v>
      </c>
      <c r="F336" s="68" t="str">
        <f t="shared" si="224"/>
        <v>văn</v>
      </c>
      <c r="G336" s="68" t="str">
        <f t="shared" si="225"/>
        <v>lý</v>
      </c>
      <c r="H336" s="68" t="str">
        <f t="shared" si="226"/>
        <v>văn</v>
      </c>
      <c r="I336" s="68" t="str">
        <f t="shared" si="227"/>
        <v/>
      </c>
      <c r="J336" s="281"/>
      <c r="K336" s="484"/>
      <c r="L336" s="67">
        <v>4</v>
      </c>
      <c r="M336" s="68" t="s">
        <v>158</v>
      </c>
      <c r="N336" s="68" t="str">
        <f t="shared" si="228"/>
        <v>qp</v>
      </c>
      <c r="O336" s="68" t="str">
        <f t="shared" si="229"/>
        <v>toán</v>
      </c>
      <c r="P336" s="68" t="str">
        <f t="shared" si="230"/>
        <v>toán</v>
      </c>
      <c r="Q336" s="68" t="str">
        <f t="shared" si="231"/>
        <v>anh</v>
      </c>
      <c r="R336" s="68" t="str">
        <f t="shared" si="232"/>
        <v/>
      </c>
      <c r="V336" s="483"/>
      <c r="W336" s="25">
        <v>4</v>
      </c>
      <c r="X336" s="26" t="str">
        <f>IF(HLOOKUP(W325,MaGv!$C$38:$AZ$68,5,0)=0," ",HLOOKUP(W325,MaGv!$C$38:$AZ$68,5,0))</f>
        <v>BU02</v>
      </c>
      <c r="Y336" s="26" t="str">
        <f>IF(HLOOKUP(W325,MaGv!$C$38:$AZ$68,10,0)=0," ",HLOOKUP(W325,MaGv!$C$38:$AZ$68,10,0))</f>
        <v>BC15</v>
      </c>
      <c r="Z336" s="26" t="str">
        <f>IF(HLOOKUP(W325,MaGv!$C$38:$AZ$68,15,0)=0," ",HLOOKUP(W325,MaGv!$C$38:$AZ$68,15,0))</f>
        <v>BV14</v>
      </c>
      <c r="AA336" s="26" t="str">
        <f>IF(HLOOKUP(W325,MaGv!$C$38:$AZ$68,20,0)=0," ",HLOOKUP(W325,MaGv!$C$38:$AZ$68,20,0))</f>
        <v>HL12</v>
      </c>
      <c r="AB336" s="26" t="str">
        <f>IF(HLOOKUP(W325,MaGv!$C$38:$AZ$68,25,0)=0," ",HLOOKUP(W325,MaGv!$C$38:$AZ$68,25,0))</f>
        <v>BV14</v>
      </c>
      <c r="AC336" s="26" t="str">
        <f>IF(HLOOKUP(W325,MaGv!$C$38:$AZ$68,30,0)=0," ",HLOOKUP(W325,MaGv!$C$38:$AZ$68,30,0))</f>
        <v/>
      </c>
      <c r="AD336" s="268"/>
      <c r="AE336" s="482"/>
      <c r="AF336" s="27">
        <v>4</v>
      </c>
      <c r="AG336" s="26" t="str">
        <f>IF(HLOOKUP(AF325,MaGv!$C$38:$AZ$68,5,0)=0," ",HLOOKUP(AF325,MaGv!$C$38:$AZ$68,5,0))</f>
        <v>BV14</v>
      </c>
      <c r="AH336" s="26" t="str">
        <f>IF(HLOOKUP(AF325,MaGv!$C$38:$AZ$68,10,0)=0," ",HLOOKUP(AF325,MaGv!$C$38:$AZ$68,10,0))</f>
        <v>BQ01</v>
      </c>
      <c r="AI336" s="26" t="str">
        <f>IF(HLOOKUP(AF325,MaGv!$C$38:$AZ$68,15,0)=0," ",HLOOKUP(AF325,MaGv!$C$38:$AZ$68,15,0))</f>
        <v>BT05</v>
      </c>
      <c r="AJ336" s="26" t="str">
        <f>IF(HLOOKUP(AF325,MaGv!$C$38:$AZ$68,20,0)=0," ",HLOOKUP(AF325,MaGv!$C$38:$AZ$68,20,0))</f>
        <v>BT05</v>
      </c>
      <c r="AK336" s="26" t="str">
        <f>IF(HLOOKUP(AF325,MaGv!$C$38:$AZ$68,25,0)=0," ",HLOOKUP(AF325,MaGv!$C$38:$AZ$68,25,0))</f>
        <v>BA02</v>
      </c>
      <c r="AL336" s="26" t="str">
        <f>IF(HLOOKUP(AF325,MaGv!$C$38:$AZ$68,30,0)=0," ",HLOOKUP(AF325,MaGv!$C$38:$AZ$68,30,0))</f>
        <v/>
      </c>
    </row>
    <row r="337" spans="1:41" ht="14.25" customHeight="1" x14ac:dyDescent="0.25">
      <c r="A337" s="283"/>
      <c r="B337" s="484"/>
      <c r="C337" s="67">
        <v>5</v>
      </c>
      <c r="D337" s="68" t="s">
        <v>516</v>
      </c>
      <c r="E337" s="68" t="str">
        <f t="shared" si="223"/>
        <v>côngN</v>
      </c>
      <c r="F337" s="68" t="str">
        <f t="shared" si="224"/>
        <v>sử</v>
      </c>
      <c r="G337" s="68" t="str">
        <f t="shared" si="225"/>
        <v>lý</v>
      </c>
      <c r="H337" s="68" t="str">
        <f t="shared" si="226"/>
        <v>lý</v>
      </c>
      <c r="I337" s="68" t="str">
        <f t="shared" si="227"/>
        <v/>
      </c>
      <c r="J337" s="281"/>
      <c r="K337" s="484"/>
      <c r="L337" s="67">
        <v>5</v>
      </c>
      <c r="M337" s="68" t="s">
        <v>516</v>
      </c>
      <c r="N337" s="68" t="str">
        <f t="shared" si="228"/>
        <v>lý</v>
      </c>
      <c r="O337" s="68" t="str">
        <f t="shared" si="229"/>
        <v>văn</v>
      </c>
      <c r="P337" s="68" t="str">
        <f t="shared" si="230"/>
        <v>toán</v>
      </c>
      <c r="Q337" s="68" t="str">
        <f t="shared" si="231"/>
        <v>anh</v>
      </c>
      <c r="R337" s="68" t="str">
        <f t="shared" si="232"/>
        <v/>
      </c>
      <c r="V337" s="483"/>
      <c r="W337" s="25">
        <v>5</v>
      </c>
      <c r="X337" s="26" t="str">
        <f>IF(HLOOKUP(W325,MaGv!$C$38:$AZ$68,6,0)=0," ",HLOOKUP(W325,MaGv!$C$38:$AZ$68,6,0))</f>
        <v>BU02</v>
      </c>
      <c r="Y337" s="26" t="str">
        <f>IF(HLOOKUP(W325,MaGv!$C$38:$AZ$68,11,0)=0," ",HLOOKUP(W325,MaGv!$C$38:$AZ$68,11,0))</f>
        <v>BC15</v>
      </c>
      <c r="Z337" s="26" t="str">
        <f>IF(HLOOKUP(W325,MaGv!$C$38:$AZ$68,16,0)=0," ",HLOOKUP(W325,MaGv!$C$38:$AZ$68,16,0))</f>
        <v>BU02</v>
      </c>
      <c r="AA337" s="26" t="str">
        <f>IF(HLOOKUP(W325,MaGv!$C$38:$AZ$68,21,0)=0," ",HLOOKUP(W325,MaGv!$C$38:$AZ$68,21,0))</f>
        <v>HL12</v>
      </c>
      <c r="AB337" s="26" t="str">
        <f>IF(HLOOKUP(W325,MaGv!$C$38:$AZ$68,26,0)=0," ",HLOOKUP(W325,MaGv!$C$38:$AZ$68,26,0))</f>
        <v>HL12</v>
      </c>
      <c r="AC337" s="26" t="str">
        <f>IF(HLOOKUP(W325,MaGv!$C$38:$AZ$68,31,0)=0," ",HLOOKUP(W325,MaGv!$C$38:$AZ$68,31,0))</f>
        <v/>
      </c>
      <c r="AD337" s="268"/>
      <c r="AE337" s="482"/>
      <c r="AF337" s="27">
        <v>5</v>
      </c>
      <c r="AG337" s="26" t="str">
        <f>IF(HLOOKUP(AF325,MaGv!$C$38:$AZ$68,6,0)=0," ",HLOOKUP(AF325,MaGv!$C$38:$AZ$68,6,0))</f>
        <v>BV14</v>
      </c>
      <c r="AH337" s="26" t="str">
        <f>IF(HLOOKUP(AF325,MaGv!$C$38:$AZ$68,11,0)=0," ",HLOOKUP(AF325,MaGv!$C$38:$AZ$68,11,0))</f>
        <v>BL04</v>
      </c>
      <c r="AI337" s="26" t="str">
        <f>IF(HLOOKUP(AF325,MaGv!$C$38:$AZ$68,16,0)=0," ",HLOOKUP(AF325,MaGv!$C$38:$AZ$68,16,0))</f>
        <v>BV14</v>
      </c>
      <c r="AJ337" s="26" t="str">
        <f>IF(HLOOKUP(AF325,MaGv!$C$38:$AZ$68,21,0)=0," ",HLOOKUP(AF325,MaGv!$C$38:$AZ$68,21,0))</f>
        <v>BT05</v>
      </c>
      <c r="AK337" s="26" t="str">
        <f>IF(HLOOKUP(AF325,MaGv!$C$38:$AZ$68,26,0)=0," ",HLOOKUP(AF325,MaGv!$C$38:$AZ$68,26,0))</f>
        <v>BA02</v>
      </c>
      <c r="AL337" s="26" t="str">
        <f>IF(HLOOKUP(AF325,MaGv!$C$38:$AZ$68,31,0)=0," ",HLOOKUP(AF325,MaGv!$C$38:$AZ$68,31,0))</f>
        <v/>
      </c>
      <c r="AN337" s="28"/>
      <c r="AO337" s="28"/>
    </row>
    <row r="338" spans="1:41" s="28" customFormat="1" ht="14.25" customHeight="1" x14ac:dyDescent="0.25">
      <c r="A338" s="283"/>
      <c r="B338" s="69"/>
      <c r="C338" s="69"/>
      <c r="D338" s="69"/>
      <c r="E338" s="69"/>
      <c r="F338" s="69"/>
      <c r="G338" s="71"/>
      <c r="H338" s="71"/>
      <c r="I338" s="71"/>
      <c r="J338" s="281"/>
      <c r="K338" s="71"/>
      <c r="L338" s="71"/>
      <c r="M338" s="71"/>
      <c r="N338" s="71"/>
      <c r="O338" s="71"/>
      <c r="P338" s="71"/>
      <c r="Q338" s="71"/>
      <c r="R338" s="71"/>
      <c r="V338" s="11"/>
      <c r="W338" s="8"/>
      <c r="X338" s="6"/>
      <c r="Y338" s="6"/>
      <c r="Z338" s="6"/>
      <c r="AA338" s="6"/>
      <c r="AB338" s="6"/>
      <c r="AC338" s="6"/>
      <c r="AD338" s="268"/>
      <c r="AE338" s="7"/>
      <c r="AF338" s="8"/>
      <c r="AG338" s="6"/>
      <c r="AH338" s="6"/>
      <c r="AI338" s="6"/>
      <c r="AJ338" s="6"/>
      <c r="AK338" s="6"/>
      <c r="AL338" s="6"/>
    </row>
    <row r="339" spans="1:41" s="28" customFormat="1" ht="14.25" customHeight="1" x14ac:dyDescent="0.25">
      <c r="A339" s="283"/>
      <c r="B339" s="69"/>
      <c r="C339" s="69"/>
      <c r="D339" s="69"/>
      <c r="E339" s="69"/>
      <c r="F339" s="69"/>
      <c r="G339" s="71"/>
      <c r="H339" s="71"/>
      <c r="I339" s="71"/>
      <c r="J339" s="281"/>
      <c r="K339" s="71"/>
      <c r="L339" s="71"/>
      <c r="M339" s="71"/>
      <c r="N339" s="71"/>
      <c r="O339" s="71"/>
      <c r="P339" s="71"/>
      <c r="Q339" s="71"/>
      <c r="R339" s="71"/>
      <c r="V339" s="12"/>
      <c r="W339" s="8"/>
      <c r="X339" s="6"/>
      <c r="Y339" s="6"/>
      <c r="Z339" s="6"/>
      <c r="AA339" s="6"/>
      <c r="AB339" s="6"/>
      <c r="AC339" s="6"/>
      <c r="AD339" s="268"/>
      <c r="AE339" s="7"/>
      <c r="AF339" s="8"/>
      <c r="AG339" s="6"/>
      <c r="AH339" s="6"/>
      <c r="AI339" s="6"/>
      <c r="AJ339" s="6"/>
      <c r="AK339" s="6"/>
      <c r="AL339" s="6"/>
      <c r="AN339" s="16"/>
      <c r="AO339" s="16"/>
    </row>
    <row r="340" spans="1:41" ht="14.25" customHeight="1" x14ac:dyDescent="0.25">
      <c r="A340" s="285"/>
      <c r="J340" s="281"/>
      <c r="V340" s="2"/>
      <c r="W340" s="30"/>
      <c r="X340" s="2"/>
      <c r="Y340" s="2"/>
      <c r="Z340" s="2"/>
      <c r="AA340" s="2"/>
      <c r="AB340" s="2"/>
      <c r="AC340" s="2"/>
      <c r="AD340" s="268"/>
      <c r="AE340" s="2"/>
      <c r="AF340" s="30"/>
      <c r="AG340" s="2"/>
      <c r="AH340" s="2"/>
      <c r="AI340" s="2"/>
      <c r="AJ340" s="2"/>
      <c r="AK340" s="2"/>
      <c r="AL340" s="2"/>
    </row>
    <row r="341" spans="1:41" ht="14.25" customHeight="1" x14ac:dyDescent="0.25">
      <c r="A341" s="271"/>
      <c r="B341" s="55" t="s">
        <v>94</v>
      </c>
      <c r="C341" s="56"/>
      <c r="D341" s="57"/>
      <c r="E341" s="57"/>
      <c r="F341" s="57"/>
      <c r="G341" s="57"/>
      <c r="H341" s="58" t="str">
        <f>MaGv!$N$1</f>
        <v>02/1/2018</v>
      </c>
      <c r="I341" s="57"/>
      <c r="J341" s="275"/>
      <c r="K341" s="55" t="s">
        <v>94</v>
      </c>
      <c r="M341" s="57"/>
      <c r="N341" s="57"/>
      <c r="O341" s="57"/>
      <c r="P341" s="57"/>
      <c r="Q341" s="58" t="str">
        <f>MaGv!$N$1</f>
        <v>02/1/2018</v>
      </c>
      <c r="R341" s="57"/>
      <c r="V341" s="15"/>
      <c r="X341" s="17"/>
      <c r="Y341" s="17"/>
      <c r="Z341" s="17"/>
      <c r="AA341" s="17"/>
      <c r="AB341" s="18" t="str">
        <f>MaGv!$N$1</f>
        <v>02/1/2018</v>
      </c>
      <c r="AC341" s="17"/>
      <c r="AD341" s="268"/>
      <c r="AE341" s="15"/>
      <c r="AF341" s="17"/>
      <c r="AG341" s="17"/>
      <c r="AH341" s="17"/>
      <c r="AI341" s="17"/>
      <c r="AJ341" s="17"/>
      <c r="AK341" s="18" t="str">
        <f>MaGv!$N$1</f>
        <v>02/1/2018</v>
      </c>
      <c r="AL341" s="17"/>
    </row>
    <row r="342" spans="1:41" ht="14.25" customHeight="1" x14ac:dyDescent="0.25">
      <c r="A342" s="271"/>
      <c r="B342" s="59" t="str">
        <f>V342</f>
        <v>LỚP:</v>
      </c>
      <c r="C342" s="196" t="str">
        <f>VLOOKUP(A344,DS!$R$3:$T$52,2,0)</f>
        <v>C10</v>
      </c>
      <c r="D342" s="59" t="str">
        <f>Y342</f>
        <v>GVCN:</v>
      </c>
      <c r="E342" s="60" t="str">
        <f>Z342</f>
        <v>Lâm Văn Trường Điệp-Toán</v>
      </c>
      <c r="G342" s="62"/>
      <c r="H342" s="62"/>
      <c r="I342" s="62"/>
      <c r="J342" s="275"/>
      <c r="K342" s="63" t="str">
        <f>AE342</f>
        <v>LỚP:</v>
      </c>
      <c r="L342" s="196" t="str">
        <f>VLOOKUP(J344,DS!$R$3:$T$52,2,0)</f>
        <v>C11</v>
      </c>
      <c r="M342" s="59" t="str">
        <f>AH342</f>
        <v>GVCN:</v>
      </c>
      <c r="N342" s="64" t="str">
        <f>AI342</f>
        <v>Lê Thị Hường-Đia</v>
      </c>
      <c r="P342" s="62"/>
      <c r="Q342" s="62"/>
      <c r="R342" s="62"/>
      <c r="V342" s="19" t="s">
        <v>37</v>
      </c>
      <c r="W342" s="4" t="str">
        <f>C342</f>
        <v>C10</v>
      </c>
      <c r="Y342" s="10" t="s">
        <v>17</v>
      </c>
      <c r="Z342" s="5" t="str">
        <f>VLOOKUP(W342,dscn,4,0)&amp; "-"&amp;VLOOKUP(W342,dscn,6,0)</f>
        <v>Lâm Văn Trường Điệp-Toán</v>
      </c>
      <c r="AA342" s="4"/>
      <c r="AB342" s="4"/>
      <c r="AC342" s="4"/>
      <c r="AD342" s="268"/>
      <c r="AE342" s="19" t="s">
        <v>37</v>
      </c>
      <c r="AF342" s="4" t="str">
        <f>L342</f>
        <v>C11</v>
      </c>
      <c r="AH342" s="10" t="s">
        <v>17</v>
      </c>
      <c r="AI342" s="5" t="str">
        <f>VLOOKUP(AF342,dscn,4,0)&amp; "-"&amp;VLOOKUP(AF342,dscn,6,0)</f>
        <v>Lê Thị Hường-Đia</v>
      </c>
      <c r="AJ342" s="4"/>
      <c r="AK342" s="4"/>
      <c r="AL342" s="4"/>
    </row>
    <row r="343" spans="1:41" ht="14.25" customHeight="1" x14ac:dyDescent="0.25">
      <c r="A343" s="272"/>
      <c r="J343" s="276"/>
      <c r="V343" s="2"/>
      <c r="W343" s="2"/>
      <c r="X343" s="1"/>
      <c r="Y343" s="2"/>
      <c r="Z343" s="2"/>
      <c r="AA343" s="2"/>
      <c r="AB343" s="2"/>
      <c r="AC343" s="2"/>
      <c r="AD343" s="268"/>
      <c r="AE343" s="2"/>
      <c r="AF343" s="2"/>
      <c r="AG343" s="1"/>
      <c r="AH343" s="2"/>
      <c r="AI343" s="2"/>
      <c r="AJ343" s="2"/>
      <c r="AK343" s="2"/>
      <c r="AL343" s="2"/>
    </row>
    <row r="344" spans="1:41" ht="14.25" customHeight="1" x14ac:dyDescent="0.25">
      <c r="A344" s="273">
        <v>41</v>
      </c>
      <c r="B344" s="65"/>
      <c r="C344" s="66" t="s">
        <v>44</v>
      </c>
      <c r="D344" s="66" t="s">
        <v>15</v>
      </c>
      <c r="E344" s="66" t="s">
        <v>16</v>
      </c>
      <c r="F344" s="66" t="s">
        <v>38</v>
      </c>
      <c r="G344" s="66" t="s">
        <v>39</v>
      </c>
      <c r="H344" s="66" t="s">
        <v>40</v>
      </c>
      <c r="I344" s="66" t="s">
        <v>41</v>
      </c>
      <c r="J344" s="277">
        <v>42</v>
      </c>
      <c r="K344" s="65"/>
      <c r="L344" s="66" t="s">
        <v>44</v>
      </c>
      <c r="M344" s="66" t="s">
        <v>15</v>
      </c>
      <c r="N344" s="66" t="s">
        <v>16</v>
      </c>
      <c r="O344" s="66" t="s">
        <v>38</v>
      </c>
      <c r="P344" s="66" t="s">
        <v>39</v>
      </c>
      <c r="Q344" s="66" t="s">
        <v>40</v>
      </c>
      <c r="R344" s="66" t="s">
        <v>41</v>
      </c>
      <c r="U344" s="22"/>
      <c r="V344" s="20"/>
      <c r="W344" s="21" t="s">
        <v>44</v>
      </c>
      <c r="X344" s="21" t="s">
        <v>15</v>
      </c>
      <c r="Y344" s="21" t="s">
        <v>16</v>
      </c>
      <c r="Z344" s="21" t="s">
        <v>38</v>
      </c>
      <c r="AA344" s="21" t="s">
        <v>39</v>
      </c>
      <c r="AB344" s="21" t="s">
        <v>40</v>
      </c>
      <c r="AC344" s="21" t="s">
        <v>41</v>
      </c>
      <c r="AD344" s="269"/>
      <c r="AE344" s="20"/>
      <c r="AF344" s="21" t="s">
        <v>44</v>
      </c>
      <c r="AG344" s="21" t="s">
        <v>15</v>
      </c>
      <c r="AH344" s="21" t="s">
        <v>16</v>
      </c>
      <c r="AI344" s="21" t="s">
        <v>38</v>
      </c>
      <c r="AJ344" s="21" t="s">
        <v>39</v>
      </c>
      <c r="AK344" s="21" t="s">
        <v>40</v>
      </c>
      <c r="AL344" s="21" t="s">
        <v>41</v>
      </c>
      <c r="AN344" s="22"/>
      <c r="AO344" s="22"/>
    </row>
    <row r="345" spans="1:41" s="22" customFormat="1" ht="14.25" customHeight="1" x14ac:dyDescent="0.25">
      <c r="A345" s="273"/>
      <c r="B345" s="484" t="s">
        <v>25</v>
      </c>
      <c r="C345" s="67">
        <v>1</v>
      </c>
      <c r="D345" s="68"/>
      <c r="E345" s="68" t="str">
        <f t="shared" ref="E345:E354" si="235">IF(Y345="","",IF(Y345="cn","cn",VLOOKUP(MID(Y345,2,1),$AN$4:$AO$18,2,0)))</f>
        <v/>
      </c>
      <c r="F345" s="68" t="str">
        <f t="shared" ref="F345:F354" si="236">IF(Z345="","",IF(Z345="cn","cn",VLOOKUP(MID(Z345,2,1),$AN$4:$AO$18,2,0)))</f>
        <v>toán</v>
      </c>
      <c r="G345" s="68" t="str">
        <f t="shared" ref="G345:G354" si="237">IF(AA345="","",IF(AA345="cn","cn",VLOOKUP(MID(AA345,2,1),$AN$4:$AO$18,2,0)))</f>
        <v>anh</v>
      </c>
      <c r="H345" s="68" t="str">
        <f t="shared" ref="H345:H354" si="238">IF(AB345="","",IF(AB345="cn","cn",VLOOKUP(MID(AB345,2,1),$AN$4:$AO$18,2,0)))</f>
        <v>toán</v>
      </c>
      <c r="I345" s="68" t="str">
        <f t="shared" ref="I345:I354" si="239">IF(AC345="","",IF(AC345="cn","cn",VLOOKUP(MID(AC345,2,1),$AN$4:$AO$18,2,0)))</f>
        <v/>
      </c>
      <c r="J345" s="277"/>
      <c r="K345" s="484" t="s">
        <v>25</v>
      </c>
      <c r="L345" s="67">
        <v>1</v>
      </c>
      <c r="M345" s="68"/>
      <c r="N345" s="68" t="str">
        <f t="shared" ref="N345:N354" si="240">IF(AH345="","",IF(AH345="cn","cn",VLOOKUP(MID(AH345,2,1),$AN$4:$AO$18,2,0)))</f>
        <v/>
      </c>
      <c r="O345" s="68" t="str">
        <f t="shared" ref="O345:O354" si="241">IF(AI345="","",IF(AI345="cn","cn",VLOOKUP(MID(AI345,2,1),$AN$4:$AO$18,2,0)))</f>
        <v>anh</v>
      </c>
      <c r="P345" s="68" t="str">
        <f t="shared" ref="P345:P354" si="242">IF(AJ345="","",IF(AJ345="cn","cn",VLOOKUP(MID(AJ345,2,1),$AN$4:$AO$18,2,0)))</f>
        <v>anh</v>
      </c>
      <c r="Q345" s="68" t="str">
        <f t="shared" ref="Q345:Q354" si="243">IF(AK345="","",IF(AK345="cn","cn",VLOOKUP(MID(AK345,2,1),$AN$4:$AO$18,2,0)))</f>
        <v>td</v>
      </c>
      <c r="R345" s="68" t="str">
        <f t="shared" ref="R345:R354" si="244">IF(AL345="","",IF(AL345="cn","cn",VLOOKUP(MID(AL345,2,1),$AN$4:$AO$18,2,0)))</f>
        <v/>
      </c>
      <c r="V345" s="20" t="s">
        <v>25</v>
      </c>
      <c r="W345" s="21">
        <v>1</v>
      </c>
      <c r="X345" s="26" t="s">
        <v>516</v>
      </c>
      <c r="Y345" s="26" t="str">
        <f>IF(HLOOKUP(W342,MaGv!$C$3:$AZ$68,7,0)=0," ",HLOOKUP(W342,MaGv!$C$3:$AZ$68,7,0))</f>
        <v/>
      </c>
      <c r="Z345" s="26" t="str">
        <f>IF(HLOOKUP(W342,MaGv!$C$3:$AZ$68,12,0)=0," ",HLOOKUP(W342,MaGv!$C$3:$AZ$68,12,0))</f>
        <v>BT12</v>
      </c>
      <c r="AA345" s="26" t="str">
        <f>IF(HLOOKUP(W342,MaGv!$C$3:$AZ$68,17,0)=0," ",HLOOKUP(W342,MaGv!$C$3:$AZ$68,17,0))</f>
        <v>BA08</v>
      </c>
      <c r="AB345" s="26" t="str">
        <f>IF(HLOOKUP(W342,MaGv!$C$3:$AZ$68,22,0)=0," ",HLOOKUP(W342,MaGv!$C$3:$AZ$68,22,0))</f>
        <v>BT12</v>
      </c>
      <c r="AC345" s="26" t="str">
        <f>IF(HLOOKUP(W342,MaGv!$C$3:$AZ$68,27,0)=0," ",HLOOKUP(W342,MaGv!$C$3:$AZ$68,27,0))</f>
        <v/>
      </c>
      <c r="AD345" s="268"/>
      <c r="AE345" s="482" t="s">
        <v>25</v>
      </c>
      <c r="AF345" s="27">
        <v>1</v>
      </c>
      <c r="AG345" s="26" t="s">
        <v>516</v>
      </c>
      <c r="AH345" s="26" t="str">
        <f>IF(HLOOKUP(AF342,MaGv!$C$3:$AZ$68,7,0)=0," ",HLOOKUP(AF342,MaGv!$C$3:$AZ$68,7,0))</f>
        <v/>
      </c>
      <c r="AI345" s="26" t="str">
        <f>IF(HLOOKUP(AF342,MaGv!$C$3:$AZ$68,12,0)=0," ",HLOOKUP(AF342,MaGv!$C$3:$AZ$68,12,0))</f>
        <v>BA06</v>
      </c>
      <c r="AJ345" s="26" t="str">
        <f>IF(HLOOKUP(AF342,MaGv!$C$3:$AZ$68,17,0)=0," ",HLOOKUP(AF342,MaGv!$C$3:$AZ$68,17,0))</f>
        <v>BA11</v>
      </c>
      <c r="AK345" s="26" t="str">
        <f>IF(HLOOKUP(AF342,MaGv!$C$3:$AZ$68,22,0)=0," ",HLOOKUP(AF342,MaGv!$C$3:$AZ$68,22,0))</f>
        <v>BE06</v>
      </c>
      <c r="AL345" s="26" t="str">
        <f>IF(HLOOKUP(AF342,MaGv!$C$3:$AZ$68,27,0)=0," ",HLOOKUP(AF342,MaGv!$C$3:$AZ$68,27,0))</f>
        <v/>
      </c>
      <c r="AN345" s="16"/>
      <c r="AO345" s="16"/>
    </row>
    <row r="346" spans="1:41" ht="14.25" customHeight="1" x14ac:dyDescent="0.25">
      <c r="A346" s="283"/>
      <c r="B346" s="484"/>
      <c r="C346" s="67">
        <v>2</v>
      </c>
      <c r="D346" s="68"/>
      <c r="E346" s="68" t="str">
        <f t="shared" si="235"/>
        <v/>
      </c>
      <c r="F346" s="68" t="str">
        <f t="shared" si="236"/>
        <v>toán</v>
      </c>
      <c r="G346" s="68" t="str">
        <f t="shared" si="237"/>
        <v>anh</v>
      </c>
      <c r="H346" s="68" t="str">
        <f t="shared" si="238"/>
        <v>toán</v>
      </c>
      <c r="I346" s="68" t="str">
        <f t="shared" si="239"/>
        <v/>
      </c>
      <c r="J346" s="281"/>
      <c r="K346" s="484"/>
      <c r="L346" s="67">
        <v>2</v>
      </c>
      <c r="M346" s="68"/>
      <c r="N346" s="68" t="str">
        <f t="shared" si="240"/>
        <v/>
      </c>
      <c r="O346" s="68" t="str">
        <f t="shared" si="241"/>
        <v>qp</v>
      </c>
      <c r="P346" s="68" t="str">
        <f t="shared" si="242"/>
        <v>anh</v>
      </c>
      <c r="Q346" s="68" t="str">
        <f t="shared" si="243"/>
        <v>td</v>
      </c>
      <c r="R346" s="68" t="str">
        <f t="shared" si="244"/>
        <v/>
      </c>
      <c r="V346" s="483"/>
      <c r="W346" s="25">
        <v>2</v>
      </c>
      <c r="X346" s="26" t="s">
        <v>158</v>
      </c>
      <c r="Y346" s="26" t="str">
        <f>IF(HLOOKUP(W342,MaGv!$C$3:$AZ$68,8,0)=0," ",HLOOKUP(W342,MaGv!$C$3:$AZ$68,8,0))</f>
        <v/>
      </c>
      <c r="Z346" s="26" t="str">
        <f>IF(HLOOKUP(W342,MaGv!$C$3:$AZ$68,13,0)=0," ",HLOOKUP(W342,MaGv!$C$3:$AZ$68,13,0))</f>
        <v>BT12</v>
      </c>
      <c r="AA346" s="26" t="str">
        <f>IF(HLOOKUP(W342,MaGv!$C$3:$AZ$68,18,0)=0," ",HLOOKUP(W342,MaGv!$C$3:$AZ$68,18,0))</f>
        <v>BA08</v>
      </c>
      <c r="AB346" s="26" t="str">
        <f>IF(HLOOKUP(W342,MaGv!$C$3:$AZ$68,23,0)=0," ",HLOOKUP(W342,MaGv!$C$3:$AZ$68,23,0))</f>
        <v>BT12</v>
      </c>
      <c r="AC346" s="26" t="str">
        <f>IF(HLOOKUP(W342,MaGv!$C$3:$AZ$68,28,0)=0," ",HLOOKUP(W342,MaGv!$C$3:$AZ$68,28,0))</f>
        <v/>
      </c>
      <c r="AD346" s="268"/>
      <c r="AE346" s="482"/>
      <c r="AF346" s="27">
        <v>2</v>
      </c>
      <c r="AG346" s="26" t="s">
        <v>158</v>
      </c>
      <c r="AH346" s="26" t="str">
        <f>IF(HLOOKUP(AF342,MaGv!$C$3:$AZ$68,8,0)=0," ",HLOOKUP(AF342,MaGv!$C$3:$AZ$68,8,0))</f>
        <v/>
      </c>
      <c r="AI346" s="26" t="str">
        <f>IF(HLOOKUP(AF342,MaGv!$C$3:$AZ$68,13,0)=0," ",HLOOKUP(AF342,MaGv!$C$3:$AZ$68,13,0))</f>
        <v>BQ04</v>
      </c>
      <c r="AJ346" s="26" t="str">
        <f>IF(HLOOKUP(AF342,MaGv!$C$3:$AZ$68,18,0)=0," ",HLOOKUP(AF342,MaGv!$C$3:$AZ$68,18,0))</f>
        <v>BA11</v>
      </c>
      <c r="AK346" s="26" t="str">
        <f>IF(HLOOKUP(AF342,MaGv!$C$3:$AZ$68,23,0)=0," ",HLOOKUP(AF342,MaGv!$C$3:$AZ$68,23,0))</f>
        <v>BE06</v>
      </c>
      <c r="AL346" s="26" t="str">
        <f>IF(HLOOKUP(AF342,MaGv!$C$3:$AZ$68,28,0)=0," ",HLOOKUP(AF342,MaGv!$C$3:$AZ$68,28,0))</f>
        <v/>
      </c>
    </row>
    <row r="347" spans="1:41" ht="14.25" customHeight="1" x14ac:dyDescent="0.25">
      <c r="A347" s="283"/>
      <c r="B347" s="484"/>
      <c r="C347" s="67">
        <v>3</v>
      </c>
      <c r="D347" s="68" t="str">
        <f t="shared" ref="D347:D352" si="245">IF(X347="","",IF(X347="cn","cn",VLOOKUP(MID(X347,2,1),$AN$4:$AO$18,2,0)))</f>
        <v/>
      </c>
      <c r="E347" s="68" t="str">
        <f t="shared" si="235"/>
        <v/>
      </c>
      <c r="F347" s="68" t="str">
        <f t="shared" si="236"/>
        <v>anh</v>
      </c>
      <c r="G347" s="68" t="str">
        <f t="shared" si="237"/>
        <v>côngN</v>
      </c>
      <c r="H347" s="68" t="str">
        <f t="shared" si="238"/>
        <v>td</v>
      </c>
      <c r="I347" s="68" t="str">
        <f t="shared" si="239"/>
        <v/>
      </c>
      <c r="J347" s="281"/>
      <c r="K347" s="484"/>
      <c r="L347" s="67">
        <v>3</v>
      </c>
      <c r="M347" s="68" t="str">
        <f t="shared" ref="M347:M352" si="246">IF(AG347="","",IF(AG347="cn","cn",VLOOKUP(MID(AG347,2,1),$AN$4:$AO$18,2,0)))</f>
        <v/>
      </c>
      <c r="N347" s="68" t="str">
        <f t="shared" si="240"/>
        <v/>
      </c>
      <c r="O347" s="68" t="str">
        <f t="shared" si="241"/>
        <v>côngN</v>
      </c>
      <c r="P347" s="68" t="str">
        <f t="shared" si="242"/>
        <v>sử</v>
      </c>
      <c r="Q347" s="68" t="str">
        <f t="shared" si="243"/>
        <v>hóa</v>
      </c>
      <c r="R347" s="68" t="str">
        <f t="shared" si="244"/>
        <v/>
      </c>
      <c r="V347" s="483"/>
      <c r="W347" s="25">
        <v>3</v>
      </c>
      <c r="X347" s="26" t="str">
        <f>IF(HLOOKUP(W342,MaGv!$C$3:$AZ$68,4,0)=0," ",HLOOKUP(W342,MaGv!$C$3:$AZ$68,4,0))</f>
        <v/>
      </c>
      <c r="Y347" s="26" t="str">
        <f>IF(HLOOKUP(W342,MaGv!$C$3:$AZ$68,9,0)=0," ",HLOOKUP(W342,MaGv!$C$3:$AZ$68,9,0))</f>
        <v/>
      </c>
      <c r="Z347" s="26" t="str">
        <f>IF(HLOOKUP(W342,MaGv!$C$3:$AZ$68,14,0)=0," ",HLOOKUP(W342,MaGv!$C$3:$AZ$68,14,0))</f>
        <v>BA11</v>
      </c>
      <c r="AA347" s="26" t="str">
        <f>IF(HLOOKUP(W342,MaGv!$C$3:$AZ$68,19,0)=0," ",HLOOKUP(W342,MaGv!$C$3:$AZ$68,19,0))</f>
        <v>BC11</v>
      </c>
      <c r="AB347" s="26" t="str">
        <f>IF(HLOOKUP(W342,MaGv!$C$3:$AZ$68,24,0)=0," ",HLOOKUP(W342,MaGv!$C$3:$AZ$68,24,0))</f>
        <v>BE05</v>
      </c>
      <c r="AC347" s="26" t="str">
        <f>IF(HLOOKUP(W342,MaGv!$C$3:$AZ$68,29,0)=0," ",HLOOKUP(W342,MaGv!$C$3:$AZ$68,29,0))</f>
        <v/>
      </c>
      <c r="AD347" s="268"/>
      <c r="AE347" s="482"/>
      <c r="AF347" s="27">
        <v>3</v>
      </c>
      <c r="AG347" s="26" t="str">
        <f>IF(HLOOKUP(AF342,MaGv!$C$3:$AZ$68,4,0)=0," ",HLOOKUP(AF342,MaGv!$C$3:$AZ$68,4,0))</f>
        <v/>
      </c>
      <c r="AH347" s="26" t="str">
        <f>IF(HLOOKUP(AF342,MaGv!$C$3:$AZ$68,9,0)=0," ",HLOOKUP(AF342,MaGv!$C$3:$AZ$68,9,0))</f>
        <v/>
      </c>
      <c r="AI347" s="26" t="str">
        <f>IF(HLOOKUP(AF342,MaGv!$C$3:$AZ$68,14,0)=0," ",HLOOKUP(AF342,MaGv!$C$3:$AZ$68,14,0))</f>
        <v>BC12</v>
      </c>
      <c r="AJ347" s="26" t="str">
        <f>IF(HLOOKUP(AF342,MaGv!$C$3:$AZ$68,19,0)=0," ",HLOOKUP(AF342,MaGv!$C$3:$AZ$68,19,0))</f>
        <v>BU01</v>
      </c>
      <c r="AK347" s="26" t="str">
        <f>IF(HLOOKUP(AF342,MaGv!$C$3:$AZ$68,24,0)=0," ",HLOOKUP(AF342,MaGv!$C$3:$AZ$68,24,0))</f>
        <v>BH09</v>
      </c>
      <c r="AL347" s="26" t="str">
        <f>IF(HLOOKUP(AF342,MaGv!$C$3:$AZ$68,29,0)=0," ",HLOOKUP(AF342,MaGv!$C$3:$AZ$68,29,0))</f>
        <v/>
      </c>
    </row>
    <row r="348" spans="1:41" ht="14.25" customHeight="1" x14ac:dyDescent="0.25">
      <c r="A348" s="283"/>
      <c r="B348" s="484"/>
      <c r="C348" s="67">
        <v>4</v>
      </c>
      <c r="D348" s="68" t="str">
        <f t="shared" si="245"/>
        <v/>
      </c>
      <c r="E348" s="68" t="str">
        <f t="shared" si="235"/>
        <v/>
      </c>
      <c r="F348" s="68" t="str">
        <f t="shared" si="236"/>
        <v>anh</v>
      </c>
      <c r="G348" s="68" t="str">
        <f t="shared" si="237"/>
        <v>sử</v>
      </c>
      <c r="H348" s="68" t="str">
        <f t="shared" si="238"/>
        <v>td</v>
      </c>
      <c r="I348" s="68" t="str">
        <f t="shared" si="239"/>
        <v/>
      </c>
      <c r="J348" s="281"/>
      <c r="K348" s="484"/>
      <c r="L348" s="67">
        <v>4</v>
      </c>
      <c r="M348" s="68" t="str">
        <f t="shared" si="246"/>
        <v/>
      </c>
      <c r="N348" s="68" t="str">
        <f t="shared" si="240"/>
        <v/>
      </c>
      <c r="O348" s="68" t="str">
        <f t="shared" si="241"/>
        <v>sinh</v>
      </c>
      <c r="P348" s="68" t="str">
        <f t="shared" si="242"/>
        <v>côngN</v>
      </c>
      <c r="Q348" s="68" t="str">
        <f t="shared" si="243"/>
        <v>lý</v>
      </c>
      <c r="R348" s="68" t="str">
        <f t="shared" si="244"/>
        <v/>
      </c>
      <c r="V348" s="483"/>
      <c r="W348" s="25">
        <v>4</v>
      </c>
      <c r="X348" s="26" t="str">
        <f>IF(HLOOKUP(W342,MaGv!$C$3:$AZ$68,5,0)=0," ",HLOOKUP(W342,MaGv!$C$3:$AZ$68,5,0))</f>
        <v/>
      </c>
      <c r="Y348" s="26" t="str">
        <f>IF(HLOOKUP(W342,MaGv!$C$3:$AZ$68,10,0)=0," ",HLOOKUP(W342,MaGv!$C$3:$AZ$68,10,0))</f>
        <v/>
      </c>
      <c r="Z348" s="26" t="str">
        <f>IF(HLOOKUP(W342,MaGv!$C$3:$AZ$68,15,0)=0," ",HLOOKUP(W342,MaGv!$C$3:$AZ$68,15,0))</f>
        <v>BA11</v>
      </c>
      <c r="AA348" s="26" t="str">
        <f>IF(HLOOKUP(W342,MaGv!$C$3:$AZ$68,20,0)=0," ",HLOOKUP(W342,MaGv!$C$3:$AZ$68,20,0))</f>
        <v>BU01</v>
      </c>
      <c r="AB348" s="26" t="str">
        <f>IF(HLOOKUP(W342,MaGv!$C$3:$AZ$68,25,0)=0," ",HLOOKUP(W342,MaGv!$C$3:$AZ$68,25,0))</f>
        <v>BE05</v>
      </c>
      <c r="AC348" s="26" t="str">
        <f>IF(HLOOKUP(W342,MaGv!$C$3:$AZ$68,30,0)=0," ",HLOOKUP(W342,MaGv!$C$3:$AZ$68,30,0))</f>
        <v/>
      </c>
      <c r="AD348" s="268"/>
      <c r="AE348" s="482"/>
      <c r="AF348" s="27">
        <v>4</v>
      </c>
      <c r="AG348" s="26" t="str">
        <f>IF(HLOOKUP(AF342,MaGv!$C$3:$AZ$68,5,0)=0," ",HLOOKUP(AF342,MaGv!$C$3:$AZ$68,5,0))</f>
        <v/>
      </c>
      <c r="AH348" s="26" t="str">
        <f>IF(HLOOKUP(AF342,MaGv!$C$3:$AZ$68,10,0)=0," ",HLOOKUP(AF342,MaGv!$C$3:$AZ$68,10,0))</f>
        <v/>
      </c>
      <c r="AI348" s="26" t="str">
        <f>IF(HLOOKUP(AF342,MaGv!$C$3:$AZ$68,15,0)=0," ",HLOOKUP(AF342,MaGv!$C$3:$AZ$68,15,0))</f>
        <v>BS07</v>
      </c>
      <c r="AJ348" s="26" t="str">
        <f>IF(HLOOKUP(AF342,MaGv!$C$3:$AZ$68,20,0)=0," ",HLOOKUP(AF342,MaGv!$C$3:$AZ$68,20,0))</f>
        <v>BC12</v>
      </c>
      <c r="AK348" s="26" t="str">
        <f>IF(HLOOKUP(AF342,MaGv!$C$3:$AZ$68,25,0)=0," ",HLOOKUP(AF342,MaGv!$C$3:$AZ$68,25,0))</f>
        <v>HL12</v>
      </c>
      <c r="AL348" s="26" t="str">
        <f>IF(HLOOKUP(AF342,MaGv!$C$3:$AZ$68,30,0)=0," ",HLOOKUP(AF342,MaGv!$C$3:$AZ$68,30,0))</f>
        <v/>
      </c>
    </row>
    <row r="349" spans="1:41" ht="14.25" customHeight="1" x14ac:dyDescent="0.25">
      <c r="A349" s="283"/>
      <c r="B349" s="484"/>
      <c r="C349" s="67">
        <v>5</v>
      </c>
      <c r="D349" s="68" t="str">
        <f t="shared" si="245"/>
        <v/>
      </c>
      <c r="E349" s="68" t="str">
        <f t="shared" si="235"/>
        <v/>
      </c>
      <c r="F349" s="68" t="str">
        <f t="shared" si="236"/>
        <v/>
      </c>
      <c r="G349" s="68" t="str">
        <f t="shared" si="237"/>
        <v/>
      </c>
      <c r="H349" s="68" t="str">
        <f t="shared" si="238"/>
        <v/>
      </c>
      <c r="I349" s="68" t="str">
        <f t="shared" si="239"/>
        <v/>
      </c>
      <c r="J349" s="281"/>
      <c r="K349" s="484"/>
      <c r="L349" s="67">
        <v>5</v>
      </c>
      <c r="M349" s="68" t="str">
        <f t="shared" si="246"/>
        <v/>
      </c>
      <c r="N349" s="68" t="str">
        <f t="shared" si="240"/>
        <v/>
      </c>
      <c r="O349" s="68" t="str">
        <f t="shared" si="241"/>
        <v/>
      </c>
      <c r="P349" s="68" t="str">
        <f t="shared" si="242"/>
        <v/>
      </c>
      <c r="Q349" s="68" t="str">
        <f t="shared" si="243"/>
        <v/>
      </c>
      <c r="R349" s="68" t="str">
        <f t="shared" si="244"/>
        <v/>
      </c>
      <c r="V349" s="483"/>
      <c r="W349" s="25">
        <v>5</v>
      </c>
      <c r="X349" s="26" t="str">
        <f>IF(HLOOKUP(W342,MaGv!$C$3:$AZ$68,6,0)=0," ",HLOOKUP(W342,MaGv!$C$3:$AZ$68,6,0))</f>
        <v/>
      </c>
      <c r="Y349" s="26" t="str">
        <f>IF(HLOOKUP(W342,MaGv!$C$3:$AZ$68,11,0)=0," ",HLOOKUP(W342,MaGv!$C$3:$AZ$68,11,0))</f>
        <v/>
      </c>
      <c r="Z349" s="26" t="str">
        <f>IF(HLOOKUP(W342,MaGv!$C$3:$AZ$68,16,0)=0," ",HLOOKUP(W342,MaGv!$C$3:$AZ$68,16,0))</f>
        <v/>
      </c>
      <c r="AA349" s="26" t="str">
        <f>IF(HLOOKUP(W342,MaGv!$C$3:$AZ$68,21,0)=0," ",HLOOKUP(W342,MaGv!$C$3:$AZ$68,21,0))</f>
        <v/>
      </c>
      <c r="AB349" s="26" t="str">
        <f>IF(HLOOKUP(W342,MaGv!$C$3:$AZ$68,26,0)=0," ",HLOOKUP(W342,MaGv!$C$3:$AZ$68,26,0))</f>
        <v/>
      </c>
      <c r="AC349" s="26" t="str">
        <f>IF(HLOOKUP(W342,MaGv!$C$3:$AZ$68,31,0)=0," ",HLOOKUP(W342,MaGv!$C$3:$AZ$68,31,0))</f>
        <v/>
      </c>
      <c r="AD349" s="268"/>
      <c r="AE349" s="482"/>
      <c r="AF349" s="27">
        <v>5</v>
      </c>
      <c r="AG349" s="26" t="str">
        <f>IF(HLOOKUP(AF342,MaGv!$C$3:$AZ$68,6,0)=0," ",HLOOKUP(AF342,MaGv!$C$3:$AZ$68,6,0))</f>
        <v/>
      </c>
      <c r="AH349" s="26" t="str">
        <f>IF(HLOOKUP(AF342,MaGv!$C$3:$AZ$68,11,0)=0," ",HLOOKUP(AF342,MaGv!$C$3:$AZ$68,11,0))</f>
        <v/>
      </c>
      <c r="AI349" s="26" t="str">
        <f>IF(HLOOKUP(AF342,MaGv!$C$3:$AZ$68,16,0)=0," ",HLOOKUP(AF342,MaGv!$C$3:$AZ$68,16,0))</f>
        <v/>
      </c>
      <c r="AJ349" s="26" t="str">
        <f>IF(HLOOKUP(AF342,MaGv!$C$3:$AZ$68,21,0)=0," ",HLOOKUP(AF342,MaGv!$C$3:$AZ$68,21,0))</f>
        <v/>
      </c>
      <c r="AK349" s="26" t="str">
        <f>IF(HLOOKUP(AF342,MaGv!$C$3:$AZ$68,26,0)=0," ",HLOOKUP(AF342,MaGv!$C$3:$AZ$68,26,0))</f>
        <v/>
      </c>
      <c r="AL349" s="26" t="str">
        <f>IF(HLOOKUP(AF342,MaGv!$C$3:$AZ$68,31,0)=0," ",HLOOKUP(AF342,MaGv!$C$3:$AZ$68,31,0))</f>
        <v/>
      </c>
    </row>
    <row r="350" spans="1:41" ht="14.25" customHeight="1" x14ac:dyDescent="0.25">
      <c r="A350" s="283"/>
      <c r="B350" s="484" t="s">
        <v>24</v>
      </c>
      <c r="C350" s="67">
        <v>1</v>
      </c>
      <c r="D350" s="68" t="str">
        <f t="shared" si="245"/>
        <v>hóa</v>
      </c>
      <c r="E350" s="68" t="str">
        <f t="shared" si="235"/>
        <v>côngN</v>
      </c>
      <c r="F350" s="68" t="str">
        <f t="shared" si="236"/>
        <v>tin</v>
      </c>
      <c r="G350" s="68" t="str">
        <f t="shared" si="237"/>
        <v>anh</v>
      </c>
      <c r="H350" s="68" t="str">
        <f t="shared" si="238"/>
        <v>lý</v>
      </c>
      <c r="I350" s="68" t="str">
        <f t="shared" si="239"/>
        <v/>
      </c>
      <c r="J350" s="281"/>
      <c r="K350" s="484" t="s">
        <v>24</v>
      </c>
      <c r="L350" s="67">
        <v>1</v>
      </c>
      <c r="M350" s="68" t="str">
        <f t="shared" si="246"/>
        <v>địa</v>
      </c>
      <c r="N350" s="68" t="str">
        <f t="shared" si="240"/>
        <v>cd</v>
      </c>
      <c r="O350" s="68" t="str">
        <f t="shared" si="241"/>
        <v>toán</v>
      </c>
      <c r="P350" s="68" t="str">
        <f t="shared" si="242"/>
        <v>anh</v>
      </c>
      <c r="Q350" s="68" t="str">
        <f t="shared" si="243"/>
        <v>lý</v>
      </c>
      <c r="R350" s="68" t="str">
        <f t="shared" si="244"/>
        <v/>
      </c>
      <c r="V350" s="483" t="s">
        <v>24</v>
      </c>
      <c r="W350" s="25">
        <v>1</v>
      </c>
      <c r="X350" s="26" t="str">
        <f>IF(HLOOKUP(W342,MaGv!$C$38:$AZ$68,2,0)=0," ",HLOOKUP(W342,MaGv!$C$38:$AZ$68,2,0))</f>
        <v>BH02</v>
      </c>
      <c r="Y350" s="26" t="str">
        <f>IF(HLOOKUP(W342,MaGv!$C$38:$AZ$68,7,0)=0," ",HLOOKUP(W342,MaGv!$C$38:$AZ$68,7,0))</f>
        <v>BC11</v>
      </c>
      <c r="Z350" s="26" t="str">
        <f>IF(HLOOKUP(W342,MaGv!$C$38:$AZ$68,12,0)=0," ",HLOOKUP(W342,MaGv!$C$38:$AZ$68,12,0))</f>
        <v>BI06</v>
      </c>
      <c r="AA350" s="26" t="str">
        <f>IF(HLOOKUP(W342,MaGv!$C$38:$AZ$68,17,0)=0," ",HLOOKUP(W342,MaGv!$C$38:$AZ$68,17,0))</f>
        <v>BA08</v>
      </c>
      <c r="AB350" s="26" t="str">
        <f>IF(HLOOKUP(W342,MaGv!$C$38:$AZ$68,22,0)=0," ",HLOOKUP(W342,MaGv!$C$38:$AZ$68,22,0))</f>
        <v>BL10</v>
      </c>
      <c r="AC350" s="26" t="str">
        <f>IF(HLOOKUP(W342,MaGv!$C$38:$AZ$68,27,0)=0," ",HLOOKUP(W342,MaGv!$C$38:$AZ$68,27,0))</f>
        <v/>
      </c>
      <c r="AD350" s="268"/>
      <c r="AE350" s="482" t="s">
        <v>24</v>
      </c>
      <c r="AF350" s="27">
        <v>1</v>
      </c>
      <c r="AG350" s="26" t="str">
        <f>IF(HLOOKUP(AF342,MaGv!$C$38:$AZ$68,2,0)=0," ",HLOOKUP(AF342,MaGv!$C$38:$AZ$68,2,0))</f>
        <v>BD04</v>
      </c>
      <c r="AH350" s="26" t="str">
        <f>IF(HLOOKUP(AF342,MaGv!$C$38:$AZ$68,7,0)=0," ",HLOOKUP(AF342,MaGv!$C$38:$AZ$68,7,0))</f>
        <v>BG04</v>
      </c>
      <c r="AI350" s="26" t="str">
        <f>IF(HLOOKUP(AF342,MaGv!$C$38:$AZ$68,12,0)=0," ",HLOOKUP(AF342,MaGv!$C$38:$AZ$68,12,0))</f>
        <v>BT12</v>
      </c>
      <c r="AJ350" s="26" t="str">
        <f>IF(HLOOKUP(AF342,MaGv!$C$38:$AZ$68,17,0)=0," ",HLOOKUP(AF342,MaGv!$C$38:$AZ$68,17,0))</f>
        <v>BA06</v>
      </c>
      <c r="AK350" s="26" t="str">
        <f>IF(HLOOKUP(AF342,MaGv!$C$38:$AZ$68,22,0)=0," ",HLOOKUP(AF342,MaGv!$C$38:$AZ$68,22,0))</f>
        <v>HL12</v>
      </c>
      <c r="AL350" s="26" t="str">
        <f>IF(HLOOKUP(AF342,MaGv!$C$38:$AZ$68,27,0)=0," ",HLOOKUP(AF342,MaGv!$C$38:$AZ$68,27,0))</f>
        <v/>
      </c>
    </row>
    <row r="351" spans="1:41" ht="14.25" customHeight="1" x14ac:dyDescent="0.25">
      <c r="A351" s="283"/>
      <c r="B351" s="484"/>
      <c r="C351" s="67">
        <v>2</v>
      </c>
      <c r="D351" s="68" t="str">
        <f t="shared" si="245"/>
        <v>văn</v>
      </c>
      <c r="E351" s="68" t="str">
        <f t="shared" si="235"/>
        <v>lý</v>
      </c>
      <c r="F351" s="68" t="str">
        <f t="shared" si="236"/>
        <v>văn</v>
      </c>
      <c r="G351" s="68" t="str">
        <f t="shared" si="237"/>
        <v>sinh</v>
      </c>
      <c r="H351" s="68" t="str">
        <f t="shared" si="238"/>
        <v>văn</v>
      </c>
      <c r="I351" s="68" t="str">
        <f t="shared" si="239"/>
        <v/>
      </c>
      <c r="J351" s="281"/>
      <c r="K351" s="484"/>
      <c r="L351" s="67">
        <v>2</v>
      </c>
      <c r="M351" s="68" t="str">
        <f t="shared" si="246"/>
        <v>toán</v>
      </c>
      <c r="N351" s="68" t="str">
        <f t="shared" si="240"/>
        <v>tin</v>
      </c>
      <c r="O351" s="68" t="str">
        <f t="shared" si="241"/>
        <v>toán</v>
      </c>
      <c r="P351" s="68" t="str">
        <f t="shared" si="242"/>
        <v>anh</v>
      </c>
      <c r="Q351" s="68" t="str">
        <f t="shared" si="243"/>
        <v>toán</v>
      </c>
      <c r="R351" s="68" t="str">
        <f t="shared" si="244"/>
        <v/>
      </c>
      <c r="V351" s="483"/>
      <c r="W351" s="25">
        <v>2</v>
      </c>
      <c r="X351" s="26" t="str">
        <f>IF(HLOOKUP(W342,MaGv!$C$38:$AZ$68,3,0)=0," ",HLOOKUP(W342,MaGv!$C$38:$AZ$68,3,0))</f>
        <v>BV07</v>
      </c>
      <c r="Y351" s="26" t="str">
        <f>IF(HLOOKUP(W342,MaGv!$C$38:$AZ$68,8,0)=0," ",HLOOKUP(W342,MaGv!$C$38:$AZ$68,8,0))</f>
        <v>BL10</v>
      </c>
      <c r="Z351" s="26" t="str">
        <f>IF(HLOOKUP(W342,MaGv!$C$38:$AZ$68,13,0)=0," ",HLOOKUP(W342,MaGv!$C$38:$AZ$68,13,0))</f>
        <v>BV07</v>
      </c>
      <c r="AA351" s="26" t="str">
        <f>IF(HLOOKUP(W342,MaGv!$C$38:$AZ$68,18,0)=0," ",HLOOKUP(W342,MaGv!$C$38:$AZ$68,18,0))</f>
        <v>BS07</v>
      </c>
      <c r="AB351" s="26" t="str">
        <f>IF(HLOOKUP(W342,MaGv!$C$38:$AZ$68,23,0)=0," ",HLOOKUP(W342,MaGv!$C$38:$AZ$68,23,0))</f>
        <v>BV07</v>
      </c>
      <c r="AC351" s="26" t="str">
        <f>IF(HLOOKUP(W342,MaGv!$C$38:$AZ$68,28,0)=0," ",HLOOKUP(W342,MaGv!$C$38:$AZ$68,28,0))</f>
        <v/>
      </c>
      <c r="AD351" s="268"/>
      <c r="AE351" s="482"/>
      <c r="AF351" s="27">
        <v>2</v>
      </c>
      <c r="AG351" s="26" t="str">
        <f>IF(HLOOKUP(AF342,MaGv!$C$38:$AZ$68,3,0)=0," ",HLOOKUP(AF342,MaGv!$C$38:$AZ$68,3,0))</f>
        <v>BT12</v>
      </c>
      <c r="AH351" s="26" t="str">
        <f>IF(HLOOKUP(AF342,MaGv!$C$38:$AZ$68,8,0)=0," ",HLOOKUP(AF342,MaGv!$C$38:$AZ$68,8,0))</f>
        <v>BI01</v>
      </c>
      <c r="AI351" s="26" t="str">
        <f>IF(HLOOKUP(AF342,MaGv!$C$38:$AZ$68,13,0)=0," ",HLOOKUP(AF342,MaGv!$C$38:$AZ$68,13,0))</f>
        <v>BT12</v>
      </c>
      <c r="AJ351" s="26" t="str">
        <f>IF(HLOOKUP(AF342,MaGv!$C$38:$AZ$68,18,0)=0," ",HLOOKUP(AF342,MaGv!$C$38:$AZ$68,18,0))</f>
        <v>BA06</v>
      </c>
      <c r="AK351" s="26" t="str">
        <f>IF(HLOOKUP(AF342,MaGv!$C$38:$AZ$68,23,0)=0," ",HLOOKUP(AF342,MaGv!$C$38:$AZ$68,23,0))</f>
        <v>BT12</v>
      </c>
      <c r="AL351" s="26" t="str">
        <f>IF(HLOOKUP(AF342,MaGv!$C$38:$AZ$68,28,0)=0," ",HLOOKUP(AF342,MaGv!$C$38:$AZ$68,28,0))</f>
        <v/>
      </c>
    </row>
    <row r="352" spans="1:41" ht="14.25" customHeight="1" x14ac:dyDescent="0.25">
      <c r="A352" s="283"/>
      <c r="B352" s="484"/>
      <c r="C352" s="67">
        <v>3</v>
      </c>
      <c r="D352" s="68" t="str">
        <f t="shared" si="245"/>
        <v>toán</v>
      </c>
      <c r="E352" s="68" t="str">
        <f t="shared" si="235"/>
        <v>lý</v>
      </c>
      <c r="F352" s="68" t="str">
        <f t="shared" si="236"/>
        <v>văn</v>
      </c>
      <c r="G352" s="68" t="str">
        <f t="shared" si="237"/>
        <v>tin</v>
      </c>
      <c r="H352" s="68" t="str">
        <f t="shared" si="238"/>
        <v>văn</v>
      </c>
      <c r="I352" s="68" t="str">
        <f t="shared" si="239"/>
        <v/>
      </c>
      <c r="J352" s="281"/>
      <c r="K352" s="484"/>
      <c r="L352" s="67">
        <v>3</v>
      </c>
      <c r="M352" s="68" t="str">
        <f t="shared" si="246"/>
        <v>hóa</v>
      </c>
      <c r="N352" s="68" t="str">
        <f t="shared" si="240"/>
        <v>tin</v>
      </c>
      <c r="O352" s="68" t="str">
        <f t="shared" si="241"/>
        <v>văn</v>
      </c>
      <c r="P352" s="68" t="str">
        <f t="shared" si="242"/>
        <v>lý</v>
      </c>
      <c r="Q352" s="68" t="str">
        <f t="shared" si="243"/>
        <v>toán</v>
      </c>
      <c r="R352" s="68" t="str">
        <f t="shared" si="244"/>
        <v/>
      </c>
      <c r="V352" s="483"/>
      <c r="W352" s="25">
        <v>3</v>
      </c>
      <c r="X352" s="26" t="str">
        <f>IF(HLOOKUP(W342,MaGv!$C$38:$AZ$68,4,0)=0," ",HLOOKUP(W342,MaGv!$C$38:$AZ$68,4,0))</f>
        <v>BT12</v>
      </c>
      <c r="Y352" s="26" t="str">
        <f>IF(HLOOKUP(W342,MaGv!$C$38:$AZ$68,9,0)=0," ",HLOOKUP(W342,MaGv!$C$38:$AZ$68,9,0))</f>
        <v>BL10</v>
      </c>
      <c r="Z352" s="26" t="str">
        <f>IF(HLOOKUP(W342,MaGv!$C$38:$AZ$68,14,0)=0," ",HLOOKUP(W342,MaGv!$C$38:$AZ$68,14,0))</f>
        <v>BV07</v>
      </c>
      <c r="AA352" s="26" t="str">
        <f>IF(HLOOKUP(W342,MaGv!$C$38:$AZ$68,19,0)=0," ",HLOOKUP(W342,MaGv!$C$38:$AZ$68,19,0))</f>
        <v>BI06</v>
      </c>
      <c r="AB352" s="26" t="str">
        <f>IF(HLOOKUP(W342,MaGv!$C$38:$AZ$68,24,0)=0," ",HLOOKUP(W342,MaGv!$C$38:$AZ$68,24,0))</f>
        <v>BV07</v>
      </c>
      <c r="AC352" s="26" t="str">
        <f>IF(HLOOKUP(W342,MaGv!$C$38:$AZ$68,29,0)=0," ",HLOOKUP(W342,MaGv!$C$38:$AZ$68,29,0))</f>
        <v/>
      </c>
      <c r="AD352" s="268"/>
      <c r="AE352" s="482"/>
      <c r="AF352" s="27">
        <v>3</v>
      </c>
      <c r="AG352" s="26" t="str">
        <f>IF(HLOOKUP(AF342,MaGv!$C$38:$AZ$68,4,0)=0," ",HLOOKUP(AF342,MaGv!$C$38:$AZ$68,4,0))</f>
        <v>BH09</v>
      </c>
      <c r="AH352" s="26" t="str">
        <f>IF(HLOOKUP(AF342,MaGv!$C$38:$AZ$68,9,0)=0," ",HLOOKUP(AF342,MaGv!$C$38:$AZ$68,9,0))</f>
        <v>BI01</v>
      </c>
      <c r="AI352" s="26" t="str">
        <f>IF(HLOOKUP(AF342,MaGv!$C$38:$AZ$68,14,0)=0," ",HLOOKUP(AF342,MaGv!$C$38:$AZ$68,14,0))</f>
        <v>BV13</v>
      </c>
      <c r="AJ352" s="26" t="str">
        <f>IF(HLOOKUP(AF342,MaGv!$C$38:$AZ$68,19,0)=0," ",HLOOKUP(AF342,MaGv!$C$38:$AZ$68,19,0))</f>
        <v>HL12</v>
      </c>
      <c r="AK352" s="26" t="str">
        <f>IF(HLOOKUP(AF342,MaGv!$C$38:$AZ$68,24,0)=0," ",HLOOKUP(AF342,MaGv!$C$38:$AZ$68,24,0))</f>
        <v>BT12</v>
      </c>
      <c r="AL352" s="26" t="str">
        <f>IF(HLOOKUP(AF342,MaGv!$C$38:$AZ$68,29,0)=0," ",HLOOKUP(AF342,MaGv!$C$38:$AZ$68,29,0))</f>
        <v/>
      </c>
    </row>
    <row r="353" spans="1:41" ht="14.25" customHeight="1" x14ac:dyDescent="0.25">
      <c r="A353" s="283"/>
      <c r="B353" s="484"/>
      <c r="C353" s="67">
        <v>4</v>
      </c>
      <c r="D353" s="68" t="s">
        <v>158</v>
      </c>
      <c r="E353" s="68" t="str">
        <f t="shared" si="235"/>
        <v>hóa</v>
      </c>
      <c r="F353" s="68" t="str">
        <f t="shared" si="236"/>
        <v>sử</v>
      </c>
      <c r="G353" s="68" t="str">
        <f t="shared" si="237"/>
        <v>địa</v>
      </c>
      <c r="H353" s="68" t="str">
        <f t="shared" si="238"/>
        <v>anh</v>
      </c>
      <c r="I353" s="68" t="str">
        <f t="shared" si="239"/>
        <v/>
      </c>
      <c r="J353" s="281"/>
      <c r="K353" s="484"/>
      <c r="L353" s="67">
        <v>4</v>
      </c>
      <c r="M353" s="68" t="s">
        <v>158</v>
      </c>
      <c r="N353" s="68" t="str">
        <f t="shared" si="240"/>
        <v>anh</v>
      </c>
      <c r="O353" s="68" t="str">
        <f t="shared" si="241"/>
        <v>văn</v>
      </c>
      <c r="P353" s="68" t="str">
        <f t="shared" si="242"/>
        <v>văn</v>
      </c>
      <c r="Q353" s="68" t="str">
        <f t="shared" si="243"/>
        <v>văn</v>
      </c>
      <c r="R353" s="68" t="str">
        <f t="shared" si="244"/>
        <v/>
      </c>
      <c r="V353" s="483"/>
      <c r="W353" s="25">
        <v>4</v>
      </c>
      <c r="X353" s="26" t="str">
        <f>IF(HLOOKUP(W342,MaGv!$C$38:$AZ$68,5,0)=0," ",HLOOKUP(W342,MaGv!$C$38:$AZ$68,5,0))</f>
        <v>BT12</v>
      </c>
      <c r="Y353" s="26" t="str">
        <f>IF(HLOOKUP(W342,MaGv!$C$38:$AZ$68,10,0)=0," ",HLOOKUP(W342,MaGv!$C$38:$AZ$68,10,0))</f>
        <v>BH02</v>
      </c>
      <c r="Z353" s="26" t="str">
        <f>IF(HLOOKUP(W342,MaGv!$C$38:$AZ$68,15,0)=0," ",HLOOKUP(W342,MaGv!$C$38:$AZ$68,15,0))</f>
        <v>BU01</v>
      </c>
      <c r="AA353" s="26" t="str">
        <f>IF(HLOOKUP(W342,MaGv!$C$38:$AZ$68,20,0)=0," ",HLOOKUP(W342,MaGv!$C$38:$AZ$68,20,0))</f>
        <v>BD02</v>
      </c>
      <c r="AB353" s="26" t="str">
        <f>IF(HLOOKUP(W342,MaGv!$C$38:$AZ$68,25,0)=0," ",HLOOKUP(W342,MaGv!$C$38:$AZ$68,25,0))</f>
        <v>BA08</v>
      </c>
      <c r="AC353" s="26" t="str">
        <f>IF(HLOOKUP(W342,MaGv!$C$38:$AZ$68,30,0)=0," ",HLOOKUP(W342,MaGv!$C$38:$AZ$68,30,0))</f>
        <v/>
      </c>
      <c r="AD353" s="268"/>
      <c r="AE353" s="482"/>
      <c r="AF353" s="27">
        <v>4</v>
      </c>
      <c r="AG353" s="26" t="str">
        <f>IF(HLOOKUP(AF342,MaGv!$C$38:$AZ$68,5,0)=0," ",HLOOKUP(AF342,MaGv!$C$38:$AZ$68,5,0))</f>
        <v>BD04</v>
      </c>
      <c r="AH353" s="26" t="str">
        <f>IF(HLOOKUP(AF342,MaGv!$C$38:$AZ$68,10,0)=0," ",HLOOKUP(AF342,MaGv!$C$38:$AZ$68,10,0))</f>
        <v>BA06</v>
      </c>
      <c r="AI353" s="26" t="str">
        <f>IF(HLOOKUP(AF342,MaGv!$C$38:$AZ$68,15,0)=0," ",HLOOKUP(AF342,MaGv!$C$38:$AZ$68,15,0))</f>
        <v>BV13</v>
      </c>
      <c r="AJ353" s="26" t="str">
        <f>IF(HLOOKUP(AF342,MaGv!$C$38:$AZ$68,20,0)=0," ",HLOOKUP(AF342,MaGv!$C$38:$AZ$68,20,0))</f>
        <v>BV13</v>
      </c>
      <c r="AK353" s="26" t="str">
        <f>IF(HLOOKUP(AF342,MaGv!$C$38:$AZ$68,25,0)=0," ",HLOOKUP(AF342,MaGv!$C$38:$AZ$68,25,0))</f>
        <v>BV13</v>
      </c>
      <c r="AL353" s="26" t="str">
        <f>IF(HLOOKUP(AF342,MaGv!$C$38:$AZ$68,30,0)=0," ",HLOOKUP(AF342,MaGv!$C$38:$AZ$68,30,0))</f>
        <v/>
      </c>
    </row>
    <row r="354" spans="1:41" ht="14.25" customHeight="1" x14ac:dyDescent="0.25">
      <c r="A354" s="283"/>
      <c r="B354" s="484"/>
      <c r="C354" s="67">
        <v>5</v>
      </c>
      <c r="D354" s="68" t="s">
        <v>516</v>
      </c>
      <c r="E354" s="68" t="str">
        <f t="shared" si="235"/>
        <v>cd</v>
      </c>
      <c r="F354" s="68" t="str">
        <f t="shared" si="236"/>
        <v>hóa</v>
      </c>
      <c r="G354" s="68" t="str">
        <f t="shared" si="237"/>
        <v>qp</v>
      </c>
      <c r="H354" s="68" t="str">
        <f t="shared" si="238"/>
        <v>anh</v>
      </c>
      <c r="I354" s="68" t="str">
        <f t="shared" si="239"/>
        <v/>
      </c>
      <c r="J354" s="281"/>
      <c r="K354" s="484"/>
      <c r="L354" s="67">
        <v>5</v>
      </c>
      <c r="M354" s="68" t="s">
        <v>516</v>
      </c>
      <c r="N354" s="68" t="str">
        <f t="shared" si="240"/>
        <v>anh</v>
      </c>
      <c r="O354" s="68" t="str">
        <f t="shared" si="241"/>
        <v>sử</v>
      </c>
      <c r="P354" s="68" t="str">
        <f t="shared" si="242"/>
        <v>hóa</v>
      </c>
      <c r="Q354" s="68" t="str">
        <f t="shared" si="243"/>
        <v>văn</v>
      </c>
      <c r="R354" s="68" t="str">
        <f t="shared" si="244"/>
        <v/>
      </c>
      <c r="V354" s="483"/>
      <c r="W354" s="25">
        <v>5</v>
      </c>
      <c r="X354" s="26" t="str">
        <f>IF(HLOOKUP(W342,MaGv!$C$38:$AZ$68,6,0)=0," ",HLOOKUP(W342,MaGv!$C$38:$AZ$68,6,0))</f>
        <v>BT12</v>
      </c>
      <c r="Y354" s="26" t="str">
        <f>IF(HLOOKUP(W342,MaGv!$C$38:$AZ$68,11,0)=0," ",HLOOKUP(W342,MaGv!$C$38:$AZ$68,11,0))</f>
        <v>BG02</v>
      </c>
      <c r="Z354" s="26" t="str">
        <f>IF(HLOOKUP(W342,MaGv!$C$38:$AZ$68,16,0)=0," ",HLOOKUP(W342,MaGv!$C$38:$AZ$68,16,0))</f>
        <v>BH02</v>
      </c>
      <c r="AA354" s="26" t="str">
        <f>IF(HLOOKUP(W342,MaGv!$C$38:$AZ$68,21,0)=0," ",HLOOKUP(W342,MaGv!$C$38:$AZ$68,21,0))</f>
        <v>BQ04</v>
      </c>
      <c r="AB354" s="26" t="str">
        <f>IF(HLOOKUP(W342,MaGv!$C$38:$AZ$68,26,0)=0," ",HLOOKUP(W342,MaGv!$C$38:$AZ$68,26,0))</f>
        <v>BA08</v>
      </c>
      <c r="AC354" s="26" t="str">
        <f>IF(HLOOKUP(W342,MaGv!$C$38:$AZ$68,31,0)=0," ",HLOOKUP(W342,MaGv!$C$38:$AZ$68,31,0))</f>
        <v/>
      </c>
      <c r="AD354" s="268"/>
      <c r="AE354" s="482"/>
      <c r="AF354" s="27">
        <v>5</v>
      </c>
      <c r="AG354" s="26" t="str">
        <f>IF(HLOOKUP(AF342,MaGv!$C$38:$AZ$68,6,0)=0," ",HLOOKUP(AF342,MaGv!$C$38:$AZ$68,6,0))</f>
        <v>BD04</v>
      </c>
      <c r="AH354" s="26" t="str">
        <f>IF(HLOOKUP(AF342,MaGv!$C$38:$AZ$68,11,0)=0," ",HLOOKUP(AF342,MaGv!$C$38:$AZ$68,11,0))</f>
        <v>BA06</v>
      </c>
      <c r="AI354" s="26" t="str">
        <f>IF(HLOOKUP(AF342,MaGv!$C$38:$AZ$68,16,0)=0," ",HLOOKUP(AF342,MaGv!$C$38:$AZ$68,16,0))</f>
        <v>BU01</v>
      </c>
      <c r="AJ354" s="26" t="str">
        <f>IF(HLOOKUP(AF342,MaGv!$C$38:$AZ$68,21,0)=0," ",HLOOKUP(AF342,MaGv!$C$38:$AZ$68,21,0))</f>
        <v>BH09</v>
      </c>
      <c r="AK354" s="26" t="str">
        <f>IF(HLOOKUP(AF342,MaGv!$C$38:$AZ$68,26,0)=0," ",HLOOKUP(AF342,MaGv!$C$38:$AZ$68,26,0))</f>
        <v>BV13</v>
      </c>
      <c r="AL354" s="26" t="str">
        <f>IF(HLOOKUP(AF342,MaGv!$C$38:$AZ$68,31,0)=0," ",HLOOKUP(AF342,MaGv!$C$38:$AZ$68,31,0))</f>
        <v/>
      </c>
      <c r="AN354" s="28"/>
      <c r="AO354" s="28"/>
    </row>
    <row r="355" spans="1:41" s="28" customFormat="1" ht="14.25" customHeight="1" x14ac:dyDescent="0.25">
      <c r="A355" s="283"/>
      <c r="B355" s="69"/>
      <c r="C355" s="69"/>
      <c r="D355" s="69"/>
      <c r="E355" s="69"/>
      <c r="F355" s="69"/>
      <c r="G355" s="71"/>
      <c r="H355" s="71"/>
      <c r="I355" s="71"/>
      <c r="J355" s="281"/>
      <c r="K355" s="71"/>
      <c r="L355" s="71"/>
      <c r="M355" s="71"/>
      <c r="N355" s="71"/>
      <c r="O355" s="71"/>
      <c r="P355" s="71"/>
      <c r="Q355" s="71"/>
      <c r="R355" s="71"/>
      <c r="V355" s="11"/>
      <c r="W355" s="8"/>
      <c r="X355" s="6"/>
      <c r="Y355" s="6"/>
      <c r="Z355" s="6"/>
      <c r="AA355" s="6"/>
      <c r="AB355" s="6"/>
      <c r="AC355" s="6"/>
      <c r="AD355" s="268"/>
      <c r="AE355" s="7"/>
      <c r="AF355" s="8"/>
      <c r="AG355" s="6"/>
      <c r="AH355" s="6"/>
      <c r="AI355" s="6"/>
      <c r="AJ355" s="6"/>
      <c r="AK355" s="6"/>
      <c r="AL355" s="6"/>
    </row>
    <row r="356" spans="1:41" s="28" customFormat="1" ht="14.25" customHeight="1" x14ac:dyDescent="0.25">
      <c r="A356" s="284"/>
      <c r="B356" s="72"/>
      <c r="C356" s="72"/>
      <c r="D356" s="72"/>
      <c r="E356" s="72"/>
      <c r="F356" s="72"/>
      <c r="G356" s="73"/>
      <c r="H356" s="73"/>
      <c r="I356" s="73"/>
      <c r="J356" s="282"/>
      <c r="K356" s="73"/>
      <c r="L356" s="73"/>
      <c r="M356" s="73"/>
      <c r="N356" s="73"/>
      <c r="O356" s="73"/>
      <c r="P356" s="73"/>
      <c r="Q356" s="73"/>
      <c r="R356" s="73"/>
      <c r="V356" s="12"/>
      <c r="W356" s="8"/>
      <c r="X356" s="6"/>
      <c r="Y356" s="6"/>
      <c r="Z356" s="6"/>
      <c r="AA356" s="6"/>
      <c r="AB356" s="6"/>
      <c r="AC356" s="6"/>
      <c r="AD356" s="268"/>
      <c r="AE356" s="7"/>
      <c r="AF356" s="8"/>
      <c r="AG356" s="6"/>
      <c r="AH356" s="6"/>
      <c r="AI356" s="6"/>
      <c r="AJ356" s="6"/>
      <c r="AK356" s="6"/>
      <c r="AL356" s="6"/>
      <c r="AN356" s="16"/>
      <c r="AO356" s="16"/>
    </row>
    <row r="357" spans="1:41" ht="14.25" customHeight="1" x14ac:dyDescent="0.25">
      <c r="A357" s="285"/>
      <c r="J357" s="281"/>
      <c r="V357" s="2"/>
      <c r="W357" s="30"/>
      <c r="X357" s="2"/>
      <c r="Y357" s="2"/>
      <c r="Z357" s="2"/>
      <c r="AA357" s="2"/>
      <c r="AB357" s="2"/>
      <c r="AC357" s="2"/>
      <c r="AD357" s="268"/>
      <c r="AE357" s="2"/>
      <c r="AF357" s="30"/>
      <c r="AG357" s="2"/>
      <c r="AH357" s="2"/>
      <c r="AI357" s="2"/>
      <c r="AJ357" s="2"/>
      <c r="AK357" s="2"/>
      <c r="AL357" s="2"/>
    </row>
    <row r="358" spans="1:41" ht="14.25" customHeight="1" x14ac:dyDescent="0.25">
      <c r="A358" s="271"/>
      <c r="B358" s="55" t="s">
        <v>94</v>
      </c>
      <c r="C358" s="56"/>
      <c r="D358" s="57"/>
      <c r="E358" s="57"/>
      <c r="F358" s="57"/>
      <c r="G358" s="57"/>
      <c r="H358" s="58" t="str">
        <f>MaGv!$N$1</f>
        <v>02/1/2018</v>
      </c>
      <c r="I358" s="57"/>
      <c r="J358" s="275"/>
      <c r="K358" s="55" t="s">
        <v>94</v>
      </c>
      <c r="M358" s="57"/>
      <c r="N358" s="57"/>
      <c r="O358" s="57"/>
      <c r="P358" s="57"/>
      <c r="Q358" s="58" t="str">
        <f>MaGv!$N$1</f>
        <v>02/1/2018</v>
      </c>
      <c r="R358" s="57"/>
      <c r="V358" s="15"/>
      <c r="W358" s="17"/>
      <c r="X358" s="17"/>
      <c r="Y358" s="17"/>
      <c r="Z358" s="17"/>
      <c r="AA358" s="17"/>
      <c r="AB358" s="18" t="str">
        <f>MaGv!$N$1</f>
        <v>02/1/2018</v>
      </c>
      <c r="AC358" s="17"/>
      <c r="AD358" s="268"/>
      <c r="AE358" s="15"/>
      <c r="AF358" s="17"/>
      <c r="AG358" s="17"/>
      <c r="AH358" s="17"/>
      <c r="AI358" s="17"/>
      <c r="AJ358" s="17"/>
      <c r="AK358" s="18" t="str">
        <f>MaGv!$N$1</f>
        <v>02/1/2018</v>
      </c>
      <c r="AL358" s="17"/>
    </row>
    <row r="359" spans="1:41" ht="14.25" customHeight="1" x14ac:dyDescent="0.25">
      <c r="A359" s="271"/>
      <c r="B359" s="59" t="str">
        <f>V359</f>
        <v>LỚP:</v>
      </c>
      <c r="C359" s="196" t="str">
        <f>VLOOKUP(A361,DS!$R$3:$T$52,2,0)</f>
        <v>C12</v>
      </c>
      <c r="D359" s="59" t="str">
        <f>Y359</f>
        <v>GVCN:</v>
      </c>
      <c r="E359" s="60" t="str">
        <f>Z359</f>
        <v>Cao Thị Kim Dung-Văn</v>
      </c>
      <c r="G359" s="62"/>
      <c r="H359" s="62"/>
      <c r="I359" s="62"/>
      <c r="J359" s="275"/>
      <c r="K359" s="63" t="str">
        <f>AE359</f>
        <v>LỚP:</v>
      </c>
      <c r="L359" s="196" t="str">
        <f>VLOOKUP(J361,DS!$R$3:$T$52,2,0)</f>
        <v>C13</v>
      </c>
      <c r="M359" s="59" t="str">
        <f>AH359</f>
        <v>GVCN:</v>
      </c>
      <c r="N359" s="64" t="str">
        <f>AI359</f>
        <v>Huỳnh Thái-Hóa</v>
      </c>
      <c r="P359" s="62"/>
      <c r="Q359" s="62"/>
      <c r="R359" s="62"/>
      <c r="V359" s="19" t="s">
        <v>37</v>
      </c>
      <c r="W359" s="4" t="str">
        <f>C359</f>
        <v>C12</v>
      </c>
      <c r="Y359" s="10" t="s">
        <v>17</v>
      </c>
      <c r="Z359" s="5" t="str">
        <f>VLOOKUP(W359,dscn,4,0)&amp; "-"&amp;VLOOKUP(W359,dscn,6,0)</f>
        <v>Cao Thị Kim Dung-Văn</v>
      </c>
      <c r="AA359" s="4"/>
      <c r="AB359" s="4"/>
      <c r="AC359" s="4"/>
      <c r="AD359" s="268"/>
      <c r="AE359" s="19" t="s">
        <v>37</v>
      </c>
      <c r="AF359" s="4" t="str">
        <f>L359</f>
        <v>C13</v>
      </c>
      <c r="AH359" s="10" t="s">
        <v>17</v>
      </c>
      <c r="AI359" s="5" t="str">
        <f>VLOOKUP(AF359,dscn,4,0)&amp; "-"&amp;VLOOKUP(AF359,dscn,6,0)</f>
        <v>Huỳnh Thái-Hóa</v>
      </c>
      <c r="AJ359" s="4"/>
      <c r="AK359" s="4"/>
      <c r="AL359" s="4"/>
    </row>
    <row r="360" spans="1:41" ht="14.25" customHeight="1" x14ac:dyDescent="0.25">
      <c r="A360" s="272"/>
      <c r="J360" s="276"/>
      <c r="V360" s="2"/>
      <c r="W360" s="2"/>
      <c r="X360" s="1"/>
      <c r="Y360" s="2"/>
      <c r="Z360" s="2"/>
      <c r="AA360" s="2"/>
      <c r="AB360" s="2"/>
      <c r="AC360" s="2"/>
      <c r="AD360" s="268"/>
      <c r="AE360" s="2"/>
      <c r="AF360" s="2"/>
      <c r="AG360" s="1"/>
      <c r="AH360" s="2"/>
      <c r="AI360" s="2"/>
      <c r="AJ360" s="2"/>
      <c r="AK360" s="2"/>
      <c r="AL360" s="2"/>
    </row>
    <row r="361" spans="1:41" ht="14.25" customHeight="1" x14ac:dyDescent="0.25">
      <c r="A361" s="273">
        <v>43</v>
      </c>
      <c r="B361" s="65"/>
      <c r="C361" s="66" t="s">
        <v>44</v>
      </c>
      <c r="D361" s="66" t="s">
        <v>15</v>
      </c>
      <c r="E361" s="66" t="s">
        <v>16</v>
      </c>
      <c r="F361" s="66" t="s">
        <v>38</v>
      </c>
      <c r="G361" s="66" t="s">
        <v>39</v>
      </c>
      <c r="H361" s="66" t="s">
        <v>40</v>
      </c>
      <c r="I361" s="66" t="s">
        <v>41</v>
      </c>
      <c r="J361" s="277">
        <v>44</v>
      </c>
      <c r="K361" s="65"/>
      <c r="L361" s="66" t="s">
        <v>44</v>
      </c>
      <c r="M361" s="66" t="s">
        <v>15</v>
      </c>
      <c r="N361" s="66" t="s">
        <v>16</v>
      </c>
      <c r="O361" s="66" t="s">
        <v>38</v>
      </c>
      <c r="P361" s="66" t="s">
        <v>39</v>
      </c>
      <c r="Q361" s="66" t="s">
        <v>40</v>
      </c>
      <c r="R361" s="66" t="s">
        <v>41</v>
      </c>
      <c r="U361" s="22"/>
      <c r="V361" s="20"/>
      <c r="W361" s="21" t="s">
        <v>44</v>
      </c>
      <c r="X361" s="21" t="s">
        <v>15</v>
      </c>
      <c r="Y361" s="21" t="s">
        <v>16</v>
      </c>
      <c r="Z361" s="21" t="s">
        <v>38</v>
      </c>
      <c r="AA361" s="21" t="s">
        <v>39</v>
      </c>
      <c r="AB361" s="21" t="s">
        <v>40</v>
      </c>
      <c r="AC361" s="21" t="s">
        <v>41</v>
      </c>
      <c r="AD361" s="269"/>
      <c r="AE361" s="20"/>
      <c r="AF361" s="21" t="s">
        <v>44</v>
      </c>
      <c r="AG361" s="21" t="s">
        <v>15</v>
      </c>
      <c r="AH361" s="21" t="s">
        <v>16</v>
      </c>
      <c r="AI361" s="21" t="s">
        <v>38</v>
      </c>
      <c r="AJ361" s="21" t="s">
        <v>39</v>
      </c>
      <c r="AK361" s="21" t="s">
        <v>40</v>
      </c>
      <c r="AL361" s="21" t="s">
        <v>41</v>
      </c>
      <c r="AN361" s="22"/>
      <c r="AO361" s="22"/>
    </row>
    <row r="362" spans="1:41" s="22" customFormat="1" ht="14.25" customHeight="1" x14ac:dyDescent="0.25">
      <c r="A362" s="273"/>
      <c r="B362" s="484" t="s">
        <v>25</v>
      </c>
      <c r="C362" s="67">
        <v>1</v>
      </c>
      <c r="D362" s="68" t="s">
        <v>125</v>
      </c>
      <c r="E362" s="68" t="str">
        <f t="shared" ref="E362:E371" si="247">IF(Y362="","",IF(Y362="cn","cn",VLOOKUP(MID(Y362,2,1),$AN$4:$AO$18,2,0)))</f>
        <v>lý</v>
      </c>
      <c r="F362" s="68" t="str">
        <f t="shared" ref="F362:F371" si="248">IF(Z362="","",IF(Z362="cn","cn",VLOOKUP(MID(Z362,2,1),$AN$4:$AO$18,2,0)))</f>
        <v>anh</v>
      </c>
      <c r="G362" s="68" t="str">
        <f t="shared" ref="G362:G371" si="249">IF(AA362="","",IF(AA362="cn","cn",VLOOKUP(MID(AA362,2,1),$AN$4:$AO$18,2,0)))</f>
        <v/>
      </c>
      <c r="H362" s="68" t="str">
        <f t="shared" ref="H362:H371" si="250">IF(AB362="","",IF(AB362="cn","cn",VLOOKUP(MID(AB362,2,1),$AN$4:$AO$18,2,0)))</f>
        <v/>
      </c>
      <c r="I362" s="68" t="str">
        <f t="shared" ref="I362:I371" si="251">IF(AC362="","",IF(AC362="cn","cn",VLOOKUP(MID(AC362,2,1),$AN$4:$AO$18,2,0)))</f>
        <v/>
      </c>
      <c r="J362" s="277"/>
      <c r="K362" s="484" t="s">
        <v>25</v>
      </c>
      <c r="L362" s="67">
        <v>1</v>
      </c>
      <c r="M362" s="68"/>
      <c r="N362" s="68" t="str">
        <f t="shared" ref="N362:N371" si="252">IF(AH362="","",IF(AH362="cn","cn",VLOOKUP(MID(AH362,2,1),$AN$4:$AO$18,2,0)))</f>
        <v>hóa</v>
      </c>
      <c r="O362" s="68" t="str">
        <f t="shared" ref="O362:O371" si="253">IF(AI362="","",IF(AI362="cn","cn",VLOOKUP(MID(AI362,2,1),$AN$4:$AO$18,2,0)))</f>
        <v/>
      </c>
      <c r="P362" s="68" t="str">
        <f t="shared" ref="P362:P371" si="254">IF(AJ362="","",IF(AJ362="cn","cn",VLOOKUP(MID(AJ362,2,1),$AN$4:$AO$18,2,0)))</f>
        <v>côngN</v>
      </c>
      <c r="Q362" s="68" t="str">
        <f t="shared" ref="Q362:Q371" si="255">IF(AK362="","",IF(AK362="cn","cn",VLOOKUP(MID(AK362,2,1),$AN$4:$AO$18,2,0)))</f>
        <v>td</v>
      </c>
      <c r="R362" s="68" t="str">
        <f t="shared" ref="R362:R371" si="256">IF(AL362="","",IF(AL362="cn","cn",VLOOKUP(MID(AL362,2,1),$AN$4:$AO$18,2,0)))</f>
        <v/>
      </c>
      <c r="V362" s="20" t="s">
        <v>25</v>
      </c>
      <c r="W362" s="21">
        <v>1</v>
      </c>
      <c r="X362" s="26" t="s">
        <v>516</v>
      </c>
      <c r="Y362" s="26" t="str">
        <f>IF(HLOOKUP(W359,MaGv!$C$3:$AZ$68,7,0)=0," ",HLOOKUP(W359,MaGv!$C$3:$AZ$68,7,0))</f>
        <v>BL07</v>
      </c>
      <c r="Z362" s="26" t="str">
        <f>IF(HLOOKUP(W359,MaGv!$C$3:$AZ$68,12,0)=0," ",HLOOKUP(W359,MaGv!$C$3:$AZ$68,12,0))</f>
        <v>BA11</v>
      </c>
      <c r="AA362" s="26" t="str">
        <f>IF(HLOOKUP(W359,MaGv!$C$3:$AZ$68,17,0)=0," ",HLOOKUP(W359,MaGv!$C$3:$AZ$68,17,0))</f>
        <v/>
      </c>
      <c r="AB362" s="26" t="str">
        <f>IF(HLOOKUP(W359,MaGv!$C$3:$AZ$68,22,0)=0," ",HLOOKUP(W359,MaGv!$C$3:$AZ$68,22,0))</f>
        <v/>
      </c>
      <c r="AC362" s="26" t="str">
        <f>IF(HLOOKUP(W359,MaGv!$C$3:$AZ$68,27,0)=0," ",HLOOKUP(W359,MaGv!$C$3:$AZ$68,27,0))</f>
        <v/>
      </c>
      <c r="AD362" s="268"/>
      <c r="AE362" s="482" t="s">
        <v>25</v>
      </c>
      <c r="AF362" s="27">
        <v>1</v>
      </c>
      <c r="AG362" s="26" t="s">
        <v>516</v>
      </c>
      <c r="AH362" s="26" t="str">
        <f>IF(HLOOKUP(AF359,MaGv!$C$3:$AZ$68,7,0)=0," ",HLOOKUP(AF359,MaGv!$C$3:$AZ$68,7,0))</f>
        <v>BH08</v>
      </c>
      <c r="AI362" s="26" t="str">
        <f>IF(HLOOKUP(AF359,MaGv!$C$3:$AZ$68,12,0)=0," ",HLOOKUP(AF359,MaGv!$C$3:$AZ$68,12,0))</f>
        <v/>
      </c>
      <c r="AJ362" s="26" t="str">
        <f>IF(HLOOKUP(AF359,MaGv!$C$3:$AZ$68,17,0)=0," ",HLOOKUP(AF359,MaGv!$C$3:$AZ$68,17,0))</f>
        <v>BC11</v>
      </c>
      <c r="AK362" s="26" t="str">
        <f>IF(HLOOKUP(AF359,MaGv!$C$3:$AZ$68,22,0)=0," ",HLOOKUP(AF359,MaGv!$C$3:$AZ$68,22,0))</f>
        <v>BE05</v>
      </c>
      <c r="AL362" s="26" t="str">
        <f>IF(HLOOKUP(AF359,MaGv!$C$3:$AZ$68,27,0)=0," ",HLOOKUP(AF359,MaGv!$C$3:$AZ$68,27,0))</f>
        <v/>
      </c>
      <c r="AN362" s="16"/>
      <c r="AO362" s="16"/>
    </row>
    <row r="363" spans="1:41" ht="14.25" customHeight="1" x14ac:dyDescent="0.25">
      <c r="A363" s="283"/>
      <c r="B363" s="484"/>
      <c r="C363" s="67">
        <v>2</v>
      </c>
      <c r="D363" s="68" t="s">
        <v>125</v>
      </c>
      <c r="E363" s="68" t="str">
        <f t="shared" si="247"/>
        <v>lý</v>
      </c>
      <c r="F363" s="68" t="str">
        <f t="shared" si="248"/>
        <v>anh</v>
      </c>
      <c r="G363" s="68" t="str">
        <f t="shared" si="249"/>
        <v/>
      </c>
      <c r="H363" s="68" t="str">
        <f t="shared" si="250"/>
        <v/>
      </c>
      <c r="I363" s="68" t="str">
        <f t="shared" si="251"/>
        <v/>
      </c>
      <c r="J363" s="281"/>
      <c r="K363" s="484"/>
      <c r="L363" s="67">
        <v>2</v>
      </c>
      <c r="M363" s="68"/>
      <c r="N363" s="68" t="str">
        <f t="shared" si="252"/>
        <v>hóa</v>
      </c>
      <c r="O363" s="68" t="str">
        <f t="shared" si="253"/>
        <v/>
      </c>
      <c r="P363" s="68" t="str">
        <f t="shared" si="254"/>
        <v>côngN</v>
      </c>
      <c r="Q363" s="68" t="str">
        <f t="shared" si="255"/>
        <v>td</v>
      </c>
      <c r="R363" s="68" t="str">
        <f t="shared" si="256"/>
        <v/>
      </c>
      <c r="V363" s="483"/>
      <c r="W363" s="25">
        <v>2</v>
      </c>
      <c r="X363" s="26" t="s">
        <v>158</v>
      </c>
      <c r="Y363" s="26" t="str">
        <f>IF(HLOOKUP(W359,MaGv!$C$3:$AZ$68,8,0)=0," ",HLOOKUP(W359,MaGv!$C$3:$AZ$68,8,0))</f>
        <v>BL07</v>
      </c>
      <c r="Z363" s="26" t="str">
        <f>IF(HLOOKUP(W359,MaGv!$C$3:$AZ$68,13,0)=0," ",HLOOKUP(W359,MaGv!$C$3:$AZ$68,13,0))</f>
        <v>BA11</v>
      </c>
      <c r="AA363" s="26" t="str">
        <f>IF(HLOOKUP(W359,MaGv!$C$3:$AZ$68,18,0)=0," ",HLOOKUP(W359,MaGv!$C$3:$AZ$68,18,0))</f>
        <v/>
      </c>
      <c r="AB363" s="26" t="str">
        <f>IF(HLOOKUP(W359,MaGv!$C$3:$AZ$68,23,0)=0," ",HLOOKUP(W359,MaGv!$C$3:$AZ$68,23,0))</f>
        <v/>
      </c>
      <c r="AC363" s="26" t="str">
        <f>IF(HLOOKUP(W359,MaGv!$C$3:$AZ$68,28,0)=0," ",HLOOKUP(W359,MaGv!$C$3:$AZ$68,28,0))</f>
        <v/>
      </c>
      <c r="AD363" s="268"/>
      <c r="AE363" s="482"/>
      <c r="AF363" s="27">
        <v>2</v>
      </c>
      <c r="AG363" s="26" t="s">
        <v>158</v>
      </c>
      <c r="AH363" s="26" t="str">
        <f>IF(HLOOKUP(AF359,MaGv!$C$3:$AZ$68,8,0)=0," ",HLOOKUP(AF359,MaGv!$C$3:$AZ$68,8,0))</f>
        <v>BH08</v>
      </c>
      <c r="AI363" s="26" t="str">
        <f>IF(HLOOKUP(AF359,MaGv!$C$3:$AZ$68,13,0)=0," ",HLOOKUP(AF359,MaGv!$C$3:$AZ$68,13,0))</f>
        <v/>
      </c>
      <c r="AJ363" s="26" t="str">
        <f>IF(HLOOKUP(AF359,MaGv!$C$3:$AZ$68,18,0)=0," ",HLOOKUP(AF359,MaGv!$C$3:$AZ$68,18,0))</f>
        <v>BC11</v>
      </c>
      <c r="AK363" s="26" t="str">
        <f>IF(HLOOKUP(AF359,MaGv!$C$3:$AZ$68,23,0)=0," ",HLOOKUP(AF359,MaGv!$C$3:$AZ$68,23,0))</f>
        <v>BE05</v>
      </c>
      <c r="AL363" s="26" t="str">
        <f>IF(HLOOKUP(AF359,MaGv!$C$3:$AZ$68,28,0)=0," ",HLOOKUP(AF359,MaGv!$C$3:$AZ$68,28,0))</f>
        <v/>
      </c>
    </row>
    <row r="364" spans="1:41" ht="14.25" customHeight="1" x14ac:dyDescent="0.25">
      <c r="A364" s="283"/>
      <c r="B364" s="484"/>
      <c r="C364" s="67">
        <v>3</v>
      </c>
      <c r="D364" s="68" t="str">
        <f t="shared" ref="D364:D369" si="257">IF(X364="","",IF(X364="cn","cn",VLOOKUP(MID(X364,2,1),$AN$4:$AO$18,2,0)))</f>
        <v>sử</v>
      </c>
      <c r="E364" s="68" t="str">
        <f t="shared" si="247"/>
        <v>anh</v>
      </c>
      <c r="F364" s="68" t="str">
        <f t="shared" si="248"/>
        <v>td</v>
      </c>
      <c r="G364" s="68" t="str">
        <f t="shared" si="249"/>
        <v/>
      </c>
      <c r="H364" s="68" t="str">
        <f t="shared" si="250"/>
        <v/>
      </c>
      <c r="I364" s="68" t="str">
        <f t="shared" si="251"/>
        <v/>
      </c>
      <c r="J364" s="281"/>
      <c r="K364" s="484"/>
      <c r="L364" s="67">
        <v>3</v>
      </c>
      <c r="M364" s="68" t="str">
        <f t="shared" ref="M364:M369" si="258">IF(AG364="","",IF(AG364="cn","cn",VLOOKUP(MID(AG364,2,1),$AN$4:$AO$18,2,0)))</f>
        <v/>
      </c>
      <c r="N364" s="68" t="str">
        <f t="shared" si="252"/>
        <v>anh</v>
      </c>
      <c r="O364" s="68" t="str">
        <f t="shared" si="253"/>
        <v/>
      </c>
      <c r="P364" s="68" t="str">
        <f t="shared" si="254"/>
        <v>anh</v>
      </c>
      <c r="Q364" s="68" t="str">
        <f t="shared" si="255"/>
        <v>lý</v>
      </c>
      <c r="R364" s="68" t="str">
        <f t="shared" si="256"/>
        <v/>
      </c>
      <c r="V364" s="483"/>
      <c r="W364" s="25">
        <v>3</v>
      </c>
      <c r="X364" s="26" t="str">
        <f>IF(HLOOKUP(W359,MaGv!$C$3:$AZ$68,4,0)=0," ",HLOOKUP(W359,MaGv!$C$3:$AZ$68,4,0))</f>
        <v>BU05</v>
      </c>
      <c r="Y364" s="26" t="str">
        <f>IF(HLOOKUP(W359,MaGv!$C$3:$AZ$68,9,0)=0," ",HLOOKUP(W359,MaGv!$C$3:$AZ$68,9,0))</f>
        <v>BA10</v>
      </c>
      <c r="Z364" s="26" t="str">
        <f>IF(HLOOKUP(W359,MaGv!$C$3:$AZ$68,14,0)=0," ",HLOOKUP(W359,MaGv!$C$3:$AZ$68,14,0))</f>
        <v>BE06</v>
      </c>
      <c r="AA364" s="26" t="str">
        <f>IF(HLOOKUP(W359,MaGv!$C$3:$AZ$68,19,0)=0," ",HLOOKUP(W359,MaGv!$C$3:$AZ$68,19,0))</f>
        <v/>
      </c>
      <c r="AB364" s="26" t="str">
        <f>IF(HLOOKUP(W359,MaGv!$C$3:$AZ$68,24,0)=0," ",HLOOKUP(W359,MaGv!$C$3:$AZ$68,24,0))</f>
        <v/>
      </c>
      <c r="AC364" s="26" t="str">
        <f>IF(HLOOKUP(W359,MaGv!$C$3:$AZ$68,29,0)=0," ",HLOOKUP(W359,MaGv!$C$3:$AZ$68,29,0))</f>
        <v/>
      </c>
      <c r="AD364" s="268"/>
      <c r="AE364" s="482"/>
      <c r="AF364" s="27">
        <v>3</v>
      </c>
      <c r="AG364" s="26" t="str">
        <f>IF(HLOOKUP(AF359,MaGv!$C$3:$AZ$68,4,0)=0," ",HLOOKUP(AF359,MaGv!$C$3:$AZ$68,4,0))</f>
        <v/>
      </c>
      <c r="AH364" s="26" t="str">
        <f>IF(HLOOKUP(AF359,MaGv!$C$3:$AZ$68,9,0)=0," ",HLOOKUP(AF359,MaGv!$C$3:$AZ$68,9,0))</f>
        <v>BA03</v>
      </c>
      <c r="AI364" s="26" t="str">
        <f>IF(HLOOKUP(AF359,MaGv!$C$3:$AZ$68,14,0)=0," ",HLOOKUP(AF359,MaGv!$C$3:$AZ$68,14,0))</f>
        <v/>
      </c>
      <c r="AJ364" s="26" t="str">
        <f>IF(HLOOKUP(AF359,MaGv!$C$3:$AZ$68,19,0)=0," ",HLOOKUP(AF359,MaGv!$C$3:$AZ$68,19,0))</f>
        <v>BA11</v>
      </c>
      <c r="AK364" s="26" t="str">
        <f>IF(HLOOKUP(AF359,MaGv!$C$3:$AZ$68,24,0)=0," ",HLOOKUP(AF359,MaGv!$C$3:$AZ$68,24,0))</f>
        <v>HL12</v>
      </c>
      <c r="AL364" s="26" t="str">
        <f>IF(HLOOKUP(AF359,MaGv!$C$3:$AZ$68,29,0)=0," ",HLOOKUP(AF359,MaGv!$C$3:$AZ$68,29,0))</f>
        <v/>
      </c>
    </row>
    <row r="365" spans="1:41" ht="14.25" customHeight="1" x14ac:dyDescent="0.25">
      <c r="A365" s="283"/>
      <c r="B365" s="484"/>
      <c r="C365" s="67">
        <v>4</v>
      </c>
      <c r="D365" s="68" t="str">
        <f t="shared" si="257"/>
        <v>hóa</v>
      </c>
      <c r="E365" s="68" t="str">
        <f t="shared" si="247"/>
        <v>anh</v>
      </c>
      <c r="F365" s="68" t="str">
        <f t="shared" si="248"/>
        <v>td</v>
      </c>
      <c r="G365" s="68" t="str">
        <f t="shared" si="249"/>
        <v/>
      </c>
      <c r="H365" s="68" t="str">
        <f t="shared" si="250"/>
        <v/>
      </c>
      <c r="I365" s="68" t="str">
        <f t="shared" si="251"/>
        <v/>
      </c>
      <c r="J365" s="281"/>
      <c r="K365" s="484"/>
      <c r="L365" s="67">
        <v>4</v>
      </c>
      <c r="M365" s="68" t="str">
        <f t="shared" si="258"/>
        <v/>
      </c>
      <c r="N365" s="68" t="str">
        <f t="shared" si="252"/>
        <v>địa</v>
      </c>
      <c r="O365" s="68" t="str">
        <f t="shared" si="253"/>
        <v/>
      </c>
      <c r="P365" s="68" t="str">
        <f t="shared" si="254"/>
        <v>anh</v>
      </c>
      <c r="Q365" s="68" t="str">
        <f t="shared" si="255"/>
        <v>sử</v>
      </c>
      <c r="R365" s="68" t="str">
        <f t="shared" si="256"/>
        <v/>
      </c>
      <c r="V365" s="483"/>
      <c r="W365" s="25">
        <v>4</v>
      </c>
      <c r="X365" s="26" t="str">
        <f>IF(HLOOKUP(W359,MaGv!$C$3:$AZ$68,5,0)=0," ",HLOOKUP(W359,MaGv!$C$3:$AZ$68,5,0))</f>
        <v>BH02</v>
      </c>
      <c r="Y365" s="26" t="str">
        <f>IF(HLOOKUP(W359,MaGv!$C$3:$AZ$68,10,0)=0," ",HLOOKUP(W359,MaGv!$C$3:$AZ$68,10,0))</f>
        <v>BA10</v>
      </c>
      <c r="Z365" s="26" t="str">
        <f>IF(HLOOKUP(W359,MaGv!$C$3:$AZ$68,15,0)=0," ",HLOOKUP(W359,MaGv!$C$3:$AZ$68,15,0))</f>
        <v>BE06</v>
      </c>
      <c r="AA365" s="26" t="str">
        <f>IF(HLOOKUP(W359,MaGv!$C$3:$AZ$68,20,0)=0," ",HLOOKUP(W359,MaGv!$C$3:$AZ$68,20,0))</f>
        <v/>
      </c>
      <c r="AB365" s="26" t="str">
        <f>IF(HLOOKUP(W359,MaGv!$C$3:$AZ$68,25,0)=0," ",HLOOKUP(W359,MaGv!$C$3:$AZ$68,25,0))</f>
        <v/>
      </c>
      <c r="AC365" s="26" t="str">
        <f>IF(HLOOKUP(W359,MaGv!$C$3:$AZ$68,30,0)=0," ",HLOOKUP(W359,MaGv!$C$3:$AZ$68,30,0))</f>
        <v/>
      </c>
      <c r="AD365" s="268"/>
      <c r="AE365" s="482"/>
      <c r="AF365" s="27">
        <v>4</v>
      </c>
      <c r="AG365" s="26" t="str">
        <f>IF(HLOOKUP(AF359,MaGv!$C$3:$AZ$68,5,0)=0," ",HLOOKUP(AF359,MaGv!$C$3:$AZ$68,5,0))</f>
        <v/>
      </c>
      <c r="AH365" s="26" t="str">
        <f>IF(HLOOKUP(AF359,MaGv!$C$3:$AZ$68,10,0)=0," ",HLOOKUP(AF359,MaGv!$C$3:$AZ$68,10,0))</f>
        <v>BD01</v>
      </c>
      <c r="AI365" s="26" t="str">
        <f>IF(HLOOKUP(AF359,MaGv!$C$3:$AZ$68,15,0)=0," ",HLOOKUP(AF359,MaGv!$C$3:$AZ$68,15,0))</f>
        <v/>
      </c>
      <c r="AJ365" s="26" t="str">
        <f>IF(HLOOKUP(AF359,MaGv!$C$3:$AZ$68,20,0)=0," ",HLOOKUP(AF359,MaGv!$C$3:$AZ$68,20,0))</f>
        <v>BA11</v>
      </c>
      <c r="AK365" s="26" t="str">
        <f>IF(HLOOKUP(AF359,MaGv!$C$3:$AZ$68,25,0)=0," ",HLOOKUP(AF359,MaGv!$C$3:$AZ$68,25,0))</f>
        <v>BU05</v>
      </c>
      <c r="AL365" s="26" t="str">
        <f>IF(HLOOKUP(AF359,MaGv!$C$3:$AZ$68,30,0)=0," ",HLOOKUP(AF359,MaGv!$C$3:$AZ$68,30,0))</f>
        <v/>
      </c>
    </row>
    <row r="366" spans="1:41" ht="14.25" customHeight="1" x14ac:dyDescent="0.25">
      <c r="A366" s="283"/>
      <c r="B366" s="484"/>
      <c r="C366" s="67">
        <v>5</v>
      </c>
      <c r="D366" s="68" t="str">
        <f t="shared" si="257"/>
        <v/>
      </c>
      <c r="E366" s="68" t="str">
        <f t="shared" si="247"/>
        <v/>
      </c>
      <c r="F366" s="68" t="str">
        <f t="shared" si="248"/>
        <v/>
      </c>
      <c r="G366" s="68" t="str">
        <f t="shared" si="249"/>
        <v/>
      </c>
      <c r="H366" s="68" t="str">
        <f t="shared" si="250"/>
        <v/>
      </c>
      <c r="I366" s="68" t="str">
        <f t="shared" si="251"/>
        <v/>
      </c>
      <c r="J366" s="281"/>
      <c r="K366" s="484"/>
      <c r="L366" s="67">
        <v>5</v>
      </c>
      <c r="M366" s="68" t="str">
        <f t="shared" si="258"/>
        <v/>
      </c>
      <c r="N366" s="68" t="str">
        <f t="shared" si="252"/>
        <v/>
      </c>
      <c r="O366" s="68" t="str">
        <f t="shared" si="253"/>
        <v/>
      </c>
      <c r="P366" s="68" t="str">
        <f t="shared" si="254"/>
        <v/>
      </c>
      <c r="Q366" s="68" t="str">
        <f t="shared" si="255"/>
        <v/>
      </c>
      <c r="R366" s="68" t="str">
        <f t="shared" si="256"/>
        <v/>
      </c>
      <c r="V366" s="483"/>
      <c r="W366" s="25">
        <v>5</v>
      </c>
      <c r="X366" s="26" t="str">
        <f>IF(HLOOKUP(W359,MaGv!$C$3:$AZ$68,6,0)=0," ",HLOOKUP(W359,MaGv!$C$3:$AZ$68,6,0))</f>
        <v/>
      </c>
      <c r="Y366" s="26" t="str">
        <f>IF(HLOOKUP(W359,MaGv!$C$3:$AZ$68,11,0)=0," ",HLOOKUP(W359,MaGv!$C$3:$AZ$68,11,0))</f>
        <v/>
      </c>
      <c r="Z366" s="26" t="str">
        <f>IF(HLOOKUP(W359,MaGv!$C$3:$AZ$68,16,0)=0," ",HLOOKUP(W359,MaGv!$C$3:$AZ$68,16,0))</f>
        <v/>
      </c>
      <c r="AA366" s="26" t="str">
        <f>IF(HLOOKUP(W359,MaGv!$C$3:$AZ$68,21,0)=0," ",HLOOKUP(W359,MaGv!$C$3:$AZ$68,21,0))</f>
        <v/>
      </c>
      <c r="AB366" s="26" t="str">
        <f>IF(HLOOKUP(W359,MaGv!$C$3:$AZ$68,26,0)=0," ",HLOOKUP(W359,MaGv!$C$3:$AZ$68,26,0))</f>
        <v/>
      </c>
      <c r="AC366" s="26" t="str">
        <f>IF(HLOOKUP(W359,MaGv!$C$3:$AZ$68,31,0)=0," ",HLOOKUP(W359,MaGv!$C$3:$AZ$68,31,0))</f>
        <v/>
      </c>
      <c r="AD366" s="268"/>
      <c r="AE366" s="482"/>
      <c r="AF366" s="27">
        <v>5</v>
      </c>
      <c r="AG366" s="26" t="str">
        <f>IF(HLOOKUP(AF359,MaGv!$C$3:$AZ$68,6,0)=0," ",HLOOKUP(AF359,MaGv!$C$3:$AZ$68,6,0))</f>
        <v/>
      </c>
      <c r="AH366" s="26" t="str">
        <f>IF(HLOOKUP(AF359,MaGv!$C$3:$AZ$68,11,0)=0," ",HLOOKUP(AF359,MaGv!$C$3:$AZ$68,11,0))</f>
        <v/>
      </c>
      <c r="AI366" s="26" t="str">
        <f>IF(HLOOKUP(AF359,MaGv!$C$3:$AZ$68,16,0)=0," ",HLOOKUP(AF359,MaGv!$C$3:$AZ$68,16,0))</f>
        <v/>
      </c>
      <c r="AJ366" s="26" t="str">
        <f>IF(HLOOKUP(AF359,MaGv!$C$3:$AZ$68,21,0)=0," ",HLOOKUP(AF359,MaGv!$C$3:$AZ$68,21,0))</f>
        <v/>
      </c>
      <c r="AK366" s="26" t="str">
        <f>IF(HLOOKUP(AF359,MaGv!$C$3:$AZ$68,26,0)=0," ",HLOOKUP(AF359,MaGv!$C$3:$AZ$68,26,0))</f>
        <v/>
      </c>
      <c r="AL366" s="26" t="str">
        <f>IF(HLOOKUP(AF359,MaGv!$C$3:$AZ$68,31,0)=0," ",HLOOKUP(AF359,MaGv!$C$3:$AZ$68,31,0))</f>
        <v/>
      </c>
    </row>
    <row r="367" spans="1:41" ht="14.25" customHeight="1" x14ac:dyDescent="0.25">
      <c r="A367" s="283"/>
      <c r="B367" s="484" t="s">
        <v>24</v>
      </c>
      <c r="C367" s="67">
        <v>1</v>
      </c>
      <c r="D367" s="68" t="str">
        <f t="shared" si="257"/>
        <v>văn</v>
      </c>
      <c r="E367" s="68" t="str">
        <f t="shared" si="247"/>
        <v>sinh</v>
      </c>
      <c r="F367" s="68" t="str">
        <f t="shared" si="248"/>
        <v>cd</v>
      </c>
      <c r="G367" s="68" t="str">
        <f t="shared" si="249"/>
        <v>tin</v>
      </c>
      <c r="H367" s="68" t="str">
        <f t="shared" si="250"/>
        <v>văn</v>
      </c>
      <c r="I367" s="68" t="str">
        <f t="shared" si="251"/>
        <v/>
      </c>
      <c r="J367" s="281"/>
      <c r="K367" s="484" t="s">
        <v>24</v>
      </c>
      <c r="L367" s="67">
        <v>1</v>
      </c>
      <c r="M367" s="68" t="str">
        <f t="shared" si="258"/>
        <v>văn</v>
      </c>
      <c r="N367" s="68" t="str">
        <f t="shared" si="252"/>
        <v>qp</v>
      </c>
      <c r="O367" s="68" t="str">
        <f t="shared" si="253"/>
        <v>toán</v>
      </c>
      <c r="P367" s="68" t="str">
        <f t="shared" si="254"/>
        <v>tin</v>
      </c>
      <c r="Q367" s="68" t="str">
        <f t="shared" si="255"/>
        <v>toán</v>
      </c>
      <c r="R367" s="68" t="str">
        <f t="shared" si="256"/>
        <v/>
      </c>
      <c r="V367" s="483" t="s">
        <v>24</v>
      </c>
      <c r="W367" s="25">
        <v>1</v>
      </c>
      <c r="X367" s="26" t="str">
        <f>IF(HLOOKUP(W359,MaGv!$C$38:$AZ$68,2,0)=0," ",HLOOKUP(W359,MaGv!$C$38:$AZ$68,2,0))</f>
        <v>BV10</v>
      </c>
      <c r="Y367" s="26" t="str">
        <f>IF(HLOOKUP(W359,MaGv!$C$38:$AZ$68,7,0)=0," ",HLOOKUP(W359,MaGv!$C$38:$AZ$68,7,0))</f>
        <v>BS02</v>
      </c>
      <c r="Z367" s="26" t="str">
        <f>IF(HLOOKUP(W359,MaGv!$C$38:$AZ$68,12,0)=0," ",HLOOKUP(W359,MaGv!$C$38:$AZ$68,12,0))</f>
        <v>BG02</v>
      </c>
      <c r="AA367" s="26" t="str">
        <f>IF(HLOOKUP(W359,MaGv!$C$38:$AZ$68,17,0)=0," ",HLOOKUP(W359,MaGv!$C$38:$AZ$68,17,0))</f>
        <v>BI01</v>
      </c>
      <c r="AB367" s="26" t="str">
        <f>IF(HLOOKUP(W359,MaGv!$C$38:$AZ$68,22,0)=0," ",HLOOKUP(W359,MaGv!$C$38:$AZ$68,22,0))</f>
        <v>BV10</v>
      </c>
      <c r="AC367" s="26" t="str">
        <f>IF(HLOOKUP(W359,MaGv!$C$38:$AZ$68,27,0)=0," ",HLOOKUP(W359,MaGv!$C$38:$AZ$68,27,0))</f>
        <v/>
      </c>
      <c r="AD367" s="268"/>
      <c r="AE367" s="482" t="s">
        <v>24</v>
      </c>
      <c r="AF367" s="27">
        <v>1</v>
      </c>
      <c r="AG367" s="26" t="str">
        <f>IF(HLOOKUP(AF359,MaGv!$C$38:$AZ$68,2,0)=0," ",HLOOKUP(AF359,MaGv!$C$38:$AZ$68,2,0))</f>
        <v>BV07</v>
      </c>
      <c r="AH367" s="26" t="str">
        <f>IF(HLOOKUP(AF359,MaGv!$C$38:$AZ$68,7,0)=0," ",HLOOKUP(AF359,MaGv!$C$38:$AZ$68,7,0))</f>
        <v>BQ01</v>
      </c>
      <c r="AI367" s="26" t="str">
        <f>IF(HLOOKUP(AF359,MaGv!$C$38:$AZ$68,12,0)=0," ",HLOOKUP(AF359,MaGv!$C$38:$AZ$68,12,0))</f>
        <v>BT15</v>
      </c>
      <c r="AJ367" s="26" t="str">
        <f>IF(HLOOKUP(AF359,MaGv!$C$38:$AZ$68,17,0)=0," ",HLOOKUP(AF359,MaGv!$C$38:$AZ$68,17,0))</f>
        <v>BI06</v>
      </c>
      <c r="AK367" s="26" t="str">
        <f>IF(HLOOKUP(AF359,MaGv!$C$38:$AZ$68,22,0)=0," ",HLOOKUP(AF359,MaGv!$C$38:$AZ$68,22,0))</f>
        <v>BT15</v>
      </c>
      <c r="AL367" s="26" t="str">
        <f>IF(HLOOKUP(AF359,MaGv!$C$38:$AZ$68,27,0)=0," ",HLOOKUP(AF359,MaGv!$C$38:$AZ$68,27,0))</f>
        <v/>
      </c>
    </row>
    <row r="368" spans="1:41" ht="14.25" customHeight="1" x14ac:dyDescent="0.25">
      <c r="A368" s="283"/>
      <c r="B368" s="484"/>
      <c r="C368" s="67">
        <v>2</v>
      </c>
      <c r="D368" s="68" t="str">
        <f t="shared" si="257"/>
        <v>hóa</v>
      </c>
      <c r="E368" s="68" t="str">
        <f t="shared" si="247"/>
        <v>côngN</v>
      </c>
      <c r="F368" s="68" t="str">
        <f t="shared" si="248"/>
        <v>anh</v>
      </c>
      <c r="G368" s="68" t="str">
        <f t="shared" si="249"/>
        <v>địa</v>
      </c>
      <c r="H368" s="68" t="str">
        <f t="shared" si="250"/>
        <v>văn</v>
      </c>
      <c r="I368" s="68" t="str">
        <f t="shared" si="251"/>
        <v/>
      </c>
      <c r="J368" s="281"/>
      <c r="K368" s="484"/>
      <c r="L368" s="67">
        <v>2</v>
      </c>
      <c r="M368" s="68" t="str">
        <f t="shared" si="258"/>
        <v>sinh</v>
      </c>
      <c r="N368" s="68" t="str">
        <f t="shared" si="252"/>
        <v>văn</v>
      </c>
      <c r="O368" s="68" t="str">
        <f t="shared" si="253"/>
        <v>toán</v>
      </c>
      <c r="P368" s="68" t="str">
        <f t="shared" si="254"/>
        <v>lý</v>
      </c>
      <c r="Q368" s="68" t="str">
        <f t="shared" si="255"/>
        <v>toán</v>
      </c>
      <c r="R368" s="68" t="str">
        <f t="shared" si="256"/>
        <v/>
      </c>
      <c r="V368" s="483"/>
      <c r="W368" s="25">
        <v>2</v>
      </c>
      <c r="X368" s="26" t="str">
        <f>IF(HLOOKUP(W359,MaGv!$C$38:$AZ$68,3,0)=0," ",HLOOKUP(W359,MaGv!$C$38:$AZ$68,3,0))</f>
        <v>BH02</v>
      </c>
      <c r="Y368" s="26" t="str">
        <f>IF(HLOOKUP(W359,MaGv!$C$38:$AZ$68,8,0)=0," ",HLOOKUP(W359,MaGv!$C$38:$AZ$68,8,0))</f>
        <v>BC11</v>
      </c>
      <c r="Z368" s="26" t="str">
        <f>IF(HLOOKUP(W359,MaGv!$C$38:$AZ$68,13,0)=0," ",HLOOKUP(W359,MaGv!$C$38:$AZ$68,13,0))</f>
        <v>BA10</v>
      </c>
      <c r="AA368" s="26" t="str">
        <f>IF(HLOOKUP(W359,MaGv!$C$38:$AZ$68,18,0)=0," ",HLOOKUP(W359,MaGv!$C$38:$AZ$68,18,0))</f>
        <v>BD02</v>
      </c>
      <c r="AB368" s="26" t="str">
        <f>IF(HLOOKUP(W359,MaGv!$C$38:$AZ$68,23,0)=0," ",HLOOKUP(W359,MaGv!$C$38:$AZ$68,23,0))</f>
        <v>BV10</v>
      </c>
      <c r="AC368" s="26" t="str">
        <f>IF(HLOOKUP(W359,MaGv!$C$38:$AZ$68,28,0)=0," ",HLOOKUP(W359,MaGv!$C$38:$AZ$68,28,0))</f>
        <v/>
      </c>
      <c r="AD368" s="268"/>
      <c r="AE368" s="482"/>
      <c r="AF368" s="27">
        <v>2</v>
      </c>
      <c r="AG368" s="26" t="str">
        <f>IF(HLOOKUP(AF359,MaGv!$C$38:$AZ$68,3,0)=0," ",HLOOKUP(AF359,MaGv!$C$38:$AZ$68,3,0))</f>
        <v>BS02</v>
      </c>
      <c r="AH368" s="26" t="str">
        <f>IF(HLOOKUP(AF359,MaGv!$C$38:$AZ$68,8,0)=0," ",HLOOKUP(AF359,MaGv!$C$38:$AZ$68,8,0))</f>
        <v>BV07</v>
      </c>
      <c r="AI368" s="26" t="str">
        <f>IF(HLOOKUP(AF359,MaGv!$C$38:$AZ$68,13,0)=0," ",HLOOKUP(AF359,MaGv!$C$38:$AZ$68,13,0))</f>
        <v>BT15</v>
      </c>
      <c r="AJ368" s="26" t="str">
        <f>IF(HLOOKUP(AF359,MaGv!$C$38:$AZ$68,18,0)=0," ",HLOOKUP(AF359,MaGv!$C$38:$AZ$68,18,0))</f>
        <v>HL12</v>
      </c>
      <c r="AK368" s="26" t="str">
        <f>IF(HLOOKUP(AF359,MaGv!$C$38:$AZ$68,23,0)=0," ",HLOOKUP(AF359,MaGv!$C$38:$AZ$68,23,0))</f>
        <v>BT15</v>
      </c>
      <c r="AL368" s="26" t="str">
        <f>IF(HLOOKUP(AF359,MaGv!$C$38:$AZ$68,28,0)=0," ",HLOOKUP(AF359,MaGv!$C$38:$AZ$68,28,0))</f>
        <v/>
      </c>
    </row>
    <row r="369" spans="1:41" ht="14.25" customHeight="1" x14ac:dyDescent="0.25">
      <c r="A369" s="283"/>
      <c r="B369" s="484"/>
      <c r="C369" s="67">
        <v>3</v>
      </c>
      <c r="D369" s="68" t="str">
        <f t="shared" si="257"/>
        <v>hóa</v>
      </c>
      <c r="E369" s="68" t="str">
        <f t="shared" si="247"/>
        <v>côngN</v>
      </c>
      <c r="F369" s="68" t="str">
        <f t="shared" si="248"/>
        <v>anh</v>
      </c>
      <c r="G369" s="68" t="str">
        <f t="shared" si="249"/>
        <v>văn</v>
      </c>
      <c r="H369" s="68" t="str">
        <f t="shared" si="250"/>
        <v>toán</v>
      </c>
      <c r="I369" s="68" t="str">
        <f t="shared" si="251"/>
        <v/>
      </c>
      <c r="J369" s="281"/>
      <c r="K369" s="484"/>
      <c r="L369" s="67">
        <v>3</v>
      </c>
      <c r="M369" s="68" t="str">
        <f t="shared" si="258"/>
        <v>hóa</v>
      </c>
      <c r="N369" s="68" t="str">
        <f t="shared" si="252"/>
        <v>văn</v>
      </c>
      <c r="O369" s="68" t="str">
        <f t="shared" si="253"/>
        <v>sử</v>
      </c>
      <c r="P369" s="68" t="str">
        <f t="shared" si="254"/>
        <v>anh</v>
      </c>
      <c r="Q369" s="68" t="str">
        <f t="shared" si="255"/>
        <v>lý</v>
      </c>
      <c r="R369" s="68" t="str">
        <f t="shared" si="256"/>
        <v/>
      </c>
      <c r="V369" s="483"/>
      <c r="W369" s="25">
        <v>3</v>
      </c>
      <c r="X369" s="26" t="str">
        <f>IF(HLOOKUP(W359,MaGv!$C$38:$AZ$68,4,0)=0," ",HLOOKUP(W359,MaGv!$C$38:$AZ$68,4,0))</f>
        <v>BH02</v>
      </c>
      <c r="Y369" s="26" t="str">
        <f>IF(HLOOKUP(W359,MaGv!$C$38:$AZ$68,9,0)=0," ",HLOOKUP(W359,MaGv!$C$38:$AZ$68,9,0))</f>
        <v>BC11</v>
      </c>
      <c r="Z369" s="26" t="str">
        <f>IF(HLOOKUP(W359,MaGv!$C$38:$AZ$68,14,0)=0," ",HLOOKUP(W359,MaGv!$C$38:$AZ$68,14,0))</f>
        <v>BA10</v>
      </c>
      <c r="AA369" s="26" t="str">
        <f>IF(HLOOKUP(W359,MaGv!$C$38:$AZ$68,19,0)=0," ",HLOOKUP(W359,MaGv!$C$38:$AZ$68,19,0))</f>
        <v>BV10</v>
      </c>
      <c r="AB369" s="26" t="str">
        <f>IF(HLOOKUP(W359,MaGv!$C$38:$AZ$68,24,0)=0," ",HLOOKUP(W359,MaGv!$C$38:$AZ$68,24,0))</f>
        <v>BT15</v>
      </c>
      <c r="AC369" s="26" t="str">
        <f>IF(HLOOKUP(W359,MaGv!$C$38:$AZ$68,29,0)=0," ",HLOOKUP(W359,MaGv!$C$38:$AZ$68,29,0))</f>
        <v/>
      </c>
      <c r="AD369" s="268"/>
      <c r="AE369" s="482"/>
      <c r="AF369" s="27">
        <v>3</v>
      </c>
      <c r="AG369" s="26" t="str">
        <f>IF(HLOOKUP(AF359,MaGv!$C$38:$AZ$68,4,0)=0," ",HLOOKUP(AF359,MaGv!$C$38:$AZ$68,4,0))</f>
        <v>BH08</v>
      </c>
      <c r="AH369" s="26" t="str">
        <f>IF(HLOOKUP(AF359,MaGv!$C$38:$AZ$68,9,0)=0," ",HLOOKUP(AF359,MaGv!$C$38:$AZ$68,9,0))</f>
        <v>BV07</v>
      </c>
      <c r="AI369" s="26" t="str">
        <f>IF(HLOOKUP(AF359,MaGv!$C$38:$AZ$68,14,0)=0," ",HLOOKUP(AF359,MaGv!$C$38:$AZ$68,14,0))</f>
        <v>BU05</v>
      </c>
      <c r="AJ369" s="26" t="str">
        <f>IF(HLOOKUP(AF359,MaGv!$C$38:$AZ$68,19,0)=0," ",HLOOKUP(AF359,MaGv!$C$38:$AZ$68,19,0))</f>
        <v>BA03</v>
      </c>
      <c r="AK369" s="26" t="str">
        <f>IF(HLOOKUP(AF359,MaGv!$C$38:$AZ$68,24,0)=0," ",HLOOKUP(AF359,MaGv!$C$38:$AZ$68,24,0))</f>
        <v>HL12</v>
      </c>
      <c r="AL369" s="26" t="str">
        <f>IF(HLOOKUP(AF359,MaGv!$C$38:$AZ$68,29,0)=0," ",HLOOKUP(AF359,MaGv!$C$38:$AZ$68,29,0))</f>
        <v/>
      </c>
    </row>
    <row r="370" spans="1:41" ht="14.25" customHeight="1" x14ac:dyDescent="0.25">
      <c r="A370" s="283"/>
      <c r="B370" s="484"/>
      <c r="C370" s="67">
        <v>4</v>
      </c>
      <c r="D370" s="68" t="s">
        <v>158</v>
      </c>
      <c r="E370" s="68" t="str">
        <f t="shared" si="247"/>
        <v>tin</v>
      </c>
      <c r="F370" s="68" t="str">
        <f t="shared" si="248"/>
        <v>sử</v>
      </c>
      <c r="G370" s="68" t="str">
        <f t="shared" si="249"/>
        <v>văn</v>
      </c>
      <c r="H370" s="68" t="str">
        <f t="shared" si="250"/>
        <v>toán</v>
      </c>
      <c r="I370" s="68" t="str">
        <f t="shared" si="251"/>
        <v/>
      </c>
      <c r="J370" s="281"/>
      <c r="K370" s="484"/>
      <c r="L370" s="67">
        <v>4</v>
      </c>
      <c r="M370" s="68" t="s">
        <v>158</v>
      </c>
      <c r="N370" s="68" t="str">
        <f t="shared" si="252"/>
        <v>cd</v>
      </c>
      <c r="O370" s="68" t="str">
        <f t="shared" si="253"/>
        <v>anh</v>
      </c>
      <c r="P370" s="68" t="str">
        <f t="shared" si="254"/>
        <v>anh</v>
      </c>
      <c r="Q370" s="68" t="str">
        <f t="shared" si="255"/>
        <v>văn</v>
      </c>
      <c r="R370" s="68" t="str">
        <f t="shared" si="256"/>
        <v/>
      </c>
      <c r="V370" s="483"/>
      <c r="W370" s="25">
        <v>4</v>
      </c>
      <c r="X370" s="26" t="str">
        <f>IF(HLOOKUP(W359,MaGv!$C$38:$AZ$68,5,0)=0," ",HLOOKUP(W359,MaGv!$C$38:$AZ$68,5,0))</f>
        <v>BV10</v>
      </c>
      <c r="Y370" s="26" t="str">
        <f>IF(HLOOKUP(W359,MaGv!$C$38:$AZ$68,10,0)=0," ",HLOOKUP(W359,MaGv!$C$38:$AZ$68,10,0))</f>
        <v>BI01</v>
      </c>
      <c r="Z370" s="26" t="str">
        <f>IF(HLOOKUP(W359,MaGv!$C$38:$AZ$68,15,0)=0," ",HLOOKUP(W359,MaGv!$C$38:$AZ$68,15,0))</f>
        <v>BU05</v>
      </c>
      <c r="AA370" s="26" t="str">
        <f>IF(HLOOKUP(W359,MaGv!$C$38:$AZ$68,20,0)=0," ",HLOOKUP(W359,MaGv!$C$38:$AZ$68,20,0))</f>
        <v>BV10</v>
      </c>
      <c r="AB370" s="26" t="str">
        <f>IF(HLOOKUP(W359,MaGv!$C$38:$AZ$68,25,0)=0," ",HLOOKUP(W359,MaGv!$C$38:$AZ$68,25,0))</f>
        <v>BT15</v>
      </c>
      <c r="AC370" s="26" t="str">
        <f>IF(HLOOKUP(W359,MaGv!$C$38:$AZ$68,30,0)=0," ",HLOOKUP(W359,MaGv!$C$38:$AZ$68,30,0))</f>
        <v/>
      </c>
      <c r="AD370" s="268"/>
      <c r="AE370" s="482"/>
      <c r="AF370" s="27">
        <v>4</v>
      </c>
      <c r="AG370" s="26" t="str">
        <f>IF(HLOOKUP(AF359,MaGv!$C$38:$AZ$68,5,0)=0," ",HLOOKUP(AF359,MaGv!$C$38:$AZ$68,5,0))</f>
        <v>BH08</v>
      </c>
      <c r="AH370" s="26" t="str">
        <f>IF(HLOOKUP(AF359,MaGv!$C$38:$AZ$68,10,0)=0," ",HLOOKUP(AF359,MaGv!$C$38:$AZ$68,10,0))</f>
        <v>BG04</v>
      </c>
      <c r="AI370" s="26" t="str">
        <f>IF(HLOOKUP(AF359,MaGv!$C$38:$AZ$68,15,0)=0," ",HLOOKUP(AF359,MaGv!$C$38:$AZ$68,15,0))</f>
        <v>BA03</v>
      </c>
      <c r="AJ370" s="26" t="str">
        <f>IF(HLOOKUP(AF359,MaGv!$C$38:$AZ$68,20,0)=0," ",HLOOKUP(AF359,MaGv!$C$38:$AZ$68,20,0))</f>
        <v>BA03</v>
      </c>
      <c r="AK370" s="26" t="str">
        <f>IF(HLOOKUP(AF359,MaGv!$C$38:$AZ$68,25,0)=0," ",HLOOKUP(AF359,MaGv!$C$38:$AZ$68,25,0))</f>
        <v>BV07</v>
      </c>
      <c r="AL370" s="26" t="str">
        <f>IF(HLOOKUP(AF359,MaGv!$C$38:$AZ$68,30,0)=0," ",HLOOKUP(AF359,MaGv!$C$38:$AZ$68,30,0))</f>
        <v/>
      </c>
    </row>
    <row r="371" spans="1:41" ht="14.25" customHeight="1" x14ac:dyDescent="0.25">
      <c r="A371" s="283"/>
      <c r="B371" s="484"/>
      <c r="C371" s="67">
        <v>5</v>
      </c>
      <c r="D371" s="68" t="s">
        <v>516</v>
      </c>
      <c r="E371" s="68" t="str">
        <f t="shared" si="247"/>
        <v>qp</v>
      </c>
      <c r="F371" s="68" t="str">
        <f t="shared" si="248"/>
        <v>toán</v>
      </c>
      <c r="G371" s="68" t="str">
        <f t="shared" si="249"/>
        <v>lý</v>
      </c>
      <c r="H371" s="68" t="str">
        <f t="shared" si="250"/>
        <v>anh</v>
      </c>
      <c r="I371" s="68" t="str">
        <f t="shared" si="251"/>
        <v/>
      </c>
      <c r="J371" s="281"/>
      <c r="K371" s="484"/>
      <c r="L371" s="67">
        <v>5</v>
      </c>
      <c r="M371" s="68" t="s">
        <v>516</v>
      </c>
      <c r="N371" s="68" t="str">
        <f t="shared" si="252"/>
        <v>tin</v>
      </c>
      <c r="O371" s="68" t="str">
        <f t="shared" si="253"/>
        <v>anh</v>
      </c>
      <c r="P371" s="68" t="str">
        <f t="shared" si="254"/>
        <v>toán</v>
      </c>
      <c r="Q371" s="68" t="str">
        <f t="shared" si="255"/>
        <v>văn</v>
      </c>
      <c r="R371" s="68" t="str">
        <f t="shared" si="256"/>
        <v/>
      </c>
      <c r="V371" s="483"/>
      <c r="W371" s="25">
        <v>5</v>
      </c>
      <c r="X371" s="26" t="str">
        <f>IF(HLOOKUP(W359,MaGv!$C$38:$AZ$68,6,0)=0," ",HLOOKUP(W359,MaGv!$C$38:$AZ$68,6,0))</f>
        <v>BV10</v>
      </c>
      <c r="Y371" s="26" t="str">
        <f>IF(HLOOKUP(W359,MaGv!$C$38:$AZ$68,11,0)=0," ",HLOOKUP(W359,MaGv!$C$38:$AZ$68,11,0))</f>
        <v>BQ04</v>
      </c>
      <c r="Z371" s="26" t="str">
        <f>IF(HLOOKUP(W359,MaGv!$C$38:$AZ$68,16,0)=0," ",HLOOKUP(W359,MaGv!$C$38:$AZ$68,16,0))</f>
        <v>BT15</v>
      </c>
      <c r="AA371" s="26" t="str">
        <f>IF(HLOOKUP(W359,MaGv!$C$38:$AZ$68,21,0)=0," ",HLOOKUP(W359,MaGv!$C$38:$AZ$68,21,0))</f>
        <v>BL07</v>
      </c>
      <c r="AB371" s="26" t="str">
        <f>IF(HLOOKUP(W359,MaGv!$C$38:$AZ$68,26,0)=0," ",HLOOKUP(W359,MaGv!$C$38:$AZ$68,26,0))</f>
        <v>BA10</v>
      </c>
      <c r="AC371" s="26" t="str">
        <f>IF(HLOOKUP(W359,MaGv!$C$38:$AZ$68,31,0)=0," ",HLOOKUP(W359,MaGv!$C$38:$AZ$68,31,0))</f>
        <v/>
      </c>
      <c r="AD371" s="268"/>
      <c r="AE371" s="482"/>
      <c r="AF371" s="27">
        <v>5</v>
      </c>
      <c r="AG371" s="26" t="str">
        <f>IF(HLOOKUP(AF359,MaGv!$C$38:$AZ$68,6,0)=0," ",HLOOKUP(AF359,MaGv!$C$38:$AZ$68,6,0))</f>
        <v>BH08</v>
      </c>
      <c r="AH371" s="26" t="str">
        <f>IF(HLOOKUP(AF359,MaGv!$C$38:$AZ$68,11,0)=0," ",HLOOKUP(AF359,MaGv!$C$38:$AZ$68,11,0))</f>
        <v>BI06</v>
      </c>
      <c r="AI371" s="26" t="str">
        <f>IF(HLOOKUP(AF359,MaGv!$C$38:$AZ$68,16,0)=0," ",HLOOKUP(AF359,MaGv!$C$38:$AZ$68,16,0))</f>
        <v>BA03</v>
      </c>
      <c r="AJ371" s="26" t="str">
        <f>IF(HLOOKUP(AF359,MaGv!$C$38:$AZ$68,21,0)=0," ",HLOOKUP(AF359,MaGv!$C$38:$AZ$68,21,0))</f>
        <v>BT15</v>
      </c>
      <c r="AK371" s="26" t="str">
        <f>IF(HLOOKUP(AF359,MaGv!$C$38:$AZ$68,26,0)=0," ",HLOOKUP(AF359,MaGv!$C$38:$AZ$68,26,0))</f>
        <v>BV07</v>
      </c>
      <c r="AL371" s="26" t="str">
        <f>IF(HLOOKUP(AF359,MaGv!$C$38:$AZ$68,31,0)=0," ",HLOOKUP(AF359,MaGv!$C$38:$AZ$68,31,0))</f>
        <v/>
      </c>
      <c r="AN371" s="28"/>
      <c r="AO371" s="28"/>
    </row>
    <row r="372" spans="1:41" s="28" customFormat="1" ht="14.25" customHeight="1" x14ac:dyDescent="0.25">
      <c r="A372" s="283"/>
      <c r="B372" s="69"/>
      <c r="C372" s="69"/>
      <c r="D372" s="69"/>
      <c r="E372" s="69"/>
      <c r="F372" s="69"/>
      <c r="G372" s="71"/>
      <c r="H372" s="71"/>
      <c r="I372" s="71"/>
      <c r="J372" s="281"/>
      <c r="K372" s="71"/>
      <c r="L372" s="71"/>
      <c r="M372" s="71"/>
      <c r="N372" s="71"/>
      <c r="O372" s="71"/>
      <c r="P372" s="71"/>
      <c r="Q372" s="71"/>
      <c r="R372" s="71"/>
      <c r="V372" s="11"/>
      <c r="W372" s="8"/>
      <c r="X372" s="6"/>
      <c r="Y372" s="6"/>
      <c r="Z372" s="6"/>
      <c r="AA372" s="6"/>
      <c r="AB372" s="6"/>
      <c r="AC372" s="6"/>
      <c r="AD372" s="268"/>
      <c r="AE372" s="7"/>
      <c r="AF372" s="8"/>
      <c r="AG372" s="6"/>
      <c r="AH372" s="6"/>
      <c r="AI372" s="6"/>
      <c r="AJ372" s="6"/>
      <c r="AK372" s="6"/>
      <c r="AL372" s="6"/>
    </row>
    <row r="373" spans="1:41" s="28" customFormat="1" ht="14.25" customHeight="1" x14ac:dyDescent="0.25">
      <c r="A373" s="284"/>
      <c r="B373" s="72"/>
      <c r="C373" s="72"/>
      <c r="D373" s="72"/>
      <c r="E373" s="72"/>
      <c r="F373" s="72"/>
      <c r="G373" s="73"/>
      <c r="H373" s="73"/>
      <c r="I373" s="73"/>
      <c r="J373" s="282"/>
      <c r="K373" s="73"/>
      <c r="L373" s="73"/>
      <c r="M373" s="73"/>
      <c r="N373" s="73"/>
      <c r="O373" s="73"/>
      <c r="P373" s="73"/>
      <c r="Q373" s="73"/>
      <c r="R373" s="73"/>
      <c r="V373" s="12"/>
      <c r="W373" s="8"/>
      <c r="X373" s="6"/>
      <c r="Y373" s="6"/>
      <c r="Z373" s="6"/>
      <c r="AA373" s="6"/>
      <c r="AB373" s="6"/>
      <c r="AC373" s="6"/>
      <c r="AD373" s="268"/>
      <c r="AE373" s="7"/>
      <c r="AF373" s="8"/>
      <c r="AG373" s="6"/>
      <c r="AH373" s="6"/>
      <c r="AI373" s="6"/>
      <c r="AJ373" s="6"/>
      <c r="AK373" s="6"/>
      <c r="AL373" s="6"/>
      <c r="AN373" s="16"/>
      <c r="AO373" s="16"/>
    </row>
    <row r="374" spans="1:41" ht="14.25" customHeight="1" x14ac:dyDescent="0.25">
      <c r="A374" s="285"/>
      <c r="J374" s="281"/>
      <c r="V374" s="2"/>
      <c r="W374" s="30"/>
      <c r="X374" s="2"/>
      <c r="Y374" s="2"/>
      <c r="Z374" s="2"/>
      <c r="AA374" s="2"/>
      <c r="AB374" s="2"/>
      <c r="AC374" s="2"/>
      <c r="AD374" s="268"/>
      <c r="AE374" s="2"/>
      <c r="AF374" s="30"/>
      <c r="AG374" s="2"/>
      <c r="AH374" s="2"/>
      <c r="AI374" s="2"/>
      <c r="AJ374" s="2"/>
      <c r="AK374" s="2"/>
      <c r="AL374" s="2"/>
    </row>
    <row r="375" spans="1:41" ht="14.25" customHeight="1" x14ac:dyDescent="0.25">
      <c r="A375" s="271"/>
      <c r="B375" s="55" t="s">
        <v>94</v>
      </c>
      <c r="C375" s="56"/>
      <c r="D375" s="57"/>
      <c r="E375" s="57"/>
      <c r="F375" s="57"/>
      <c r="G375" s="57"/>
      <c r="H375" s="58" t="str">
        <f>MaGv!$N$1</f>
        <v>02/1/2018</v>
      </c>
      <c r="I375" s="57"/>
      <c r="J375" s="275"/>
      <c r="K375" s="55" t="s">
        <v>94</v>
      </c>
      <c r="M375" s="57"/>
      <c r="N375" s="57"/>
      <c r="O375" s="57"/>
      <c r="P375" s="57"/>
      <c r="Q375" s="58" t="str">
        <f>MaGv!$N$1</f>
        <v>02/1/2018</v>
      </c>
      <c r="R375" s="57"/>
      <c r="V375" s="15"/>
      <c r="W375" s="17"/>
      <c r="X375" s="17"/>
      <c r="Y375" s="17"/>
      <c r="Z375" s="17"/>
      <c r="AA375" s="17"/>
      <c r="AB375" s="18" t="str">
        <f>MaGv!$N$1</f>
        <v>02/1/2018</v>
      </c>
      <c r="AC375" s="17"/>
      <c r="AD375" s="268"/>
      <c r="AE375" s="15"/>
      <c r="AF375" s="17"/>
      <c r="AG375" s="17"/>
      <c r="AH375" s="17"/>
      <c r="AI375" s="17"/>
      <c r="AJ375" s="17"/>
      <c r="AK375" s="18" t="str">
        <f>MaGv!$N$1</f>
        <v>02/1/2018</v>
      </c>
      <c r="AL375" s="17"/>
    </row>
    <row r="376" spans="1:41" ht="14.25" customHeight="1" x14ac:dyDescent="0.25">
      <c r="A376" s="271"/>
      <c r="B376" s="59" t="str">
        <f>V376</f>
        <v>LỚP:</v>
      </c>
      <c r="C376" s="196" t="str">
        <f>VLOOKUP(A378,DS!$R$3:$T$52,2,0)</f>
        <v>C14</v>
      </c>
      <c r="D376" s="59" t="str">
        <f>Y376</f>
        <v>GVCN:</v>
      </c>
      <c r="E376" s="60" t="str">
        <f>Z376</f>
        <v>Lê Thị Thùy Trang-Toán</v>
      </c>
      <c r="G376" s="62"/>
      <c r="H376" s="62"/>
      <c r="I376" s="62"/>
      <c r="J376" s="275"/>
      <c r="K376" s="63" t="str">
        <f>AE376</f>
        <v>LỚP:</v>
      </c>
      <c r="L376" s="196" t="str">
        <f>VLOOKUP(J378,DS!$R$3:$T$52,2,0)</f>
        <v>C15</v>
      </c>
      <c r="M376" s="59" t="str">
        <f>AH376</f>
        <v>GVCN:</v>
      </c>
      <c r="N376" s="64" t="str">
        <f>AI376</f>
        <v>Nguyễn Ngọc Yến -Toán</v>
      </c>
      <c r="P376" s="62"/>
      <c r="Q376" s="62"/>
      <c r="R376" s="62"/>
      <c r="V376" s="19" t="s">
        <v>37</v>
      </c>
      <c r="W376" s="4" t="str">
        <f>C376</f>
        <v>C14</v>
      </c>
      <c r="Y376" s="10" t="s">
        <v>17</v>
      </c>
      <c r="Z376" s="5" t="str">
        <f>VLOOKUP(W376,dscn,4,0)&amp; "-"&amp;VLOOKUP(W376,dscn,6,0)</f>
        <v>Lê Thị Thùy Trang-Toán</v>
      </c>
      <c r="AA376" s="4"/>
      <c r="AB376" s="4"/>
      <c r="AC376" s="4"/>
      <c r="AD376" s="268"/>
      <c r="AE376" s="19" t="s">
        <v>37</v>
      </c>
      <c r="AF376" s="4" t="str">
        <f>L376</f>
        <v>C15</v>
      </c>
      <c r="AH376" s="10" t="s">
        <v>17</v>
      </c>
      <c r="AI376" s="5" t="str">
        <f>VLOOKUP(AF376,dscn,4,0)&amp; "-"&amp;VLOOKUP(AF376,dscn,6,0)</f>
        <v>Nguyễn Ngọc Yến -Toán</v>
      </c>
      <c r="AJ376" s="4"/>
      <c r="AK376" s="4"/>
      <c r="AL376" s="4"/>
    </row>
    <row r="377" spans="1:41" ht="14.25" customHeight="1" x14ac:dyDescent="0.25">
      <c r="A377" s="272"/>
      <c r="J377" s="276"/>
      <c r="V377" s="2"/>
      <c r="W377" s="2"/>
      <c r="X377" s="1"/>
      <c r="Y377" s="2"/>
      <c r="Z377" s="2"/>
      <c r="AA377" s="2"/>
      <c r="AB377" s="2"/>
      <c r="AC377" s="2"/>
      <c r="AD377" s="268"/>
      <c r="AE377" s="2"/>
      <c r="AF377" s="2"/>
      <c r="AG377" s="1"/>
      <c r="AH377" s="2"/>
      <c r="AI377" s="2"/>
      <c r="AJ377" s="2"/>
      <c r="AK377" s="2"/>
      <c r="AL377" s="2"/>
    </row>
    <row r="378" spans="1:41" ht="14.25" customHeight="1" x14ac:dyDescent="0.25">
      <c r="A378" s="273">
        <v>45</v>
      </c>
      <c r="B378" s="65"/>
      <c r="C378" s="66" t="s">
        <v>44</v>
      </c>
      <c r="D378" s="66" t="s">
        <v>15</v>
      </c>
      <c r="E378" s="66" t="s">
        <v>16</v>
      </c>
      <c r="F378" s="66" t="s">
        <v>38</v>
      </c>
      <c r="G378" s="66" t="s">
        <v>39</v>
      </c>
      <c r="H378" s="66" t="s">
        <v>40</v>
      </c>
      <c r="I378" s="66" t="s">
        <v>41</v>
      </c>
      <c r="J378" s="277">
        <v>46</v>
      </c>
      <c r="K378" s="65"/>
      <c r="L378" s="66" t="s">
        <v>44</v>
      </c>
      <c r="M378" s="66" t="s">
        <v>15</v>
      </c>
      <c r="N378" s="66" t="s">
        <v>16</v>
      </c>
      <c r="O378" s="66" t="s">
        <v>38</v>
      </c>
      <c r="P378" s="66" t="s">
        <v>39</v>
      </c>
      <c r="Q378" s="66" t="s">
        <v>40</v>
      </c>
      <c r="R378" s="66" t="s">
        <v>41</v>
      </c>
      <c r="U378" s="22"/>
      <c r="V378" s="20"/>
      <c r="W378" s="21" t="s">
        <v>44</v>
      </c>
      <c r="X378" s="21" t="s">
        <v>15</v>
      </c>
      <c r="Y378" s="21" t="s">
        <v>16</v>
      </c>
      <c r="Z378" s="21" t="s">
        <v>38</v>
      </c>
      <c r="AA378" s="21" t="s">
        <v>39</v>
      </c>
      <c r="AB378" s="21" t="s">
        <v>40</v>
      </c>
      <c r="AC378" s="21" t="s">
        <v>41</v>
      </c>
      <c r="AD378" s="269"/>
      <c r="AE378" s="20"/>
      <c r="AF378" s="21" t="s">
        <v>44</v>
      </c>
      <c r="AG378" s="21" t="s">
        <v>15</v>
      </c>
      <c r="AH378" s="21" t="s">
        <v>16</v>
      </c>
      <c r="AI378" s="21" t="s">
        <v>38</v>
      </c>
      <c r="AJ378" s="21" t="s">
        <v>39</v>
      </c>
      <c r="AK378" s="21" t="s">
        <v>40</v>
      </c>
      <c r="AL378" s="21" t="s">
        <v>41</v>
      </c>
      <c r="AN378" s="22"/>
      <c r="AO378" s="22"/>
    </row>
    <row r="379" spans="1:41" s="22" customFormat="1" ht="14.25" customHeight="1" x14ac:dyDescent="0.25">
      <c r="A379" s="273"/>
      <c r="B379" s="484" t="s">
        <v>25</v>
      </c>
      <c r="C379" s="67">
        <v>1</v>
      </c>
      <c r="D379" s="68"/>
      <c r="E379" s="68" t="str">
        <f t="shared" ref="E379:E388" si="259">IF(Y379="","",IF(Y379="cn","cn",VLOOKUP(MID(Y379,2,1),$AN$4:$AO$18,2,0)))</f>
        <v>lý</v>
      </c>
      <c r="F379" s="68" t="str">
        <f t="shared" ref="F379:F388" si="260">IF(Z379="","",IF(Z379="cn","cn",VLOOKUP(MID(Z379,2,1),$AN$4:$AO$18,2,0)))</f>
        <v>td</v>
      </c>
      <c r="G379" s="68" t="str">
        <f t="shared" ref="G379:G388" si="261">IF(AA379="","",IF(AA379="cn","cn",VLOOKUP(MID(AA379,2,1),$AN$4:$AO$18,2,0)))</f>
        <v/>
      </c>
      <c r="H379" s="68" t="str">
        <f t="shared" ref="H379:H388" si="262">IF(AB379="","",IF(AB379="cn","cn",VLOOKUP(MID(AB379,2,1),$AN$4:$AO$18,2,0)))</f>
        <v>sử</v>
      </c>
      <c r="I379" s="68" t="str">
        <f t="shared" ref="I379:I388" si="263">IF(AC379="","",IF(AC379="cn","cn",VLOOKUP(MID(AC379,2,1),$AN$4:$AO$18,2,0)))</f>
        <v/>
      </c>
      <c r="J379" s="277"/>
      <c r="K379" s="484" t="s">
        <v>25</v>
      </c>
      <c r="L379" s="67">
        <v>1</v>
      </c>
      <c r="M379" s="68" t="s">
        <v>132</v>
      </c>
      <c r="N379" s="68" t="str">
        <f t="shared" ref="N379:N388" si="264">IF(AH379="","",IF(AH379="cn","cn",VLOOKUP(MID(AH379,2,1),$AN$4:$AO$18,2,0)))</f>
        <v>hóa</v>
      </c>
      <c r="O379" s="68" t="str">
        <f t="shared" ref="O379:O388" si="265">IF(AI379="","",IF(AI379="cn","cn",VLOOKUP(MID(AI379,2,1),$AN$4:$AO$18,2,0)))</f>
        <v/>
      </c>
      <c r="P379" s="68" t="str">
        <f t="shared" ref="P379:P388" si="266">IF(AJ379="","",IF(AJ379="cn","cn",VLOOKUP(MID(AJ379,2,1),$AN$4:$AO$18,2,0)))</f>
        <v>anh</v>
      </c>
      <c r="Q379" s="68" t="str">
        <f t="shared" ref="Q379:Q388" si="267">IF(AK379="","",IF(AK379="cn","cn",VLOOKUP(MID(AK379,2,1),$AN$4:$AO$18,2,0)))</f>
        <v/>
      </c>
      <c r="R379" s="68" t="str">
        <f t="shared" ref="R379:R388" si="268">IF(AL379="","",IF(AL379="cn","cn",VLOOKUP(MID(AL379,2,1),$AN$4:$AO$18,2,0)))</f>
        <v/>
      </c>
      <c r="V379" s="20" t="s">
        <v>25</v>
      </c>
      <c r="W379" s="21">
        <v>1</v>
      </c>
      <c r="X379" s="26" t="s">
        <v>516</v>
      </c>
      <c r="Y379" s="26" t="str">
        <f>IF(HLOOKUP(W376,MaGv!$C$3:$AZ$68,7,0)=0," ",HLOOKUP(W376,MaGv!$C$3:$AZ$68,7,0))</f>
        <v>BL04</v>
      </c>
      <c r="Z379" s="26" t="str">
        <f>IF(HLOOKUP(W376,MaGv!$C$3:$AZ$68,12,0)=0," ",HLOOKUP(W376,MaGv!$C$3:$AZ$68,12,0))</f>
        <v>BE06</v>
      </c>
      <c r="AA379" s="26" t="str">
        <f>IF(HLOOKUP(W376,MaGv!$C$3:$AZ$68,17,0)=0," ",HLOOKUP(W376,MaGv!$C$3:$AZ$68,17,0))</f>
        <v/>
      </c>
      <c r="AB379" s="26" t="str">
        <f>IF(HLOOKUP(W376,MaGv!$C$3:$AZ$68,22,0)=0," ",HLOOKUP(W376,MaGv!$C$3:$AZ$68,22,0))</f>
        <v>BU04</v>
      </c>
      <c r="AC379" s="26" t="str">
        <f>IF(HLOOKUP(W376,MaGv!$C$3:$AZ$68,27,0)=0," ",HLOOKUP(W376,MaGv!$C$3:$AZ$68,27,0))</f>
        <v/>
      </c>
      <c r="AD379" s="268"/>
      <c r="AE379" s="482" t="s">
        <v>25</v>
      </c>
      <c r="AF379" s="27">
        <v>1</v>
      </c>
      <c r="AG379" s="26" t="s">
        <v>516</v>
      </c>
      <c r="AH379" s="26" t="str">
        <f>IF(HLOOKUP(AF376,MaGv!$C$3:$AZ$68,7,0)=0," ",HLOOKUP(AF376,MaGv!$C$3:$AZ$68,7,0))</f>
        <v>BH05</v>
      </c>
      <c r="AI379" s="26" t="str">
        <f>IF(HLOOKUP(AF376,MaGv!$C$3:$AZ$68,12,0)=0," ",HLOOKUP(AF376,MaGv!$C$3:$AZ$68,12,0))</f>
        <v/>
      </c>
      <c r="AJ379" s="26" t="str">
        <f>IF(HLOOKUP(AF376,MaGv!$C$3:$AZ$68,17,0)=0," ",HLOOKUP(AF376,MaGv!$C$3:$AZ$68,17,0))</f>
        <v>BA04</v>
      </c>
      <c r="AK379" s="26" t="str">
        <f>IF(HLOOKUP(AF376,MaGv!$C$3:$AZ$68,22,0)=0," ",HLOOKUP(AF376,MaGv!$C$3:$AZ$68,22,0))</f>
        <v/>
      </c>
      <c r="AL379" s="26" t="str">
        <f>IF(HLOOKUP(AF376,MaGv!$C$3:$AZ$68,27,0)=0," ",HLOOKUP(AF376,MaGv!$C$3:$AZ$68,27,0))</f>
        <v/>
      </c>
      <c r="AN379" s="16"/>
      <c r="AO379" s="16"/>
    </row>
    <row r="380" spans="1:41" ht="14.25" customHeight="1" x14ac:dyDescent="0.25">
      <c r="A380" s="283"/>
      <c r="B380" s="484"/>
      <c r="C380" s="67">
        <v>2</v>
      </c>
      <c r="D380" s="68"/>
      <c r="E380" s="68" t="str">
        <f t="shared" si="259"/>
        <v>qp</v>
      </c>
      <c r="F380" s="68" t="str">
        <f t="shared" si="260"/>
        <v>td</v>
      </c>
      <c r="G380" s="68" t="str">
        <f t="shared" si="261"/>
        <v/>
      </c>
      <c r="H380" s="68" t="str">
        <f t="shared" si="262"/>
        <v>lý</v>
      </c>
      <c r="I380" s="68" t="str">
        <f t="shared" si="263"/>
        <v/>
      </c>
      <c r="J380" s="281"/>
      <c r="K380" s="484"/>
      <c r="L380" s="67">
        <v>2</v>
      </c>
      <c r="M380" s="68" t="s">
        <v>132</v>
      </c>
      <c r="N380" s="68" t="str">
        <f t="shared" si="264"/>
        <v>lý</v>
      </c>
      <c r="O380" s="68" t="str">
        <f t="shared" si="265"/>
        <v/>
      </c>
      <c r="P380" s="68" t="str">
        <f t="shared" si="266"/>
        <v>anh</v>
      </c>
      <c r="Q380" s="68" t="str">
        <f t="shared" si="267"/>
        <v/>
      </c>
      <c r="R380" s="68" t="str">
        <f t="shared" si="268"/>
        <v/>
      </c>
      <c r="V380" s="483"/>
      <c r="W380" s="25">
        <v>2</v>
      </c>
      <c r="X380" s="26" t="s">
        <v>158</v>
      </c>
      <c r="Y380" s="26" t="str">
        <f>IF(HLOOKUP(W376,MaGv!$C$3:$AZ$68,8,0)=0," ",HLOOKUP(W376,MaGv!$C$3:$AZ$68,8,0))</f>
        <v>BQ01</v>
      </c>
      <c r="Z380" s="26" t="str">
        <f>IF(HLOOKUP(W376,MaGv!$C$3:$AZ$68,13,0)=0," ",HLOOKUP(W376,MaGv!$C$3:$AZ$68,13,0))</f>
        <v>BE06</v>
      </c>
      <c r="AA380" s="26" t="str">
        <f>IF(HLOOKUP(W376,MaGv!$C$3:$AZ$68,18,0)=0," ",HLOOKUP(W376,MaGv!$C$3:$AZ$68,18,0))</f>
        <v/>
      </c>
      <c r="AB380" s="26" t="str">
        <f>IF(HLOOKUP(W376,MaGv!$C$3:$AZ$68,23,0)=0," ",HLOOKUP(W376,MaGv!$C$3:$AZ$68,23,0))</f>
        <v>BL04</v>
      </c>
      <c r="AC380" s="26" t="str">
        <f>IF(HLOOKUP(W376,MaGv!$C$3:$AZ$68,28,0)=0," ",HLOOKUP(W376,MaGv!$C$3:$AZ$68,28,0))</f>
        <v/>
      </c>
      <c r="AD380" s="268"/>
      <c r="AE380" s="482"/>
      <c r="AF380" s="27">
        <v>2</v>
      </c>
      <c r="AG380" s="26" t="s">
        <v>158</v>
      </c>
      <c r="AH380" s="26" t="str">
        <f>IF(HLOOKUP(AF376,MaGv!$C$3:$AZ$68,8,0)=0," ",HLOOKUP(AF376,MaGv!$C$3:$AZ$68,8,0))</f>
        <v>BL03</v>
      </c>
      <c r="AI380" s="26" t="str">
        <f>IF(HLOOKUP(AF376,MaGv!$C$3:$AZ$68,13,0)=0," ",HLOOKUP(AF376,MaGv!$C$3:$AZ$68,13,0))</f>
        <v/>
      </c>
      <c r="AJ380" s="26" t="str">
        <f>IF(HLOOKUP(AF376,MaGv!$C$3:$AZ$68,18,0)=0," ",HLOOKUP(AF376,MaGv!$C$3:$AZ$68,18,0))</f>
        <v>BA04</v>
      </c>
      <c r="AK380" s="26" t="str">
        <f>IF(HLOOKUP(AF376,MaGv!$C$3:$AZ$68,23,0)=0," ",HLOOKUP(AF376,MaGv!$C$3:$AZ$68,23,0))</f>
        <v/>
      </c>
      <c r="AL380" s="26" t="str">
        <f>IF(HLOOKUP(AF376,MaGv!$C$3:$AZ$68,28,0)=0," ",HLOOKUP(AF376,MaGv!$C$3:$AZ$68,28,0))</f>
        <v/>
      </c>
    </row>
    <row r="381" spans="1:41" ht="14.25" customHeight="1" x14ac:dyDescent="0.25">
      <c r="A381" s="283"/>
      <c r="B381" s="484"/>
      <c r="C381" s="67">
        <v>3</v>
      </c>
      <c r="D381" s="68" t="str">
        <f t="shared" ref="D381:D386" si="269">IF(X381="","",IF(X381="cn","cn",VLOOKUP(MID(X381,2,1),$AN$4:$AO$18,2,0)))</f>
        <v/>
      </c>
      <c r="E381" s="68" t="str">
        <f t="shared" si="259"/>
        <v>anh</v>
      </c>
      <c r="F381" s="68" t="str">
        <f t="shared" si="260"/>
        <v>anh</v>
      </c>
      <c r="G381" s="68" t="str">
        <f t="shared" si="261"/>
        <v/>
      </c>
      <c r="H381" s="68" t="str">
        <f t="shared" si="262"/>
        <v>văn</v>
      </c>
      <c r="I381" s="68" t="str">
        <f t="shared" si="263"/>
        <v/>
      </c>
      <c r="J381" s="281"/>
      <c r="K381" s="484"/>
      <c r="L381" s="67">
        <v>3</v>
      </c>
      <c r="M381" s="68" t="str">
        <f t="shared" ref="M381:M386" si="270">IF(AG381="","",IF(AG381="cn","cn",VLOOKUP(MID(AG381,2,1),$AN$4:$AO$18,2,0)))</f>
        <v>toán</v>
      </c>
      <c r="N381" s="68" t="str">
        <f t="shared" si="264"/>
        <v>văn</v>
      </c>
      <c r="O381" s="68" t="str">
        <f t="shared" si="265"/>
        <v>côngN</v>
      </c>
      <c r="P381" s="68" t="str">
        <f t="shared" si="266"/>
        <v>td</v>
      </c>
      <c r="Q381" s="68" t="str">
        <f t="shared" si="267"/>
        <v/>
      </c>
      <c r="R381" s="68" t="str">
        <f t="shared" si="268"/>
        <v/>
      </c>
      <c r="V381" s="483"/>
      <c r="W381" s="25">
        <v>3</v>
      </c>
      <c r="X381" s="26" t="str">
        <f>IF(HLOOKUP(W376,MaGv!$C$3:$AZ$68,4,0)=0," ",HLOOKUP(W376,MaGv!$C$3:$AZ$68,4,0))</f>
        <v/>
      </c>
      <c r="Y381" s="26" t="str">
        <f>IF(HLOOKUP(W376,MaGv!$C$3:$AZ$68,9,0)=0," ",HLOOKUP(W376,MaGv!$C$3:$AZ$68,9,0))</f>
        <v>BA12</v>
      </c>
      <c r="Z381" s="26" t="str">
        <f>IF(HLOOKUP(W376,MaGv!$C$3:$AZ$68,14,0)=0," ",HLOOKUP(W376,MaGv!$C$3:$AZ$68,14,0))</f>
        <v>BA14</v>
      </c>
      <c r="AA381" s="26" t="str">
        <f>IF(HLOOKUP(W376,MaGv!$C$3:$AZ$68,19,0)=0," ",HLOOKUP(W376,MaGv!$C$3:$AZ$68,19,0))</f>
        <v/>
      </c>
      <c r="AB381" s="26" t="str">
        <f>IF(HLOOKUP(W376,MaGv!$C$3:$AZ$68,24,0)=0," ",HLOOKUP(W376,MaGv!$C$3:$AZ$68,24,0))</f>
        <v>BV12</v>
      </c>
      <c r="AC381" s="26" t="str">
        <f>IF(HLOOKUP(W376,MaGv!$C$3:$AZ$68,29,0)=0," ",HLOOKUP(W376,MaGv!$C$3:$AZ$68,29,0))</f>
        <v/>
      </c>
      <c r="AD381" s="268"/>
      <c r="AE381" s="482"/>
      <c r="AF381" s="27">
        <v>3</v>
      </c>
      <c r="AG381" s="26" t="str">
        <f>IF(HLOOKUP(AF376,MaGv!$C$3:$AZ$68,4,0)=0," ",HLOOKUP(AF376,MaGv!$C$3:$AZ$68,4,0))</f>
        <v>BT14</v>
      </c>
      <c r="AH381" s="26" t="str">
        <f>IF(HLOOKUP(AF376,MaGv!$C$3:$AZ$68,9,0)=0," ",HLOOKUP(AF376,MaGv!$C$3:$AZ$68,9,0))</f>
        <v>BV05</v>
      </c>
      <c r="AI381" s="26" t="str">
        <f>IF(HLOOKUP(AF376,MaGv!$C$3:$AZ$68,14,0)=0," ",HLOOKUP(AF376,MaGv!$C$3:$AZ$68,14,0))</f>
        <v>BC11</v>
      </c>
      <c r="AJ381" s="26" t="str">
        <f>IF(HLOOKUP(AF376,MaGv!$C$3:$AZ$68,19,0)=0," ",HLOOKUP(AF376,MaGv!$C$3:$AZ$68,19,0))</f>
        <v>BE05</v>
      </c>
      <c r="AK381" s="26" t="str">
        <f>IF(HLOOKUP(AF376,MaGv!$C$3:$AZ$68,24,0)=0," ",HLOOKUP(AF376,MaGv!$C$3:$AZ$68,24,0))</f>
        <v/>
      </c>
      <c r="AL381" s="26" t="str">
        <f>IF(HLOOKUP(AF376,MaGv!$C$3:$AZ$68,29,0)=0," ",HLOOKUP(AF376,MaGv!$C$3:$AZ$68,29,0))</f>
        <v/>
      </c>
    </row>
    <row r="382" spans="1:41" ht="14.25" customHeight="1" x14ac:dyDescent="0.25">
      <c r="A382" s="283"/>
      <c r="B382" s="484"/>
      <c r="C382" s="67">
        <v>4</v>
      </c>
      <c r="D382" s="68" t="str">
        <f t="shared" si="269"/>
        <v/>
      </c>
      <c r="E382" s="68" t="str">
        <f t="shared" si="259"/>
        <v>anh</v>
      </c>
      <c r="F382" s="68" t="str">
        <f t="shared" si="260"/>
        <v>anh</v>
      </c>
      <c r="G382" s="68" t="str">
        <f t="shared" si="261"/>
        <v/>
      </c>
      <c r="H382" s="68" t="str">
        <f t="shared" si="262"/>
        <v>văn</v>
      </c>
      <c r="I382" s="68" t="str">
        <f t="shared" si="263"/>
        <v/>
      </c>
      <c r="J382" s="281"/>
      <c r="K382" s="484"/>
      <c r="L382" s="67">
        <v>4</v>
      </c>
      <c r="M382" s="68" t="str">
        <f t="shared" si="270"/>
        <v>toán</v>
      </c>
      <c r="N382" s="68" t="str">
        <f t="shared" si="264"/>
        <v>văn</v>
      </c>
      <c r="O382" s="68" t="str">
        <f t="shared" si="265"/>
        <v>côngN</v>
      </c>
      <c r="P382" s="68" t="str">
        <f t="shared" si="266"/>
        <v>td</v>
      </c>
      <c r="Q382" s="68" t="str">
        <f t="shared" si="267"/>
        <v/>
      </c>
      <c r="R382" s="68" t="str">
        <f t="shared" si="268"/>
        <v/>
      </c>
      <c r="V382" s="483"/>
      <c r="W382" s="25">
        <v>4</v>
      </c>
      <c r="X382" s="26" t="str">
        <f>IF(HLOOKUP(W376,MaGv!$C$3:$AZ$68,5,0)=0," ",HLOOKUP(W376,MaGv!$C$3:$AZ$68,5,0))</f>
        <v/>
      </c>
      <c r="Y382" s="26" t="str">
        <f>IF(HLOOKUP(W376,MaGv!$C$3:$AZ$68,10,0)=0," ",HLOOKUP(W376,MaGv!$C$3:$AZ$68,10,0))</f>
        <v>BA12</v>
      </c>
      <c r="Z382" s="26" t="str">
        <f>IF(HLOOKUP(W376,MaGv!$C$3:$AZ$68,15,0)=0," ",HLOOKUP(W376,MaGv!$C$3:$AZ$68,15,0))</f>
        <v>BA14</v>
      </c>
      <c r="AA382" s="26" t="str">
        <f>IF(HLOOKUP(W376,MaGv!$C$3:$AZ$68,20,0)=0," ",HLOOKUP(W376,MaGv!$C$3:$AZ$68,20,0))</f>
        <v/>
      </c>
      <c r="AB382" s="26" t="str">
        <f>IF(HLOOKUP(W376,MaGv!$C$3:$AZ$68,25,0)=0," ",HLOOKUP(W376,MaGv!$C$3:$AZ$68,25,0))</f>
        <v>BV12</v>
      </c>
      <c r="AC382" s="26" t="str">
        <f>IF(HLOOKUP(W376,MaGv!$C$3:$AZ$68,30,0)=0," ",HLOOKUP(W376,MaGv!$C$3:$AZ$68,30,0))</f>
        <v/>
      </c>
      <c r="AD382" s="268"/>
      <c r="AE382" s="482"/>
      <c r="AF382" s="27">
        <v>4</v>
      </c>
      <c r="AG382" s="26" t="str">
        <f>IF(HLOOKUP(AF376,MaGv!$C$3:$AZ$68,5,0)=0," ",HLOOKUP(AF376,MaGv!$C$3:$AZ$68,5,0))</f>
        <v>BT14</v>
      </c>
      <c r="AH382" s="26" t="str">
        <f>IF(HLOOKUP(AF376,MaGv!$C$3:$AZ$68,10,0)=0," ",HLOOKUP(AF376,MaGv!$C$3:$AZ$68,10,0))</f>
        <v>BV05</v>
      </c>
      <c r="AI382" s="26" t="str">
        <f>IF(HLOOKUP(AF376,MaGv!$C$3:$AZ$68,15,0)=0," ",HLOOKUP(AF376,MaGv!$C$3:$AZ$68,15,0))</f>
        <v>BC11</v>
      </c>
      <c r="AJ382" s="26" t="str">
        <f>IF(HLOOKUP(AF376,MaGv!$C$3:$AZ$68,20,0)=0," ",HLOOKUP(AF376,MaGv!$C$3:$AZ$68,20,0))</f>
        <v>BE05</v>
      </c>
      <c r="AK382" s="26" t="str">
        <f>IF(HLOOKUP(AF376,MaGv!$C$3:$AZ$68,25,0)=0," ",HLOOKUP(AF376,MaGv!$C$3:$AZ$68,25,0))</f>
        <v/>
      </c>
      <c r="AL382" s="26" t="str">
        <f>IF(HLOOKUP(AF376,MaGv!$C$3:$AZ$68,30,0)=0," ",HLOOKUP(AF376,MaGv!$C$3:$AZ$68,30,0))</f>
        <v/>
      </c>
    </row>
    <row r="383" spans="1:41" ht="14.25" customHeight="1" x14ac:dyDescent="0.25">
      <c r="A383" s="283"/>
      <c r="B383" s="484"/>
      <c r="C383" s="67">
        <v>5</v>
      </c>
      <c r="D383" s="68" t="str">
        <f t="shared" si="269"/>
        <v/>
      </c>
      <c r="E383" s="68" t="str">
        <f t="shared" si="259"/>
        <v/>
      </c>
      <c r="F383" s="68" t="str">
        <f t="shared" si="260"/>
        <v/>
      </c>
      <c r="G383" s="68" t="str">
        <f t="shared" si="261"/>
        <v/>
      </c>
      <c r="H383" s="68" t="str">
        <f t="shared" si="262"/>
        <v/>
      </c>
      <c r="I383" s="68" t="str">
        <f t="shared" si="263"/>
        <v/>
      </c>
      <c r="J383" s="281"/>
      <c r="K383" s="484"/>
      <c r="L383" s="67">
        <v>5</v>
      </c>
      <c r="M383" s="68" t="str">
        <f t="shared" si="270"/>
        <v/>
      </c>
      <c r="N383" s="68" t="str">
        <f t="shared" si="264"/>
        <v/>
      </c>
      <c r="O383" s="68" t="str">
        <f t="shared" si="265"/>
        <v/>
      </c>
      <c r="P383" s="68" t="str">
        <f t="shared" si="266"/>
        <v/>
      </c>
      <c r="Q383" s="68" t="str">
        <f t="shared" si="267"/>
        <v/>
      </c>
      <c r="R383" s="68" t="str">
        <f t="shared" si="268"/>
        <v/>
      </c>
      <c r="V383" s="483"/>
      <c r="W383" s="25">
        <v>5</v>
      </c>
      <c r="X383" s="26" t="str">
        <f>IF(HLOOKUP(W376,MaGv!$C$3:$AZ$68,6,0)=0," ",HLOOKUP(W376,MaGv!$C$3:$AZ$68,6,0))</f>
        <v/>
      </c>
      <c r="Y383" s="26" t="str">
        <f>IF(HLOOKUP(W376,MaGv!$C$3:$AZ$68,11,0)=0," ",HLOOKUP(W376,MaGv!$C$3:$AZ$68,11,0))</f>
        <v/>
      </c>
      <c r="Z383" s="26" t="str">
        <f>IF(HLOOKUP(W376,MaGv!$C$3:$AZ$68,16,0)=0," ",HLOOKUP(W376,MaGv!$C$3:$AZ$68,16,0))</f>
        <v/>
      </c>
      <c r="AA383" s="26" t="str">
        <f>IF(HLOOKUP(W376,MaGv!$C$3:$AZ$68,21,0)=0," ",HLOOKUP(W376,MaGv!$C$3:$AZ$68,21,0))</f>
        <v/>
      </c>
      <c r="AB383" s="26" t="str">
        <f>IF(HLOOKUP(W376,MaGv!$C$3:$AZ$68,26,0)=0," ",HLOOKUP(W376,MaGv!$C$3:$AZ$68,26,0))</f>
        <v/>
      </c>
      <c r="AC383" s="26" t="str">
        <f>IF(HLOOKUP(W376,MaGv!$C$3:$AZ$68,31,0)=0," ",HLOOKUP(W376,MaGv!$C$3:$AZ$68,31,0))</f>
        <v/>
      </c>
      <c r="AD383" s="268"/>
      <c r="AE383" s="482"/>
      <c r="AF383" s="27">
        <v>5</v>
      </c>
      <c r="AG383" s="26" t="str">
        <f>IF(HLOOKUP(AF376,MaGv!$C$3:$AZ$68,6,0)=0," ",HLOOKUP(AF376,MaGv!$C$3:$AZ$68,6,0))</f>
        <v/>
      </c>
      <c r="AH383" s="26" t="str">
        <f>IF(HLOOKUP(AF376,MaGv!$C$3:$AZ$68,11,0)=0," ",HLOOKUP(AF376,MaGv!$C$3:$AZ$68,11,0))</f>
        <v/>
      </c>
      <c r="AI383" s="26" t="str">
        <f>IF(HLOOKUP(AF376,MaGv!$C$3:$AZ$68,16,0)=0," ",HLOOKUP(AF376,MaGv!$C$3:$AZ$68,16,0))</f>
        <v/>
      </c>
      <c r="AJ383" s="26" t="str">
        <f>IF(HLOOKUP(AF376,MaGv!$C$3:$AZ$68,21,0)=0," ",HLOOKUP(AF376,MaGv!$C$3:$AZ$68,21,0))</f>
        <v/>
      </c>
      <c r="AK383" s="26" t="str">
        <f>IF(HLOOKUP(AF376,MaGv!$C$3:$AZ$68,26,0)=0," ",HLOOKUP(AF376,MaGv!$C$3:$AZ$68,26,0))</f>
        <v/>
      </c>
      <c r="AL383" s="26" t="str">
        <f>IF(HLOOKUP(AF376,MaGv!$C$3:$AZ$68,31,0)=0," ",HLOOKUP(AF376,MaGv!$C$3:$AZ$68,31,0))</f>
        <v/>
      </c>
    </row>
    <row r="384" spans="1:41" ht="14.25" customHeight="1" x14ac:dyDescent="0.25">
      <c r="A384" s="283"/>
      <c r="B384" s="484" t="s">
        <v>24</v>
      </c>
      <c r="C384" s="67">
        <v>1</v>
      </c>
      <c r="D384" s="68" t="str">
        <f t="shared" si="269"/>
        <v>toán</v>
      </c>
      <c r="E384" s="68" t="str">
        <f t="shared" si="259"/>
        <v>hóa</v>
      </c>
      <c r="F384" s="68" t="str">
        <f t="shared" si="260"/>
        <v>toán</v>
      </c>
      <c r="G384" s="68" t="str">
        <f t="shared" si="261"/>
        <v>sinh</v>
      </c>
      <c r="H384" s="68" t="str">
        <f t="shared" si="262"/>
        <v>toán</v>
      </c>
      <c r="I384" s="68" t="str">
        <f t="shared" si="263"/>
        <v/>
      </c>
      <c r="J384" s="281"/>
      <c r="K384" s="484" t="s">
        <v>24</v>
      </c>
      <c r="L384" s="67">
        <v>1</v>
      </c>
      <c r="M384" s="68" t="str">
        <f t="shared" si="270"/>
        <v>anh</v>
      </c>
      <c r="N384" s="68" t="str">
        <f t="shared" si="264"/>
        <v>cd</v>
      </c>
      <c r="O384" s="68" t="str">
        <f t="shared" si="265"/>
        <v>lý</v>
      </c>
      <c r="P384" s="68" t="str">
        <f t="shared" si="266"/>
        <v>qp</v>
      </c>
      <c r="Q384" s="68" t="str">
        <f t="shared" si="267"/>
        <v>toán</v>
      </c>
      <c r="R384" s="68" t="str">
        <f t="shared" si="268"/>
        <v/>
      </c>
      <c r="V384" s="483" t="s">
        <v>24</v>
      </c>
      <c r="W384" s="25">
        <v>1</v>
      </c>
      <c r="X384" s="26" t="str">
        <f>IF(HLOOKUP(W376,MaGv!$C$38:$AZ$68,2,0)=0," ",HLOOKUP(W376,MaGv!$C$38:$AZ$68,2,0))</f>
        <v>BT13</v>
      </c>
      <c r="Y384" s="26" t="str">
        <f>IF(HLOOKUP(W376,MaGv!$C$38:$AZ$68,7,0)=0," ",HLOOKUP(W376,MaGv!$C$38:$AZ$68,7,0))</f>
        <v>BH07</v>
      </c>
      <c r="Z384" s="26" t="str">
        <f>IF(HLOOKUP(W376,MaGv!$C$38:$AZ$68,12,0)=0," ",HLOOKUP(W376,MaGv!$C$38:$AZ$68,12,0))</f>
        <v>BT13</v>
      </c>
      <c r="AA384" s="26" t="str">
        <f>IF(HLOOKUP(W376,MaGv!$C$38:$AZ$68,17,0)=0," ",HLOOKUP(W376,MaGv!$C$38:$AZ$68,17,0))</f>
        <v>BS06</v>
      </c>
      <c r="AB384" s="26" t="str">
        <f>IF(HLOOKUP(W376,MaGv!$C$38:$AZ$68,22,0)=0," ",HLOOKUP(W376,MaGv!$C$38:$AZ$68,22,0))</f>
        <v>BT13</v>
      </c>
      <c r="AC384" s="26" t="str">
        <f>IF(HLOOKUP(W376,MaGv!$C$38:$AZ$68,27,0)=0," ",HLOOKUP(W376,MaGv!$C$38:$AZ$68,27,0))</f>
        <v/>
      </c>
      <c r="AD384" s="268"/>
      <c r="AE384" s="482" t="s">
        <v>24</v>
      </c>
      <c r="AF384" s="27">
        <v>1</v>
      </c>
      <c r="AG384" s="26" t="str">
        <f>IF(HLOOKUP(AF376,MaGv!$C$38:$AZ$68,2,0)=0," ",HLOOKUP(AF376,MaGv!$C$38:$AZ$68,2,0))</f>
        <v>BA04</v>
      </c>
      <c r="AH384" s="26" t="str">
        <f>IF(HLOOKUP(AF376,MaGv!$C$38:$AZ$68,7,0)=0," ",HLOOKUP(AF376,MaGv!$C$38:$AZ$68,7,0))</f>
        <v>BG02</v>
      </c>
      <c r="AI384" s="26" t="str">
        <f>IF(HLOOKUP(AF376,MaGv!$C$38:$AZ$68,12,0)=0," ",HLOOKUP(AF376,MaGv!$C$38:$AZ$68,12,0))</f>
        <v>BL03</v>
      </c>
      <c r="AJ384" s="26" t="str">
        <f>IF(HLOOKUP(AF376,MaGv!$C$38:$AZ$68,17,0)=0," ",HLOOKUP(AF376,MaGv!$C$38:$AZ$68,17,0))</f>
        <v>BQ04</v>
      </c>
      <c r="AK384" s="26" t="str">
        <f>IF(HLOOKUP(AF376,MaGv!$C$38:$AZ$68,22,0)=0," ",HLOOKUP(AF376,MaGv!$C$38:$AZ$68,22,0))</f>
        <v>BT14</v>
      </c>
      <c r="AL384" s="26" t="str">
        <f>IF(HLOOKUP(AF376,MaGv!$C$38:$AZ$68,27,0)=0," ",HLOOKUP(AF376,MaGv!$C$38:$AZ$68,27,0))</f>
        <v/>
      </c>
    </row>
    <row r="385" spans="1:41" ht="14.25" customHeight="1" x14ac:dyDescent="0.25">
      <c r="A385" s="283"/>
      <c r="B385" s="484"/>
      <c r="C385" s="67">
        <v>2</v>
      </c>
      <c r="D385" s="68" t="str">
        <f t="shared" si="269"/>
        <v>văn</v>
      </c>
      <c r="E385" s="68" t="str">
        <f t="shared" si="259"/>
        <v>hóa</v>
      </c>
      <c r="F385" s="68" t="str">
        <f t="shared" si="260"/>
        <v>toán</v>
      </c>
      <c r="G385" s="68" t="str">
        <f t="shared" si="261"/>
        <v>địa</v>
      </c>
      <c r="H385" s="68" t="str">
        <f t="shared" si="262"/>
        <v>toán</v>
      </c>
      <c r="I385" s="68" t="str">
        <f t="shared" si="263"/>
        <v/>
      </c>
      <c r="J385" s="281"/>
      <c r="K385" s="484"/>
      <c r="L385" s="67">
        <v>2</v>
      </c>
      <c r="M385" s="68" t="str">
        <f t="shared" si="270"/>
        <v>địa</v>
      </c>
      <c r="N385" s="68" t="str">
        <f t="shared" si="264"/>
        <v>anh</v>
      </c>
      <c r="O385" s="68" t="str">
        <f t="shared" si="265"/>
        <v>văn</v>
      </c>
      <c r="P385" s="68" t="str">
        <f t="shared" si="266"/>
        <v>anh</v>
      </c>
      <c r="Q385" s="68" t="str">
        <f t="shared" si="267"/>
        <v>toán</v>
      </c>
      <c r="R385" s="68" t="str">
        <f t="shared" si="268"/>
        <v/>
      </c>
      <c r="V385" s="483"/>
      <c r="W385" s="25">
        <v>2</v>
      </c>
      <c r="X385" s="26" t="str">
        <f>IF(HLOOKUP(W376,MaGv!$C$38:$AZ$68,3,0)=0," ",HLOOKUP(W376,MaGv!$C$38:$AZ$68,3,0))</f>
        <v>BV12</v>
      </c>
      <c r="Y385" s="26" t="str">
        <f>IF(HLOOKUP(W376,MaGv!$C$38:$AZ$68,8,0)=0," ",HLOOKUP(W376,MaGv!$C$38:$AZ$68,8,0))</f>
        <v>BH07</v>
      </c>
      <c r="Z385" s="26" t="str">
        <f>IF(HLOOKUP(W376,MaGv!$C$38:$AZ$68,13,0)=0," ",HLOOKUP(W376,MaGv!$C$38:$AZ$68,13,0))</f>
        <v>BT13</v>
      </c>
      <c r="AA385" s="26" t="str">
        <f>IF(HLOOKUP(W376,MaGv!$C$38:$AZ$68,18,0)=0," ",HLOOKUP(W376,MaGv!$C$38:$AZ$68,18,0))</f>
        <v>BD01</v>
      </c>
      <c r="AB385" s="26" t="str">
        <f>IF(HLOOKUP(W376,MaGv!$C$38:$AZ$68,23,0)=0," ",HLOOKUP(W376,MaGv!$C$38:$AZ$68,23,0))</f>
        <v>BT13</v>
      </c>
      <c r="AC385" s="26" t="str">
        <f>IF(HLOOKUP(W376,MaGv!$C$38:$AZ$68,28,0)=0," ",HLOOKUP(W376,MaGv!$C$38:$AZ$68,28,0))</f>
        <v/>
      </c>
      <c r="AD385" s="268"/>
      <c r="AE385" s="482"/>
      <c r="AF385" s="27">
        <v>2</v>
      </c>
      <c r="AG385" s="26" t="str">
        <f>IF(HLOOKUP(AF376,MaGv!$C$38:$AZ$68,3,0)=0," ",HLOOKUP(AF376,MaGv!$C$38:$AZ$68,3,0))</f>
        <v>BD04</v>
      </c>
      <c r="AH385" s="26" t="str">
        <f>IF(HLOOKUP(AF376,MaGv!$C$38:$AZ$68,8,0)=0," ",HLOOKUP(AF376,MaGv!$C$38:$AZ$68,8,0))</f>
        <v>BA04</v>
      </c>
      <c r="AI385" s="26" t="str">
        <f>IF(HLOOKUP(AF376,MaGv!$C$38:$AZ$68,13,0)=0," ",HLOOKUP(AF376,MaGv!$C$38:$AZ$68,13,0))</f>
        <v>BV05</v>
      </c>
      <c r="AJ385" s="26" t="str">
        <f>IF(HLOOKUP(AF376,MaGv!$C$38:$AZ$68,18,0)=0," ",HLOOKUP(AF376,MaGv!$C$38:$AZ$68,18,0))</f>
        <v>BA04</v>
      </c>
      <c r="AK385" s="26" t="str">
        <f>IF(HLOOKUP(AF376,MaGv!$C$38:$AZ$68,23,0)=0," ",HLOOKUP(AF376,MaGv!$C$38:$AZ$68,23,0))</f>
        <v>BT14</v>
      </c>
      <c r="AL385" s="26" t="str">
        <f>IF(HLOOKUP(AF376,MaGv!$C$38:$AZ$68,28,0)=0," ",HLOOKUP(AF376,MaGv!$C$38:$AZ$68,28,0))</f>
        <v/>
      </c>
    </row>
    <row r="386" spans="1:41" ht="14.25" customHeight="1" x14ac:dyDescent="0.25">
      <c r="A386" s="283"/>
      <c r="B386" s="484"/>
      <c r="C386" s="67">
        <v>3</v>
      </c>
      <c r="D386" s="68" t="str">
        <f t="shared" si="269"/>
        <v>văn</v>
      </c>
      <c r="E386" s="68" t="str">
        <f t="shared" si="259"/>
        <v>cd</v>
      </c>
      <c r="F386" s="68" t="str">
        <f t="shared" si="260"/>
        <v>sử</v>
      </c>
      <c r="G386" s="68" t="str">
        <f t="shared" si="261"/>
        <v>văn</v>
      </c>
      <c r="H386" s="68" t="str">
        <f t="shared" si="262"/>
        <v>lý</v>
      </c>
      <c r="I386" s="68" t="str">
        <f t="shared" si="263"/>
        <v/>
      </c>
      <c r="J386" s="281"/>
      <c r="K386" s="484"/>
      <c r="L386" s="67">
        <v>3</v>
      </c>
      <c r="M386" s="68" t="str">
        <f t="shared" si="270"/>
        <v>sử</v>
      </c>
      <c r="N386" s="68" t="str">
        <f t="shared" si="264"/>
        <v>anh</v>
      </c>
      <c r="O386" s="68" t="str">
        <f t="shared" si="265"/>
        <v>hóa</v>
      </c>
      <c r="P386" s="68" t="str">
        <f t="shared" si="266"/>
        <v>anh</v>
      </c>
      <c r="Q386" s="68" t="str">
        <f t="shared" si="267"/>
        <v>lý</v>
      </c>
      <c r="R386" s="68" t="str">
        <f t="shared" si="268"/>
        <v/>
      </c>
      <c r="V386" s="483"/>
      <c r="W386" s="25">
        <v>3</v>
      </c>
      <c r="X386" s="26" t="str">
        <f>IF(HLOOKUP(W376,MaGv!$C$38:$AZ$68,4,0)=0," ",HLOOKUP(W376,MaGv!$C$38:$AZ$68,4,0))</f>
        <v>BV12</v>
      </c>
      <c r="Y386" s="26" t="str">
        <f>IF(HLOOKUP(W376,MaGv!$C$38:$AZ$68,9,0)=0," ",HLOOKUP(W376,MaGv!$C$38:$AZ$68,9,0))</f>
        <v>BG02</v>
      </c>
      <c r="Z386" s="26" t="str">
        <f>IF(HLOOKUP(W376,MaGv!$C$38:$AZ$68,14,0)=0," ",HLOOKUP(W376,MaGv!$C$38:$AZ$68,14,0))</f>
        <v>BU04</v>
      </c>
      <c r="AA386" s="26" t="str">
        <f>IF(HLOOKUP(W376,MaGv!$C$38:$AZ$68,19,0)=0," ",HLOOKUP(W376,MaGv!$C$38:$AZ$68,19,0))</f>
        <v>BV12</v>
      </c>
      <c r="AB386" s="26" t="str">
        <f>IF(HLOOKUP(W376,MaGv!$C$38:$AZ$68,24,0)=0," ",HLOOKUP(W376,MaGv!$C$38:$AZ$68,24,0))</f>
        <v>BL04</v>
      </c>
      <c r="AC386" s="26" t="str">
        <f>IF(HLOOKUP(W376,MaGv!$C$38:$AZ$68,29,0)=0," ",HLOOKUP(W376,MaGv!$C$38:$AZ$68,29,0))</f>
        <v/>
      </c>
      <c r="AD386" s="268"/>
      <c r="AE386" s="482"/>
      <c r="AF386" s="27">
        <v>3</v>
      </c>
      <c r="AG386" s="26" t="str">
        <f>IF(HLOOKUP(AF376,MaGv!$C$38:$AZ$68,4,0)=0," ",HLOOKUP(AF376,MaGv!$C$38:$AZ$68,4,0))</f>
        <v>BU02</v>
      </c>
      <c r="AH386" s="26" t="str">
        <f>IF(HLOOKUP(AF376,MaGv!$C$38:$AZ$68,9,0)=0," ",HLOOKUP(AF376,MaGv!$C$38:$AZ$68,9,0))</f>
        <v>BA04</v>
      </c>
      <c r="AI386" s="26" t="str">
        <f>IF(HLOOKUP(AF376,MaGv!$C$38:$AZ$68,14,0)=0," ",HLOOKUP(AF376,MaGv!$C$38:$AZ$68,14,0))</f>
        <v>BH05</v>
      </c>
      <c r="AJ386" s="26" t="str">
        <f>IF(HLOOKUP(AF376,MaGv!$C$38:$AZ$68,19,0)=0," ",HLOOKUP(AF376,MaGv!$C$38:$AZ$68,19,0))</f>
        <v>BA04</v>
      </c>
      <c r="AK386" s="26" t="str">
        <f>IF(HLOOKUP(AF376,MaGv!$C$38:$AZ$68,24,0)=0," ",HLOOKUP(AF376,MaGv!$C$38:$AZ$68,24,0))</f>
        <v>BL03</v>
      </c>
      <c r="AL386" s="26" t="str">
        <f>IF(HLOOKUP(AF376,MaGv!$C$38:$AZ$68,29,0)=0," ",HLOOKUP(AF376,MaGv!$C$38:$AZ$68,29,0))</f>
        <v/>
      </c>
    </row>
    <row r="387" spans="1:41" ht="14.25" customHeight="1" x14ac:dyDescent="0.25">
      <c r="A387" s="283"/>
      <c r="B387" s="484"/>
      <c r="C387" s="67">
        <v>4</v>
      </c>
      <c r="D387" s="68" t="s">
        <v>158</v>
      </c>
      <c r="E387" s="68" t="str">
        <f t="shared" si="259"/>
        <v>côngN</v>
      </c>
      <c r="F387" s="68" t="str">
        <f t="shared" si="260"/>
        <v>anh</v>
      </c>
      <c r="G387" s="68" t="str">
        <f t="shared" si="261"/>
        <v>tin</v>
      </c>
      <c r="H387" s="68" t="str">
        <f t="shared" si="262"/>
        <v>hóa</v>
      </c>
      <c r="I387" s="68" t="str">
        <f t="shared" si="263"/>
        <v/>
      </c>
      <c r="J387" s="281"/>
      <c r="K387" s="484"/>
      <c r="L387" s="67">
        <v>4</v>
      </c>
      <c r="M387" s="68" t="s">
        <v>158</v>
      </c>
      <c r="N387" s="68" t="str">
        <f t="shared" si="264"/>
        <v>sinh</v>
      </c>
      <c r="O387" s="68" t="str">
        <f t="shared" si="265"/>
        <v>sử</v>
      </c>
      <c r="P387" s="68" t="str">
        <f t="shared" si="266"/>
        <v>tin</v>
      </c>
      <c r="Q387" s="68" t="str">
        <f t="shared" si="267"/>
        <v>văn</v>
      </c>
      <c r="R387" s="68" t="str">
        <f t="shared" si="268"/>
        <v/>
      </c>
      <c r="V387" s="483"/>
      <c r="W387" s="25">
        <v>4</v>
      </c>
      <c r="X387" s="26" t="str">
        <f>IF(HLOOKUP(W376,MaGv!$C$38:$AZ$68,5,0)=0," ",HLOOKUP(W376,MaGv!$C$38:$AZ$68,5,0))</f>
        <v>BT13</v>
      </c>
      <c r="Y387" s="26" t="str">
        <f>IF(HLOOKUP(W376,MaGv!$C$38:$AZ$68,10,0)=0," ",HLOOKUP(W376,MaGv!$C$38:$AZ$68,10,0))</f>
        <v>BC11</v>
      </c>
      <c r="Z387" s="26" t="str">
        <f>IF(HLOOKUP(W376,MaGv!$C$38:$AZ$68,15,0)=0," ",HLOOKUP(W376,MaGv!$C$38:$AZ$68,15,0))</f>
        <v>BA12</v>
      </c>
      <c r="AA387" s="26" t="str">
        <f>IF(HLOOKUP(W376,MaGv!$C$38:$AZ$68,20,0)=0," ",HLOOKUP(W376,MaGv!$C$38:$AZ$68,20,0))</f>
        <v>BI06</v>
      </c>
      <c r="AB387" s="26" t="str">
        <f>IF(HLOOKUP(W376,MaGv!$C$38:$AZ$68,25,0)=0," ",HLOOKUP(W376,MaGv!$C$38:$AZ$68,25,0))</f>
        <v>BH07</v>
      </c>
      <c r="AC387" s="26" t="str">
        <f>IF(HLOOKUP(W376,MaGv!$C$38:$AZ$68,30,0)=0," ",HLOOKUP(W376,MaGv!$C$38:$AZ$68,30,0))</f>
        <v/>
      </c>
      <c r="AD387" s="268"/>
      <c r="AE387" s="482"/>
      <c r="AF387" s="27">
        <v>4</v>
      </c>
      <c r="AG387" s="26" t="str">
        <f>IF(HLOOKUP(AF376,MaGv!$C$38:$AZ$68,5,0)=0," ",HLOOKUP(AF376,MaGv!$C$38:$AZ$68,5,0))</f>
        <v>BT14</v>
      </c>
      <c r="AH387" s="26" t="str">
        <f>IF(HLOOKUP(AF376,MaGv!$C$38:$AZ$68,10,0)=0," ",HLOOKUP(AF376,MaGv!$C$38:$AZ$68,10,0))</f>
        <v>BS02</v>
      </c>
      <c r="AI387" s="26" t="str">
        <f>IF(HLOOKUP(AF376,MaGv!$C$38:$AZ$68,15,0)=0," ",HLOOKUP(AF376,MaGv!$C$38:$AZ$68,15,0))</f>
        <v>BU02</v>
      </c>
      <c r="AJ387" s="26" t="str">
        <f>IF(HLOOKUP(AF376,MaGv!$C$38:$AZ$68,20,0)=0," ",HLOOKUP(AF376,MaGv!$C$38:$AZ$68,20,0))</f>
        <v>BI01</v>
      </c>
      <c r="AK387" s="26" t="str">
        <f>IF(HLOOKUP(AF376,MaGv!$C$38:$AZ$68,25,0)=0," ",HLOOKUP(AF376,MaGv!$C$38:$AZ$68,25,0))</f>
        <v>BV05</v>
      </c>
      <c r="AL387" s="26" t="str">
        <f>IF(HLOOKUP(AF376,MaGv!$C$38:$AZ$68,30,0)=0," ",HLOOKUP(AF376,MaGv!$C$38:$AZ$68,30,0))</f>
        <v/>
      </c>
    </row>
    <row r="388" spans="1:41" ht="14.25" customHeight="1" x14ac:dyDescent="0.25">
      <c r="A388" s="283"/>
      <c r="B388" s="484"/>
      <c r="C388" s="67">
        <v>5</v>
      </c>
      <c r="D388" s="68" t="s">
        <v>516</v>
      </c>
      <c r="E388" s="68" t="str">
        <f t="shared" si="259"/>
        <v>côngN</v>
      </c>
      <c r="F388" s="68" t="str">
        <f t="shared" si="260"/>
        <v>anh</v>
      </c>
      <c r="G388" s="68" t="str">
        <f t="shared" si="261"/>
        <v>tin</v>
      </c>
      <c r="H388" s="68" t="str">
        <f t="shared" si="262"/>
        <v>anh</v>
      </c>
      <c r="I388" s="68" t="str">
        <f t="shared" si="263"/>
        <v/>
      </c>
      <c r="J388" s="281"/>
      <c r="K388" s="484"/>
      <c r="L388" s="67">
        <v>5</v>
      </c>
      <c r="M388" s="68" t="s">
        <v>516</v>
      </c>
      <c r="N388" s="68" t="str">
        <f t="shared" si="264"/>
        <v>hóa</v>
      </c>
      <c r="O388" s="68" t="str">
        <f t="shared" si="265"/>
        <v>toán</v>
      </c>
      <c r="P388" s="68" t="str">
        <f t="shared" si="266"/>
        <v>tin</v>
      </c>
      <c r="Q388" s="68" t="str">
        <f t="shared" si="267"/>
        <v>văn</v>
      </c>
      <c r="R388" s="68" t="str">
        <f t="shared" si="268"/>
        <v/>
      </c>
      <c r="V388" s="483"/>
      <c r="W388" s="25">
        <v>5</v>
      </c>
      <c r="X388" s="26" t="str">
        <f>IF(HLOOKUP(W376,MaGv!$C$38:$AZ$68,6,0)=0," ",HLOOKUP(W376,MaGv!$C$38:$AZ$68,6,0))</f>
        <v>BT13</v>
      </c>
      <c r="Y388" s="26" t="str">
        <f>IF(HLOOKUP(W376,MaGv!$C$38:$AZ$68,11,0)=0," ",HLOOKUP(W376,MaGv!$C$38:$AZ$68,11,0))</f>
        <v>BC11</v>
      </c>
      <c r="Z388" s="26" t="str">
        <f>IF(HLOOKUP(W376,MaGv!$C$38:$AZ$68,16,0)=0," ",HLOOKUP(W376,MaGv!$C$38:$AZ$68,16,0))</f>
        <v>BA12</v>
      </c>
      <c r="AA388" s="26" t="str">
        <f>IF(HLOOKUP(W376,MaGv!$C$38:$AZ$68,21,0)=0," ",HLOOKUP(W376,MaGv!$C$38:$AZ$68,21,0))</f>
        <v>BI06</v>
      </c>
      <c r="AB388" s="26" t="str">
        <f>IF(HLOOKUP(W376,MaGv!$C$38:$AZ$68,26,0)=0," ",HLOOKUP(W376,MaGv!$C$38:$AZ$68,26,0))</f>
        <v>BA12</v>
      </c>
      <c r="AC388" s="26" t="str">
        <f>IF(HLOOKUP(W376,MaGv!$C$38:$AZ$68,31,0)=0," ",HLOOKUP(W376,MaGv!$C$38:$AZ$68,31,0))</f>
        <v/>
      </c>
      <c r="AD388" s="268"/>
      <c r="AE388" s="482"/>
      <c r="AF388" s="27">
        <v>5</v>
      </c>
      <c r="AG388" s="26" t="str">
        <f>IF(HLOOKUP(AF376,MaGv!$C$38:$AZ$68,6,0)=0," ",HLOOKUP(AF376,MaGv!$C$38:$AZ$68,6,0))</f>
        <v>BT14</v>
      </c>
      <c r="AH388" s="26" t="str">
        <f>IF(HLOOKUP(AF376,MaGv!$C$38:$AZ$68,11,0)=0," ",HLOOKUP(AF376,MaGv!$C$38:$AZ$68,11,0))</f>
        <v>BH05</v>
      </c>
      <c r="AI388" s="26" t="str">
        <f>IF(HLOOKUP(AF376,MaGv!$C$38:$AZ$68,16,0)=0," ",HLOOKUP(AF376,MaGv!$C$38:$AZ$68,16,0))</f>
        <v>BT14</v>
      </c>
      <c r="AJ388" s="26" t="str">
        <f>IF(HLOOKUP(AF376,MaGv!$C$38:$AZ$68,21,0)=0," ",HLOOKUP(AF376,MaGv!$C$38:$AZ$68,21,0))</f>
        <v>BI01</v>
      </c>
      <c r="AK388" s="26" t="str">
        <f>IF(HLOOKUP(AF376,MaGv!$C$38:$AZ$68,26,0)=0," ",HLOOKUP(AF376,MaGv!$C$38:$AZ$68,26,0))</f>
        <v>BV05</v>
      </c>
      <c r="AL388" s="26" t="str">
        <f>IF(HLOOKUP(AF376,MaGv!$C$38:$AZ$68,31,0)=0," ",HLOOKUP(AF376,MaGv!$C$38:$AZ$68,31,0))</f>
        <v/>
      </c>
      <c r="AN388" s="28"/>
      <c r="AO388" s="28"/>
    </row>
    <row r="389" spans="1:41" s="28" customFormat="1" ht="14.25" customHeight="1" x14ac:dyDescent="0.25">
      <c r="A389" s="283"/>
      <c r="B389" s="69"/>
      <c r="C389" s="69"/>
      <c r="D389" s="69"/>
      <c r="E389" s="69"/>
      <c r="F389" s="69"/>
      <c r="G389" s="71"/>
      <c r="H389" s="71"/>
      <c r="I389" s="71"/>
      <c r="J389" s="281"/>
      <c r="K389" s="71"/>
      <c r="L389" s="71"/>
      <c r="M389" s="71"/>
      <c r="N389" s="71"/>
      <c r="O389" s="71"/>
      <c r="P389" s="71"/>
      <c r="Q389" s="71"/>
      <c r="R389" s="71"/>
      <c r="V389" s="11"/>
      <c r="W389" s="8"/>
      <c r="X389" s="6"/>
      <c r="Y389" s="6"/>
      <c r="Z389" s="6"/>
      <c r="AA389" s="6"/>
      <c r="AB389" s="6"/>
      <c r="AC389" s="6"/>
      <c r="AD389" s="268"/>
      <c r="AE389" s="7"/>
      <c r="AF389" s="8"/>
      <c r="AG389" s="6"/>
      <c r="AH389" s="6"/>
      <c r="AI389" s="6"/>
      <c r="AJ389" s="6"/>
      <c r="AK389" s="6"/>
      <c r="AL389" s="6"/>
    </row>
    <row r="390" spans="1:41" s="28" customFormat="1" ht="14.25" customHeight="1" x14ac:dyDescent="0.25">
      <c r="A390" s="284"/>
      <c r="B390" s="72"/>
      <c r="C390" s="72"/>
      <c r="D390" s="72"/>
      <c r="E390" s="72"/>
      <c r="F390" s="72"/>
      <c r="G390" s="73"/>
      <c r="H390" s="73"/>
      <c r="I390" s="73"/>
      <c r="J390" s="282"/>
      <c r="K390" s="73"/>
      <c r="L390" s="73"/>
      <c r="M390" s="73"/>
      <c r="N390" s="73"/>
      <c r="O390" s="73"/>
      <c r="P390" s="73"/>
      <c r="Q390" s="73"/>
      <c r="R390" s="73"/>
      <c r="V390" s="12"/>
      <c r="W390" s="8"/>
      <c r="X390" s="6"/>
      <c r="Y390" s="6"/>
      <c r="Z390" s="6"/>
      <c r="AA390" s="6"/>
      <c r="AB390" s="6"/>
      <c r="AC390" s="6"/>
      <c r="AD390" s="268"/>
      <c r="AE390" s="7"/>
      <c r="AF390" s="8"/>
      <c r="AG390" s="6"/>
      <c r="AH390" s="6"/>
      <c r="AI390" s="6"/>
      <c r="AJ390" s="6"/>
      <c r="AK390" s="6"/>
      <c r="AL390" s="6"/>
      <c r="AN390" s="16"/>
      <c r="AO390" s="16"/>
    </row>
    <row r="391" spans="1:41" ht="14.25" customHeight="1" x14ac:dyDescent="0.25">
      <c r="A391" s="285"/>
      <c r="J391" s="281"/>
      <c r="V391" s="2"/>
      <c r="W391" s="30"/>
      <c r="X391" s="2"/>
      <c r="Y391" s="2"/>
      <c r="Z391" s="2"/>
      <c r="AA391" s="2"/>
      <c r="AB391" s="2"/>
      <c r="AC391" s="2"/>
      <c r="AD391" s="268"/>
      <c r="AE391" s="2"/>
      <c r="AF391" s="30"/>
      <c r="AG391" s="2"/>
      <c r="AH391" s="2"/>
      <c r="AI391" s="2"/>
      <c r="AJ391" s="2"/>
      <c r="AK391" s="2"/>
      <c r="AL391" s="2"/>
    </row>
    <row r="392" spans="1:41" ht="14.25" customHeight="1" x14ac:dyDescent="0.25">
      <c r="A392" s="271"/>
      <c r="B392" s="55" t="s">
        <v>94</v>
      </c>
      <c r="C392" s="56"/>
      <c r="D392" s="57"/>
      <c r="E392" s="57"/>
      <c r="F392" s="57"/>
      <c r="G392" s="57"/>
      <c r="H392" s="58" t="str">
        <f>MaGv!$N$1</f>
        <v>02/1/2018</v>
      </c>
      <c r="I392" s="57"/>
      <c r="J392" s="275"/>
      <c r="K392" s="55" t="s">
        <v>94</v>
      </c>
      <c r="M392" s="57"/>
      <c r="N392" s="57"/>
      <c r="O392" s="57"/>
      <c r="P392" s="57"/>
      <c r="Q392" s="58" t="str">
        <f>MaGv!$N$1</f>
        <v>02/1/2018</v>
      </c>
      <c r="R392" s="57"/>
      <c r="V392" s="15"/>
      <c r="W392" s="17"/>
      <c r="X392" s="17"/>
      <c r="Y392" s="17"/>
      <c r="Z392" s="17"/>
      <c r="AA392" s="17"/>
      <c r="AB392" s="18" t="str">
        <f>MaGv!$N$1</f>
        <v>02/1/2018</v>
      </c>
      <c r="AC392" s="17"/>
      <c r="AE392" s="15"/>
      <c r="AF392" s="17"/>
      <c r="AG392" s="17"/>
      <c r="AH392" s="17"/>
      <c r="AI392" s="17"/>
      <c r="AJ392" s="17"/>
      <c r="AK392" s="18" t="str">
        <f>MaGv!$N$1</f>
        <v>02/1/2018</v>
      </c>
      <c r="AL392" s="17"/>
    </row>
    <row r="393" spans="1:41" ht="14.25" customHeight="1" x14ac:dyDescent="0.25">
      <c r="A393" s="271"/>
      <c r="B393" s="59" t="str">
        <f>V393</f>
        <v>LỚP:</v>
      </c>
      <c r="C393" s="196" t="str">
        <f>VLOOKUP(A395,DS!$R$3:$T$52,2,0)</f>
        <v>C16</v>
      </c>
      <c r="D393" s="59" t="str">
        <f>Y393</f>
        <v>GVCN:</v>
      </c>
      <c r="E393" s="60" t="e">
        <f>Z393</f>
        <v>#N/A</v>
      </c>
      <c r="G393" s="62"/>
      <c r="H393" s="62"/>
      <c r="I393" s="62"/>
      <c r="J393" s="275"/>
      <c r="K393" s="63" t="str">
        <f>AE393</f>
        <v>LỚP:</v>
      </c>
      <c r="L393" s="196" t="str">
        <f>VLOOKUP(J395,DS!$R$3:$T$52,2,0)</f>
        <v>C17</v>
      </c>
      <c r="M393" s="59" t="str">
        <f>AH393</f>
        <v>GVCN:</v>
      </c>
      <c r="N393" s="64" t="e">
        <f>AI393</f>
        <v>#N/A</v>
      </c>
      <c r="P393" s="62"/>
      <c r="Q393" s="62"/>
      <c r="R393" s="62"/>
      <c r="V393" s="19" t="s">
        <v>37</v>
      </c>
      <c r="W393" s="4" t="str">
        <f>C393</f>
        <v>C16</v>
      </c>
      <c r="Y393" s="10" t="s">
        <v>17</v>
      </c>
      <c r="Z393" s="5" t="e">
        <f>VLOOKUP(W393,dscn,4,0)&amp; "-"&amp;VLOOKUP(W393,dscn,6,0)</f>
        <v>#N/A</v>
      </c>
      <c r="AA393" s="4"/>
      <c r="AB393" s="4"/>
      <c r="AC393" s="4"/>
      <c r="AD393" s="268"/>
      <c r="AE393" s="19" t="s">
        <v>37</v>
      </c>
      <c r="AF393" s="4" t="str">
        <f>L393</f>
        <v>C17</v>
      </c>
      <c r="AH393" s="10" t="s">
        <v>17</v>
      </c>
      <c r="AI393" s="5" t="e">
        <f>VLOOKUP(AF393,dscn,4,0)&amp; "-"&amp;VLOOKUP(AF393,dscn,6,0)</f>
        <v>#N/A</v>
      </c>
      <c r="AJ393" s="4"/>
      <c r="AK393" s="4"/>
      <c r="AL393" s="4"/>
    </row>
    <row r="394" spans="1:41" ht="14.25" customHeight="1" x14ac:dyDescent="0.25">
      <c r="A394" s="272"/>
      <c r="J394" s="276"/>
      <c r="V394" s="2"/>
      <c r="W394" s="2"/>
      <c r="X394" s="1"/>
      <c r="Y394" s="2"/>
      <c r="Z394" s="2"/>
      <c r="AA394" s="2"/>
      <c r="AB394" s="2"/>
      <c r="AC394" s="2"/>
      <c r="AD394" s="268"/>
      <c r="AE394" s="2"/>
      <c r="AF394" s="2"/>
      <c r="AG394" s="1"/>
      <c r="AH394" s="2"/>
      <c r="AI394" s="2"/>
      <c r="AJ394" s="2"/>
      <c r="AK394" s="2"/>
      <c r="AL394" s="2"/>
    </row>
    <row r="395" spans="1:41" ht="14.25" customHeight="1" x14ac:dyDescent="0.25">
      <c r="A395" s="273">
        <v>47</v>
      </c>
      <c r="B395" s="65"/>
      <c r="C395" s="66" t="s">
        <v>44</v>
      </c>
      <c r="D395" s="66" t="s">
        <v>15</v>
      </c>
      <c r="E395" s="66" t="s">
        <v>16</v>
      </c>
      <c r="F395" s="66" t="s">
        <v>38</v>
      </c>
      <c r="G395" s="66" t="s">
        <v>39</v>
      </c>
      <c r="H395" s="66" t="s">
        <v>40</v>
      </c>
      <c r="I395" s="66" t="s">
        <v>41</v>
      </c>
      <c r="J395" s="277">
        <v>48</v>
      </c>
      <c r="K395" s="65"/>
      <c r="L395" s="66" t="s">
        <v>44</v>
      </c>
      <c r="M395" s="66" t="s">
        <v>15</v>
      </c>
      <c r="N395" s="66" t="s">
        <v>16</v>
      </c>
      <c r="O395" s="66" t="s">
        <v>38</v>
      </c>
      <c r="P395" s="66" t="s">
        <v>39</v>
      </c>
      <c r="Q395" s="66" t="s">
        <v>40</v>
      </c>
      <c r="R395" s="66" t="s">
        <v>41</v>
      </c>
      <c r="U395" s="22"/>
      <c r="V395" s="20"/>
      <c r="W395" s="21" t="s">
        <v>44</v>
      </c>
      <c r="X395" s="21" t="s">
        <v>15</v>
      </c>
      <c r="Y395" s="21" t="s">
        <v>16</v>
      </c>
      <c r="Z395" s="21" t="s">
        <v>38</v>
      </c>
      <c r="AA395" s="21" t="s">
        <v>39</v>
      </c>
      <c r="AB395" s="21" t="s">
        <v>40</v>
      </c>
      <c r="AC395" s="21" t="s">
        <v>41</v>
      </c>
      <c r="AD395" s="269"/>
      <c r="AE395" s="20"/>
      <c r="AF395" s="21" t="s">
        <v>44</v>
      </c>
      <c r="AG395" s="21" t="s">
        <v>15</v>
      </c>
      <c r="AH395" s="21" t="s">
        <v>16</v>
      </c>
      <c r="AI395" s="21" t="s">
        <v>38</v>
      </c>
      <c r="AJ395" s="21" t="s">
        <v>39</v>
      </c>
      <c r="AK395" s="21" t="s">
        <v>40</v>
      </c>
      <c r="AL395" s="21" t="s">
        <v>41</v>
      </c>
      <c r="AN395" s="22"/>
      <c r="AO395" s="22"/>
    </row>
    <row r="396" spans="1:41" s="22" customFormat="1" ht="14.25" customHeight="1" x14ac:dyDescent="0.25">
      <c r="A396" s="273"/>
      <c r="B396" s="484" t="s">
        <v>25</v>
      </c>
      <c r="C396" s="67">
        <v>1</v>
      </c>
      <c r="D396" s="68" t="str">
        <f t="shared" ref="D396:D403" si="271">IF(X396="","",IF(X396="cn","cn",VLOOKUP(MID(X396,2,1),$AN$4:$AO$18,2,0)))</f>
        <v/>
      </c>
      <c r="E396" s="68" t="str">
        <f t="shared" ref="E396:E405" si="272">IF(Y396="","",IF(Y396="cn","cn",VLOOKUP(MID(Y396,2,1),$AN$4:$AO$18,2,0)))</f>
        <v/>
      </c>
      <c r="F396" s="68" t="str">
        <f t="shared" ref="F396:F405" si="273">IF(Z396="","",IF(Z396="cn","cn",VLOOKUP(MID(Z396,2,1),$AN$4:$AO$18,2,0)))</f>
        <v/>
      </c>
      <c r="G396" s="68" t="str">
        <f t="shared" ref="G396:G405" si="274">IF(AA396="","",IF(AA396="cn","cn",VLOOKUP(MID(AA396,2,1),$AN$4:$AO$18,2,0)))</f>
        <v/>
      </c>
      <c r="H396" s="68" t="str">
        <f t="shared" ref="H396:H405" si="275">IF(AB396="","",IF(AB396="cn","cn",VLOOKUP(MID(AB396,2,1),$AN$4:$AO$18,2,0)))</f>
        <v/>
      </c>
      <c r="I396" s="68" t="str">
        <f t="shared" ref="I396:I405" si="276">IF(AC396="","",IF(AC396="cn","cn",VLOOKUP(MID(AC396,2,1),$AN$4:$AO$18,2,0)))</f>
        <v/>
      </c>
      <c r="J396" s="277"/>
      <c r="K396" s="484" t="s">
        <v>25</v>
      </c>
      <c r="L396" s="67">
        <v>1</v>
      </c>
      <c r="M396" s="68" t="str">
        <f t="shared" ref="M396:M403" si="277">IF(AG396="","",IF(AG396="cn","cn",VLOOKUP(MID(AG396,2,1),$AN$4:$AO$18,2,0)))</f>
        <v/>
      </c>
      <c r="N396" s="68" t="str">
        <f t="shared" ref="N396:N405" si="278">IF(AH396="","",IF(AH396="cn","cn",VLOOKUP(MID(AH396,2,1),$AN$4:$AO$18,2,0)))</f>
        <v/>
      </c>
      <c r="O396" s="68" t="str">
        <f t="shared" ref="O396:O405" si="279">IF(AI396="","",IF(AI396="cn","cn",VLOOKUP(MID(AI396,2,1),$AN$4:$AO$18,2,0)))</f>
        <v/>
      </c>
      <c r="P396" s="68" t="str">
        <f t="shared" ref="P396:P405" si="280">IF(AJ396="","",IF(AJ396="cn","cn",VLOOKUP(MID(AJ396,2,1),$AN$4:$AO$18,2,0)))</f>
        <v/>
      </c>
      <c r="Q396" s="68" t="str">
        <f t="shared" ref="Q396:Q405" si="281">IF(AK396="","",IF(AK396="cn","cn",VLOOKUP(MID(AK396,2,1),$AN$4:$AO$18,2,0)))</f>
        <v/>
      </c>
      <c r="R396" s="68" t="str">
        <f t="shared" ref="R396:R405" si="282">IF(AL396="","",IF(AL396="cn","cn",VLOOKUP(MID(AL396,2,1),$AN$4:$AO$18,2,0)))</f>
        <v/>
      </c>
      <c r="V396" s="20" t="s">
        <v>25</v>
      </c>
      <c r="W396" s="21">
        <v>1</v>
      </c>
      <c r="X396" s="26"/>
      <c r="Y396" s="26" t="str">
        <f>IF(HLOOKUP(W393,MaGv!$C$3:$AZ$68,7,0)=0," ",HLOOKUP(W393,MaGv!$C$3:$AZ$68,7,0))</f>
        <v/>
      </c>
      <c r="Z396" s="26" t="str">
        <f>IF(HLOOKUP(W393,MaGv!$C$3:$AZ$68,12,0)=0," ",HLOOKUP(W393,MaGv!$C$3:$AZ$68,12,0))</f>
        <v/>
      </c>
      <c r="AA396" s="26" t="str">
        <f>IF(HLOOKUP(W393,MaGv!$C$3:$AZ$68,17,0)=0," ",HLOOKUP(W393,MaGv!$C$3:$AZ$68,17,0))</f>
        <v/>
      </c>
      <c r="AB396" s="26" t="str">
        <f>IF(HLOOKUP(W393,MaGv!$C$3:$AZ$68,22,0)=0," ",HLOOKUP(W393,MaGv!$C$3:$AZ$68,22,0))</f>
        <v/>
      </c>
      <c r="AC396" s="26" t="str">
        <f>IF(HLOOKUP(W393,MaGv!$C$3:$AZ$68,27,0)=0," ",HLOOKUP(W393,MaGv!$C$3:$AZ$68,27,0))</f>
        <v/>
      </c>
      <c r="AD396" s="268"/>
      <c r="AE396" s="482" t="s">
        <v>25</v>
      </c>
      <c r="AF396" s="27">
        <v>1</v>
      </c>
      <c r="AG396" s="26"/>
      <c r="AH396" s="26" t="str">
        <f>IF(HLOOKUP(AF393,MaGv!$C$3:$AZ$68,7,0)=0," ",HLOOKUP(AF393,MaGv!$C$3:$AZ$68,7,0))</f>
        <v/>
      </c>
      <c r="AI396" s="26" t="str">
        <f>IF(HLOOKUP(AF393,MaGv!$C$3:$AZ$68,12,0)=0," ",HLOOKUP(AF393,MaGv!$C$3:$AZ$68,12,0))</f>
        <v/>
      </c>
      <c r="AJ396" s="26" t="str">
        <f>IF(HLOOKUP(AF393,MaGv!$C$3:$AZ$68,17,0)=0," ",HLOOKUP(AF393,MaGv!$C$3:$AZ$68,17,0))</f>
        <v/>
      </c>
      <c r="AK396" s="26" t="str">
        <f>IF(HLOOKUP(AF393,MaGv!$C$3:$AZ$68,22,0)=0," ",HLOOKUP(AF393,MaGv!$C$3:$AZ$68,22,0))</f>
        <v/>
      </c>
      <c r="AL396" s="26" t="str">
        <f>IF(HLOOKUP(AF393,MaGv!$C$3:$AZ$68,27,0)=0," ",HLOOKUP(AF393,MaGv!$C$3:$AZ$68,27,0))</f>
        <v/>
      </c>
      <c r="AN396" s="16"/>
      <c r="AO396" s="16"/>
    </row>
    <row r="397" spans="1:41" ht="14.25" customHeight="1" x14ac:dyDescent="0.25">
      <c r="A397" s="283"/>
      <c r="B397" s="484"/>
      <c r="C397" s="67">
        <v>2</v>
      </c>
      <c r="D397" s="68" t="str">
        <f t="shared" si="271"/>
        <v/>
      </c>
      <c r="E397" s="68" t="str">
        <f t="shared" si="272"/>
        <v/>
      </c>
      <c r="F397" s="68" t="str">
        <f t="shared" si="273"/>
        <v/>
      </c>
      <c r="G397" s="68" t="str">
        <f t="shared" si="274"/>
        <v/>
      </c>
      <c r="H397" s="68" t="str">
        <f t="shared" si="275"/>
        <v/>
      </c>
      <c r="I397" s="68" t="str">
        <f t="shared" si="276"/>
        <v/>
      </c>
      <c r="J397" s="281"/>
      <c r="K397" s="484"/>
      <c r="L397" s="67">
        <v>2</v>
      </c>
      <c r="M397" s="68" t="str">
        <f t="shared" si="277"/>
        <v/>
      </c>
      <c r="N397" s="68" t="str">
        <f t="shared" si="278"/>
        <v/>
      </c>
      <c r="O397" s="68" t="str">
        <f t="shared" si="279"/>
        <v/>
      </c>
      <c r="P397" s="68" t="str">
        <f t="shared" si="280"/>
        <v/>
      </c>
      <c r="Q397" s="68" t="str">
        <f t="shared" si="281"/>
        <v/>
      </c>
      <c r="R397" s="68" t="str">
        <f t="shared" si="282"/>
        <v/>
      </c>
      <c r="V397" s="483"/>
      <c r="W397" s="25">
        <v>2</v>
      </c>
      <c r="X397" s="26" t="str">
        <f>IF(HLOOKUP(W393,MaGv!$C$3:$AZ$68,3,0)=0," ",HLOOKUP(W393,MaGv!$C$3:$AZ$68,3,0))</f>
        <v/>
      </c>
      <c r="Y397" s="26" t="str">
        <f>IF(HLOOKUP(W393,MaGv!$C$3:$AZ$68,8,0)=0," ",HLOOKUP(W393,MaGv!$C$3:$AZ$68,8,0))</f>
        <v/>
      </c>
      <c r="Z397" s="26" t="str">
        <f>IF(HLOOKUP(W393,MaGv!$C$3:$AZ$68,13,0)=0," ",HLOOKUP(W393,MaGv!$C$3:$AZ$68,13,0))</f>
        <v/>
      </c>
      <c r="AA397" s="26" t="str">
        <f>IF(HLOOKUP(W393,MaGv!$C$3:$AZ$68,18,0)=0," ",HLOOKUP(W393,MaGv!$C$3:$AZ$68,18,0))</f>
        <v/>
      </c>
      <c r="AB397" s="26" t="str">
        <f>IF(HLOOKUP(W393,MaGv!$C$3:$AZ$68,23,0)=0," ",HLOOKUP(W393,MaGv!$C$3:$AZ$68,23,0))</f>
        <v/>
      </c>
      <c r="AC397" s="26" t="str">
        <f>IF(HLOOKUP(W393,MaGv!$C$3:$AZ$68,28,0)=0," ",HLOOKUP(W393,MaGv!$C$3:$AZ$68,28,0))</f>
        <v/>
      </c>
      <c r="AD397" s="268"/>
      <c r="AE397" s="482"/>
      <c r="AF397" s="27">
        <v>2</v>
      </c>
      <c r="AG397" s="26" t="str">
        <f>IF(HLOOKUP(AF393,MaGv!$C$3:$AZ$68,3,0)=0," ",HLOOKUP(AF393,MaGv!$C$3:$AZ$68,3,0))</f>
        <v/>
      </c>
      <c r="AH397" s="26" t="str">
        <f>IF(HLOOKUP(AF393,MaGv!$C$3:$AZ$68,8,0)=0," ",HLOOKUP(AF393,MaGv!$C$3:$AZ$68,8,0))</f>
        <v/>
      </c>
      <c r="AI397" s="26" t="str">
        <f>IF(HLOOKUP(AF393,MaGv!$C$3:$AZ$68,13,0)=0," ",HLOOKUP(AF393,MaGv!$C$3:$AZ$68,13,0))</f>
        <v/>
      </c>
      <c r="AJ397" s="26" t="str">
        <f>IF(HLOOKUP(AF393,MaGv!$C$3:$AZ$68,18,0)=0," ",HLOOKUP(AF393,MaGv!$C$3:$AZ$68,18,0))</f>
        <v/>
      </c>
      <c r="AK397" s="26" t="str">
        <f>IF(HLOOKUP(AF393,MaGv!$C$3:$AZ$68,23,0)=0," ",HLOOKUP(AF393,MaGv!$C$3:$AZ$68,23,0))</f>
        <v/>
      </c>
      <c r="AL397" s="26" t="str">
        <f>IF(HLOOKUP(AF393,MaGv!$C$3:$AZ$68,28,0)=0," ",HLOOKUP(AF393,MaGv!$C$3:$AZ$68,28,0))</f>
        <v/>
      </c>
    </row>
    <row r="398" spans="1:41" ht="14.25" customHeight="1" x14ac:dyDescent="0.25">
      <c r="A398" s="283"/>
      <c r="B398" s="484"/>
      <c r="C398" s="67">
        <v>3</v>
      </c>
      <c r="D398" s="68" t="str">
        <f t="shared" si="271"/>
        <v/>
      </c>
      <c r="E398" s="68" t="str">
        <f t="shared" si="272"/>
        <v/>
      </c>
      <c r="F398" s="68" t="str">
        <f t="shared" si="273"/>
        <v/>
      </c>
      <c r="G398" s="68" t="str">
        <f t="shared" si="274"/>
        <v/>
      </c>
      <c r="H398" s="68" t="str">
        <f t="shared" si="275"/>
        <v/>
      </c>
      <c r="I398" s="68" t="str">
        <f t="shared" si="276"/>
        <v/>
      </c>
      <c r="J398" s="281"/>
      <c r="K398" s="484"/>
      <c r="L398" s="67">
        <v>3</v>
      </c>
      <c r="M398" s="68" t="str">
        <f t="shared" si="277"/>
        <v/>
      </c>
      <c r="N398" s="68" t="str">
        <f t="shared" si="278"/>
        <v/>
      </c>
      <c r="O398" s="68" t="str">
        <f t="shared" si="279"/>
        <v/>
      </c>
      <c r="P398" s="68" t="str">
        <f t="shared" si="280"/>
        <v/>
      </c>
      <c r="Q398" s="68" t="str">
        <f t="shared" si="281"/>
        <v/>
      </c>
      <c r="R398" s="68" t="str">
        <f t="shared" si="282"/>
        <v/>
      </c>
      <c r="V398" s="483"/>
      <c r="W398" s="25">
        <v>3</v>
      </c>
      <c r="X398" s="26" t="str">
        <f>IF(HLOOKUP(W393,MaGv!$C$3:$AZ$68,4,0)=0," ",HLOOKUP(W393,MaGv!$C$3:$AZ$68,4,0))</f>
        <v/>
      </c>
      <c r="Y398" s="26" t="str">
        <f>IF(HLOOKUP(W393,MaGv!$C$3:$AZ$68,9,0)=0," ",HLOOKUP(W393,MaGv!$C$3:$AZ$68,9,0))</f>
        <v/>
      </c>
      <c r="Z398" s="26" t="str">
        <f>IF(HLOOKUP(W393,MaGv!$C$3:$AZ$68,14,0)=0," ",HLOOKUP(W393,MaGv!$C$3:$AZ$68,14,0))</f>
        <v/>
      </c>
      <c r="AA398" s="26" t="str">
        <f>IF(HLOOKUP(W393,MaGv!$C$3:$AZ$68,19,0)=0," ",HLOOKUP(W393,MaGv!$C$3:$AZ$68,19,0))</f>
        <v/>
      </c>
      <c r="AB398" s="26" t="str">
        <f>IF(HLOOKUP(W393,MaGv!$C$3:$AZ$68,24,0)=0," ",HLOOKUP(W393,MaGv!$C$3:$AZ$68,24,0))</f>
        <v/>
      </c>
      <c r="AC398" s="26" t="str">
        <f>IF(HLOOKUP(W393,MaGv!$C$3:$AZ$68,29,0)=0," ",HLOOKUP(W393,MaGv!$C$3:$AZ$68,29,0))</f>
        <v/>
      </c>
      <c r="AD398" s="268"/>
      <c r="AE398" s="482"/>
      <c r="AF398" s="27">
        <v>3</v>
      </c>
      <c r="AG398" s="26" t="str">
        <f>IF(HLOOKUP(AF393,MaGv!$C$3:$AZ$68,4,0)=0," ",HLOOKUP(AF393,MaGv!$C$3:$AZ$68,4,0))</f>
        <v/>
      </c>
      <c r="AH398" s="26" t="str">
        <f>IF(HLOOKUP(AF393,MaGv!$C$3:$AZ$68,9,0)=0," ",HLOOKUP(AF393,MaGv!$C$3:$AZ$68,9,0))</f>
        <v/>
      </c>
      <c r="AI398" s="26" t="str">
        <f>IF(HLOOKUP(AF393,MaGv!$C$3:$AZ$68,14,0)=0," ",HLOOKUP(AF393,MaGv!$C$3:$AZ$68,14,0))</f>
        <v/>
      </c>
      <c r="AJ398" s="26" t="str">
        <f>IF(HLOOKUP(AF393,MaGv!$C$3:$AZ$68,19,0)=0," ",HLOOKUP(AF393,MaGv!$C$3:$AZ$68,19,0))</f>
        <v/>
      </c>
      <c r="AK398" s="26" t="str">
        <f>IF(HLOOKUP(AF393,MaGv!$C$3:$AZ$68,24,0)=0," ",HLOOKUP(AF393,MaGv!$C$3:$AZ$68,24,0))</f>
        <v/>
      </c>
      <c r="AL398" s="26" t="str">
        <f>IF(HLOOKUP(AF393,MaGv!$C$3:$AZ$68,29,0)=0," ",HLOOKUP(AF393,MaGv!$C$3:$AZ$68,29,0))</f>
        <v/>
      </c>
    </row>
    <row r="399" spans="1:41" ht="14.25" customHeight="1" x14ac:dyDescent="0.25">
      <c r="A399" s="283"/>
      <c r="B399" s="484"/>
      <c r="C399" s="67">
        <v>4</v>
      </c>
      <c r="D399" s="68" t="str">
        <f t="shared" si="271"/>
        <v/>
      </c>
      <c r="E399" s="68" t="str">
        <f t="shared" si="272"/>
        <v/>
      </c>
      <c r="F399" s="68" t="str">
        <f t="shared" si="273"/>
        <v/>
      </c>
      <c r="G399" s="68" t="str">
        <f t="shared" si="274"/>
        <v/>
      </c>
      <c r="H399" s="68" t="str">
        <f t="shared" si="275"/>
        <v/>
      </c>
      <c r="I399" s="68" t="str">
        <f t="shared" si="276"/>
        <v/>
      </c>
      <c r="J399" s="281"/>
      <c r="K399" s="484"/>
      <c r="L399" s="67">
        <v>4</v>
      </c>
      <c r="M399" s="68" t="str">
        <f t="shared" si="277"/>
        <v/>
      </c>
      <c r="N399" s="68" t="str">
        <f t="shared" si="278"/>
        <v/>
      </c>
      <c r="O399" s="68" t="str">
        <f t="shared" si="279"/>
        <v/>
      </c>
      <c r="P399" s="68" t="str">
        <f t="shared" si="280"/>
        <v/>
      </c>
      <c r="Q399" s="68" t="str">
        <f t="shared" si="281"/>
        <v/>
      </c>
      <c r="R399" s="68" t="str">
        <f t="shared" si="282"/>
        <v/>
      </c>
      <c r="V399" s="483"/>
      <c r="W399" s="25">
        <v>4</v>
      </c>
      <c r="X399" s="26" t="str">
        <f>IF(HLOOKUP(W393,MaGv!$C$3:$AZ$68,5,0)=0," ",HLOOKUP(W393,MaGv!$C$3:$AZ$68,5,0))</f>
        <v/>
      </c>
      <c r="Y399" s="26" t="str">
        <f>IF(HLOOKUP(W393,MaGv!$C$3:$AZ$68,10,0)=0," ",HLOOKUP(W393,MaGv!$C$3:$AZ$68,10,0))</f>
        <v/>
      </c>
      <c r="Z399" s="26" t="str">
        <f>IF(HLOOKUP(W393,MaGv!$C$3:$AZ$68,15,0)=0," ",HLOOKUP(W393,MaGv!$C$3:$AZ$68,15,0))</f>
        <v/>
      </c>
      <c r="AA399" s="26" t="str">
        <f>IF(HLOOKUP(W393,MaGv!$C$3:$AZ$68,20,0)=0," ",HLOOKUP(W393,MaGv!$C$3:$AZ$68,20,0))</f>
        <v/>
      </c>
      <c r="AB399" s="26" t="str">
        <f>IF(HLOOKUP(W393,MaGv!$C$3:$AZ$68,25,0)=0," ",HLOOKUP(W393,MaGv!$C$3:$AZ$68,25,0))</f>
        <v/>
      </c>
      <c r="AC399" s="26" t="str">
        <f>IF(HLOOKUP(W393,MaGv!$C$3:$AZ$68,30,0)=0," ",HLOOKUP(W393,MaGv!$C$3:$AZ$68,30,0))</f>
        <v/>
      </c>
      <c r="AD399" s="268"/>
      <c r="AE399" s="482"/>
      <c r="AF399" s="27">
        <v>4</v>
      </c>
      <c r="AG399" s="26" t="str">
        <f>IF(HLOOKUP(AF393,MaGv!$C$3:$AZ$68,5,0)=0," ",HLOOKUP(AF393,MaGv!$C$3:$AZ$68,5,0))</f>
        <v/>
      </c>
      <c r="AH399" s="26" t="str">
        <f>IF(HLOOKUP(AF393,MaGv!$C$3:$AZ$68,10,0)=0," ",HLOOKUP(AF393,MaGv!$C$3:$AZ$68,10,0))</f>
        <v/>
      </c>
      <c r="AI399" s="26" t="str">
        <f>IF(HLOOKUP(AF393,MaGv!$C$3:$AZ$68,15,0)=0," ",HLOOKUP(AF393,MaGv!$C$3:$AZ$68,15,0))</f>
        <v/>
      </c>
      <c r="AJ399" s="26" t="str">
        <f>IF(HLOOKUP(AF393,MaGv!$C$3:$AZ$68,20,0)=0," ",HLOOKUP(AF393,MaGv!$C$3:$AZ$68,20,0))</f>
        <v/>
      </c>
      <c r="AK399" s="26" t="str">
        <f>IF(HLOOKUP(AF393,MaGv!$C$3:$AZ$68,25,0)=0," ",HLOOKUP(AF393,MaGv!$C$3:$AZ$68,25,0))</f>
        <v/>
      </c>
      <c r="AL399" s="26" t="str">
        <f>IF(HLOOKUP(AF393,MaGv!$C$3:$AZ$68,30,0)=0," ",HLOOKUP(AF393,MaGv!$C$3:$AZ$68,30,0))</f>
        <v/>
      </c>
    </row>
    <row r="400" spans="1:41" ht="14.25" customHeight="1" x14ac:dyDescent="0.25">
      <c r="A400" s="283"/>
      <c r="B400" s="484"/>
      <c r="C400" s="67">
        <v>5</v>
      </c>
      <c r="D400" s="68" t="str">
        <f t="shared" si="271"/>
        <v/>
      </c>
      <c r="E400" s="68" t="str">
        <f t="shared" si="272"/>
        <v/>
      </c>
      <c r="F400" s="68" t="str">
        <f t="shared" si="273"/>
        <v/>
      </c>
      <c r="G400" s="68" t="str">
        <f t="shared" si="274"/>
        <v/>
      </c>
      <c r="H400" s="68" t="str">
        <f t="shared" si="275"/>
        <v/>
      </c>
      <c r="I400" s="68" t="str">
        <f t="shared" si="276"/>
        <v/>
      </c>
      <c r="J400" s="281"/>
      <c r="K400" s="484"/>
      <c r="L400" s="67">
        <v>5</v>
      </c>
      <c r="M400" s="68" t="str">
        <f t="shared" si="277"/>
        <v/>
      </c>
      <c r="N400" s="68" t="str">
        <f t="shared" si="278"/>
        <v/>
      </c>
      <c r="O400" s="68" t="str">
        <f t="shared" si="279"/>
        <v/>
      </c>
      <c r="P400" s="68" t="str">
        <f t="shared" si="280"/>
        <v/>
      </c>
      <c r="Q400" s="68" t="str">
        <f t="shared" si="281"/>
        <v/>
      </c>
      <c r="R400" s="68" t="str">
        <f t="shared" si="282"/>
        <v/>
      </c>
      <c r="V400" s="483"/>
      <c r="W400" s="25">
        <v>5</v>
      </c>
      <c r="X400" s="26" t="str">
        <f>IF(HLOOKUP(W393,MaGv!$C$3:$AZ$68,6,0)=0," ",HLOOKUP(W393,MaGv!$C$3:$AZ$68,6,0))</f>
        <v/>
      </c>
      <c r="Y400" s="26" t="str">
        <f>IF(HLOOKUP(W393,MaGv!$C$3:$AZ$68,11,0)=0," ",HLOOKUP(W393,MaGv!$C$3:$AZ$68,11,0))</f>
        <v/>
      </c>
      <c r="Z400" s="26" t="str">
        <f>IF(HLOOKUP(W393,MaGv!$C$3:$AZ$68,16,0)=0," ",HLOOKUP(W393,MaGv!$C$3:$AZ$68,16,0))</f>
        <v/>
      </c>
      <c r="AA400" s="26" t="str">
        <f>IF(HLOOKUP(W393,MaGv!$C$3:$AZ$68,21,0)=0," ",HLOOKUP(W393,MaGv!$C$3:$AZ$68,21,0))</f>
        <v/>
      </c>
      <c r="AB400" s="26" t="str">
        <f>IF(HLOOKUP(W393,MaGv!$C$3:$AZ$68,26,0)=0," ",HLOOKUP(W393,MaGv!$C$3:$AZ$68,26,0))</f>
        <v/>
      </c>
      <c r="AC400" s="26" t="str">
        <f>IF(HLOOKUP(W393,MaGv!$C$3:$AZ$68,31,0)=0," ",HLOOKUP(W393,MaGv!$C$3:$AZ$68,31,0))</f>
        <v/>
      </c>
      <c r="AD400" s="268"/>
      <c r="AE400" s="482"/>
      <c r="AF400" s="27">
        <v>5</v>
      </c>
      <c r="AG400" s="26" t="str">
        <f>IF(HLOOKUP(AF393,MaGv!$C$3:$AZ$68,6,0)=0," ",HLOOKUP(AF393,MaGv!$C$3:$AZ$68,6,0))</f>
        <v/>
      </c>
      <c r="AH400" s="26" t="str">
        <f>IF(HLOOKUP(AF393,MaGv!$C$3:$AZ$68,11,0)=0," ",HLOOKUP(AF393,MaGv!$C$3:$AZ$68,11,0))</f>
        <v/>
      </c>
      <c r="AI400" s="26" t="str">
        <f>IF(HLOOKUP(AF393,MaGv!$C$3:$AZ$68,16,0)=0," ",HLOOKUP(AF393,MaGv!$C$3:$AZ$68,16,0))</f>
        <v/>
      </c>
      <c r="AJ400" s="26" t="str">
        <f>IF(HLOOKUP(AF393,MaGv!$C$3:$AZ$68,21,0)=0," ",HLOOKUP(AF393,MaGv!$C$3:$AZ$68,21,0))</f>
        <v/>
      </c>
      <c r="AK400" s="26" t="str">
        <f>IF(HLOOKUP(AF393,MaGv!$C$3:$AZ$68,26,0)=0," ",HLOOKUP(AF393,MaGv!$C$3:$AZ$68,26,0))</f>
        <v/>
      </c>
      <c r="AL400" s="26" t="str">
        <f>IF(HLOOKUP(AF393,MaGv!$C$3:$AZ$68,31,0)=0," ",HLOOKUP(AF393,MaGv!$C$3:$AZ$68,31,0))</f>
        <v/>
      </c>
    </row>
    <row r="401" spans="1:41" ht="14.25" customHeight="1" x14ac:dyDescent="0.25">
      <c r="A401" s="283"/>
      <c r="B401" s="484" t="s">
        <v>24</v>
      </c>
      <c r="C401" s="67">
        <v>1</v>
      </c>
      <c r="D401" s="68" t="str">
        <f t="shared" si="271"/>
        <v/>
      </c>
      <c r="E401" s="68" t="str">
        <f t="shared" si="272"/>
        <v/>
      </c>
      <c r="F401" s="68" t="str">
        <f t="shared" si="273"/>
        <v/>
      </c>
      <c r="G401" s="68" t="str">
        <f t="shared" si="274"/>
        <v/>
      </c>
      <c r="H401" s="68" t="str">
        <f t="shared" si="275"/>
        <v/>
      </c>
      <c r="I401" s="68" t="str">
        <f t="shared" si="276"/>
        <v/>
      </c>
      <c r="J401" s="281"/>
      <c r="K401" s="484" t="s">
        <v>24</v>
      </c>
      <c r="L401" s="67">
        <v>1</v>
      </c>
      <c r="M401" s="68" t="str">
        <f t="shared" si="277"/>
        <v/>
      </c>
      <c r="N401" s="68" t="str">
        <f t="shared" si="278"/>
        <v/>
      </c>
      <c r="O401" s="68" t="str">
        <f t="shared" si="279"/>
        <v/>
      </c>
      <c r="P401" s="68" t="str">
        <f t="shared" si="280"/>
        <v/>
      </c>
      <c r="Q401" s="68" t="str">
        <f t="shared" si="281"/>
        <v/>
      </c>
      <c r="R401" s="68" t="str">
        <f t="shared" si="282"/>
        <v/>
      </c>
      <c r="V401" s="483" t="s">
        <v>24</v>
      </c>
      <c r="W401" s="25">
        <v>1</v>
      </c>
      <c r="X401" s="26" t="str">
        <f>IF(HLOOKUP(W393,MaGv!$C$38:$AZ$68,2,0)=0," ",HLOOKUP(W393,MaGv!$C$38:$AZ$68,2,0))</f>
        <v/>
      </c>
      <c r="Y401" s="26" t="str">
        <f>IF(HLOOKUP(W393,MaGv!$C$38:$AZ$68,7,0)=0," ",HLOOKUP(W393,MaGv!$C$38:$AZ$68,7,0))</f>
        <v/>
      </c>
      <c r="Z401" s="26" t="str">
        <f>IF(HLOOKUP(W393,MaGv!$C$38:$AZ$68,12,0)=0," ",HLOOKUP(W393,MaGv!$C$38:$AZ$68,12,0))</f>
        <v/>
      </c>
      <c r="AA401" s="26" t="str">
        <f>IF(HLOOKUP(W393,MaGv!$C$38:$AZ$68,17,0)=0," ",HLOOKUP(W393,MaGv!$C$38:$AZ$68,17,0))</f>
        <v/>
      </c>
      <c r="AB401" s="26" t="str">
        <f>IF(HLOOKUP(W393,MaGv!$C$38:$AZ$68,22,0)=0," ",HLOOKUP(W393,MaGv!$C$38:$AZ$68,22,0))</f>
        <v/>
      </c>
      <c r="AC401" s="26" t="str">
        <f>IF(HLOOKUP(W393,MaGv!$C$38:$AZ$68,27,0)=0," ",HLOOKUP(W393,MaGv!$C$38:$AZ$68,27,0))</f>
        <v/>
      </c>
      <c r="AD401" s="268"/>
      <c r="AE401" s="482" t="s">
        <v>24</v>
      </c>
      <c r="AF401" s="27">
        <v>1</v>
      </c>
      <c r="AG401" s="26" t="str">
        <f>IF(HLOOKUP(AF393,MaGv!$C$38:$AZ$68,2,0)=0," ",HLOOKUP(AF393,MaGv!$C$38:$AZ$68,2,0))</f>
        <v/>
      </c>
      <c r="AH401" s="26" t="str">
        <f>IF(HLOOKUP(AF393,MaGv!$C$38:$AZ$68,7,0)=0," ",HLOOKUP(AF393,MaGv!$C$38:$AZ$68,7,0))</f>
        <v/>
      </c>
      <c r="AI401" s="26" t="str">
        <f>IF(HLOOKUP(AF393,MaGv!$C$38:$AZ$68,12,0)=0," ",HLOOKUP(AF393,MaGv!$C$38:$AZ$68,12,0))</f>
        <v/>
      </c>
      <c r="AJ401" s="26" t="str">
        <f>IF(HLOOKUP(AF393,MaGv!$C$38:$AZ$68,17,0)=0," ",HLOOKUP(AF393,MaGv!$C$38:$AZ$68,17,0))</f>
        <v/>
      </c>
      <c r="AK401" s="26" t="str">
        <f>IF(HLOOKUP(AF393,MaGv!$C$38:$AZ$68,22,0)=0," ",HLOOKUP(AF393,MaGv!$C$38:$AZ$68,22,0))</f>
        <v/>
      </c>
      <c r="AL401" s="26" t="str">
        <f>IF(HLOOKUP(AF393,MaGv!$C$38:$AZ$68,27,0)=0," ",HLOOKUP(AF393,MaGv!$C$38:$AZ$68,27,0))</f>
        <v/>
      </c>
    </row>
    <row r="402" spans="1:41" ht="14.25" customHeight="1" x14ac:dyDescent="0.25">
      <c r="A402" s="283"/>
      <c r="B402" s="484"/>
      <c r="C402" s="67">
        <v>2</v>
      </c>
      <c r="D402" s="68" t="str">
        <f t="shared" si="271"/>
        <v/>
      </c>
      <c r="E402" s="68" t="str">
        <f t="shared" si="272"/>
        <v/>
      </c>
      <c r="F402" s="68" t="str">
        <f t="shared" si="273"/>
        <v/>
      </c>
      <c r="G402" s="68" t="str">
        <f t="shared" si="274"/>
        <v/>
      </c>
      <c r="H402" s="68" t="str">
        <f t="shared" si="275"/>
        <v/>
      </c>
      <c r="I402" s="68" t="str">
        <f t="shared" si="276"/>
        <v/>
      </c>
      <c r="J402" s="281"/>
      <c r="K402" s="484"/>
      <c r="L402" s="67">
        <v>2</v>
      </c>
      <c r="M402" s="68" t="str">
        <f t="shared" si="277"/>
        <v/>
      </c>
      <c r="N402" s="68" t="str">
        <f t="shared" si="278"/>
        <v/>
      </c>
      <c r="O402" s="68" t="str">
        <f t="shared" si="279"/>
        <v/>
      </c>
      <c r="P402" s="68" t="str">
        <f t="shared" si="280"/>
        <v/>
      </c>
      <c r="Q402" s="68" t="str">
        <f t="shared" si="281"/>
        <v/>
      </c>
      <c r="R402" s="68" t="str">
        <f t="shared" si="282"/>
        <v/>
      </c>
      <c r="V402" s="483"/>
      <c r="W402" s="25">
        <v>2</v>
      </c>
      <c r="X402" s="26" t="str">
        <f>IF(HLOOKUP(W393,MaGv!$C$38:$AZ$68,3,0)=0," ",HLOOKUP(W393,MaGv!$C$38:$AZ$68,3,0))</f>
        <v/>
      </c>
      <c r="Y402" s="26" t="str">
        <f>IF(HLOOKUP(W393,MaGv!$C$38:$AZ$68,8,0)=0," ",HLOOKUP(W393,MaGv!$C$38:$AZ$68,8,0))</f>
        <v/>
      </c>
      <c r="Z402" s="26" t="str">
        <f>IF(HLOOKUP(W393,MaGv!$C$38:$AZ$68,13,0)=0," ",HLOOKUP(W393,MaGv!$C$38:$AZ$68,13,0))</f>
        <v/>
      </c>
      <c r="AA402" s="26" t="str">
        <f>IF(HLOOKUP(W393,MaGv!$C$38:$AZ$68,18,0)=0," ",HLOOKUP(W393,MaGv!$C$38:$AZ$68,18,0))</f>
        <v/>
      </c>
      <c r="AB402" s="26" t="str">
        <f>IF(HLOOKUP(W393,MaGv!$C$38:$AZ$68,23,0)=0," ",HLOOKUP(W393,MaGv!$C$38:$AZ$68,23,0))</f>
        <v/>
      </c>
      <c r="AC402" s="26" t="str">
        <f>IF(HLOOKUP(W393,MaGv!$C$38:$AZ$68,28,0)=0," ",HLOOKUP(W393,MaGv!$C$38:$AZ$68,28,0))</f>
        <v/>
      </c>
      <c r="AD402" s="268"/>
      <c r="AE402" s="482"/>
      <c r="AF402" s="27">
        <v>2</v>
      </c>
      <c r="AG402" s="26" t="str">
        <f>IF(HLOOKUP(AF393,MaGv!$C$38:$AZ$68,3,0)=0," ",HLOOKUP(AF393,MaGv!$C$38:$AZ$68,3,0))</f>
        <v/>
      </c>
      <c r="AH402" s="26" t="str">
        <f>IF(HLOOKUP(AF393,MaGv!$C$38:$AZ$68,8,0)=0," ",HLOOKUP(AF393,MaGv!$C$38:$AZ$68,8,0))</f>
        <v/>
      </c>
      <c r="AI402" s="26" t="str">
        <f>IF(HLOOKUP(AF393,MaGv!$C$38:$AZ$68,13,0)=0," ",HLOOKUP(AF393,MaGv!$C$38:$AZ$68,13,0))</f>
        <v/>
      </c>
      <c r="AJ402" s="26" t="str">
        <f>IF(HLOOKUP(AF393,MaGv!$C$38:$AZ$68,18,0)=0," ",HLOOKUP(AF393,MaGv!$C$38:$AZ$68,18,0))</f>
        <v/>
      </c>
      <c r="AK402" s="26" t="str">
        <f>IF(HLOOKUP(AF393,MaGv!$C$38:$AZ$68,23,0)=0," ",HLOOKUP(AF393,MaGv!$C$38:$AZ$68,23,0))</f>
        <v/>
      </c>
      <c r="AL402" s="26" t="str">
        <f>IF(HLOOKUP(AF393,MaGv!$C$38:$AZ$68,28,0)=0," ",HLOOKUP(AF393,MaGv!$C$38:$AZ$68,28,0))</f>
        <v/>
      </c>
    </row>
    <row r="403" spans="1:41" ht="14.25" customHeight="1" x14ac:dyDescent="0.25">
      <c r="A403" s="283"/>
      <c r="B403" s="484"/>
      <c r="C403" s="67">
        <v>3</v>
      </c>
      <c r="D403" s="68" t="str">
        <f t="shared" si="271"/>
        <v/>
      </c>
      <c r="E403" s="68" t="str">
        <f t="shared" si="272"/>
        <v/>
      </c>
      <c r="F403" s="68" t="str">
        <f t="shared" si="273"/>
        <v/>
      </c>
      <c r="G403" s="68" t="str">
        <f t="shared" si="274"/>
        <v/>
      </c>
      <c r="H403" s="68" t="str">
        <f t="shared" si="275"/>
        <v/>
      </c>
      <c r="I403" s="68" t="str">
        <f t="shared" si="276"/>
        <v/>
      </c>
      <c r="J403" s="281"/>
      <c r="K403" s="484"/>
      <c r="L403" s="67">
        <v>3</v>
      </c>
      <c r="M403" s="68" t="str">
        <f t="shared" si="277"/>
        <v/>
      </c>
      <c r="N403" s="68" t="str">
        <f t="shared" si="278"/>
        <v/>
      </c>
      <c r="O403" s="68" t="str">
        <f t="shared" si="279"/>
        <v/>
      </c>
      <c r="P403" s="68" t="str">
        <f t="shared" si="280"/>
        <v/>
      </c>
      <c r="Q403" s="68" t="str">
        <f t="shared" si="281"/>
        <v/>
      </c>
      <c r="R403" s="68" t="str">
        <f t="shared" si="282"/>
        <v/>
      </c>
      <c r="V403" s="483"/>
      <c r="W403" s="25">
        <v>3</v>
      </c>
      <c r="X403" s="26" t="str">
        <f>IF(HLOOKUP(W393,MaGv!$C$38:$AZ$68,4,0)=0," ",HLOOKUP(W393,MaGv!$C$38:$AZ$68,4,0))</f>
        <v/>
      </c>
      <c r="Y403" s="26" t="str">
        <f>IF(HLOOKUP(W393,MaGv!$C$38:$AZ$68,9,0)=0," ",HLOOKUP(W393,MaGv!$C$38:$AZ$68,9,0))</f>
        <v/>
      </c>
      <c r="Z403" s="26" t="str">
        <f>IF(HLOOKUP(W393,MaGv!$C$38:$AZ$68,14,0)=0," ",HLOOKUP(W393,MaGv!$C$38:$AZ$68,14,0))</f>
        <v/>
      </c>
      <c r="AA403" s="26" t="str">
        <f>IF(HLOOKUP(W393,MaGv!$C$38:$AZ$68,19,0)=0," ",HLOOKUP(W393,MaGv!$C$38:$AZ$68,19,0))</f>
        <v/>
      </c>
      <c r="AB403" s="26" t="str">
        <f>IF(HLOOKUP(W393,MaGv!$C$38:$AZ$68,24,0)=0," ",HLOOKUP(W393,MaGv!$C$38:$AZ$68,24,0))</f>
        <v/>
      </c>
      <c r="AC403" s="26" t="str">
        <f>IF(HLOOKUP(W393,MaGv!$C$38:$AZ$68,29,0)=0," ",HLOOKUP(W393,MaGv!$C$38:$AZ$68,29,0))</f>
        <v/>
      </c>
      <c r="AD403" s="268"/>
      <c r="AE403" s="482"/>
      <c r="AF403" s="27">
        <v>3</v>
      </c>
      <c r="AG403" s="26" t="str">
        <f>IF(HLOOKUP(AF393,MaGv!$C$38:$AZ$68,4,0)=0," ",HLOOKUP(AF393,MaGv!$C$38:$AZ$68,4,0))</f>
        <v/>
      </c>
      <c r="AH403" s="26" t="str">
        <f>IF(HLOOKUP(AF393,MaGv!$C$38:$AZ$68,9,0)=0," ",HLOOKUP(AF393,MaGv!$C$38:$AZ$68,9,0))</f>
        <v/>
      </c>
      <c r="AI403" s="26" t="str">
        <f>IF(HLOOKUP(AF393,MaGv!$C$38:$AZ$68,14,0)=0," ",HLOOKUP(AF393,MaGv!$C$38:$AZ$68,14,0))</f>
        <v/>
      </c>
      <c r="AJ403" s="26" t="str">
        <f>IF(HLOOKUP(AF393,MaGv!$C$38:$AZ$68,19,0)=0," ",HLOOKUP(AF393,MaGv!$C$38:$AZ$68,19,0))</f>
        <v/>
      </c>
      <c r="AK403" s="26" t="str">
        <f>IF(HLOOKUP(AF393,MaGv!$C$38:$AZ$68,24,0)=0," ",HLOOKUP(AF393,MaGv!$C$38:$AZ$68,24,0))</f>
        <v/>
      </c>
      <c r="AL403" s="26" t="str">
        <f>IF(HLOOKUP(AF393,MaGv!$C$38:$AZ$68,29,0)=0," ",HLOOKUP(AF393,MaGv!$C$38:$AZ$68,29,0))</f>
        <v/>
      </c>
    </row>
    <row r="404" spans="1:41" ht="14.25" customHeight="1" x14ac:dyDescent="0.25">
      <c r="A404" s="283"/>
      <c r="B404" s="484"/>
      <c r="C404" s="67">
        <v>4</v>
      </c>
      <c r="D404" s="68"/>
      <c r="E404" s="68" t="str">
        <f t="shared" si="272"/>
        <v/>
      </c>
      <c r="F404" s="68" t="str">
        <f t="shared" si="273"/>
        <v/>
      </c>
      <c r="G404" s="68" t="str">
        <f t="shared" si="274"/>
        <v/>
      </c>
      <c r="H404" s="68" t="str">
        <f t="shared" si="275"/>
        <v/>
      </c>
      <c r="I404" s="68" t="str">
        <f t="shared" si="276"/>
        <v/>
      </c>
      <c r="J404" s="281"/>
      <c r="K404" s="484"/>
      <c r="L404" s="67">
        <v>4</v>
      </c>
      <c r="M404" s="68"/>
      <c r="N404" s="68" t="str">
        <f t="shared" si="278"/>
        <v/>
      </c>
      <c r="O404" s="68" t="str">
        <f t="shared" si="279"/>
        <v/>
      </c>
      <c r="P404" s="68" t="str">
        <f t="shared" si="280"/>
        <v/>
      </c>
      <c r="Q404" s="68" t="str">
        <f t="shared" si="281"/>
        <v/>
      </c>
      <c r="R404" s="68" t="str">
        <f t="shared" si="282"/>
        <v/>
      </c>
      <c r="V404" s="483"/>
      <c r="W404" s="25">
        <v>4</v>
      </c>
      <c r="X404" s="26"/>
      <c r="Y404" s="26" t="str">
        <f>IF(HLOOKUP(W393,MaGv!$C$38:$AZ$68,10,0)=0," ",HLOOKUP(W393,MaGv!$C$38:$AZ$68,10,0))</f>
        <v/>
      </c>
      <c r="Z404" s="26" t="str">
        <f>IF(HLOOKUP(W393,MaGv!$C$38:$AZ$68,15,0)=0," ",HLOOKUP(W393,MaGv!$C$38:$AZ$68,15,0))</f>
        <v/>
      </c>
      <c r="AA404" s="26" t="str">
        <f>IF(HLOOKUP(W393,MaGv!$C$38:$AZ$68,20,0)=0," ",HLOOKUP(W393,MaGv!$C$38:$AZ$68,20,0))</f>
        <v/>
      </c>
      <c r="AB404" s="26" t="str">
        <f>IF(HLOOKUP(W393,MaGv!$C$38:$AZ$68,25,0)=0," ",HLOOKUP(W393,MaGv!$C$38:$AZ$68,25,0))</f>
        <v/>
      </c>
      <c r="AC404" s="26" t="str">
        <f>IF(HLOOKUP(W393,MaGv!$C$38:$AZ$68,30,0)=0," ",HLOOKUP(W393,MaGv!$C$38:$AZ$68,30,0))</f>
        <v/>
      </c>
      <c r="AD404" s="268"/>
      <c r="AE404" s="482"/>
      <c r="AF404" s="27">
        <v>4</v>
      </c>
      <c r="AG404" s="26"/>
      <c r="AH404" s="26" t="str">
        <f>IF(HLOOKUP(AF393,MaGv!$C$38:$AZ$68,10,0)=0," ",HLOOKUP(AF393,MaGv!$C$38:$AZ$68,10,0))</f>
        <v/>
      </c>
      <c r="AI404" s="26" t="str">
        <f>IF(HLOOKUP(AF393,MaGv!$C$38:$AZ$68,15,0)=0," ",HLOOKUP(AF393,MaGv!$C$38:$AZ$68,15,0))</f>
        <v/>
      </c>
      <c r="AJ404" s="26" t="str">
        <f>IF(HLOOKUP(AF393,MaGv!$C$38:$AZ$68,20,0)=0," ",HLOOKUP(AF393,MaGv!$C$38:$AZ$68,20,0))</f>
        <v/>
      </c>
      <c r="AK404" s="26" t="str">
        <f>IF(HLOOKUP(AF393,MaGv!$C$38:$AZ$68,25,0)=0," ",HLOOKUP(AF393,MaGv!$C$38:$AZ$68,25,0))</f>
        <v/>
      </c>
      <c r="AL404" s="26" t="str">
        <f>IF(HLOOKUP(AF393,MaGv!$C$38:$AZ$68,30,0)=0," ",HLOOKUP(AF393,MaGv!$C$38:$AZ$68,30,0))</f>
        <v/>
      </c>
    </row>
    <row r="405" spans="1:41" ht="14.25" customHeight="1" x14ac:dyDescent="0.25">
      <c r="A405" s="283"/>
      <c r="B405" s="484"/>
      <c r="C405" s="67">
        <v>5</v>
      </c>
      <c r="D405" s="68"/>
      <c r="E405" s="68" t="str">
        <f t="shared" si="272"/>
        <v/>
      </c>
      <c r="F405" s="68" t="str">
        <f t="shared" si="273"/>
        <v/>
      </c>
      <c r="G405" s="68" t="str">
        <f t="shared" si="274"/>
        <v/>
      </c>
      <c r="H405" s="68" t="str">
        <f t="shared" si="275"/>
        <v/>
      </c>
      <c r="I405" s="68" t="str">
        <f t="shared" si="276"/>
        <v/>
      </c>
      <c r="J405" s="281"/>
      <c r="K405" s="484"/>
      <c r="L405" s="67">
        <v>5</v>
      </c>
      <c r="M405" s="68"/>
      <c r="N405" s="68" t="str">
        <f t="shared" si="278"/>
        <v/>
      </c>
      <c r="O405" s="68" t="str">
        <f t="shared" si="279"/>
        <v/>
      </c>
      <c r="P405" s="68" t="str">
        <f t="shared" si="280"/>
        <v/>
      </c>
      <c r="Q405" s="68" t="str">
        <f t="shared" si="281"/>
        <v/>
      </c>
      <c r="R405" s="68" t="str">
        <f t="shared" si="282"/>
        <v/>
      </c>
      <c r="V405" s="483"/>
      <c r="W405" s="25">
        <v>5</v>
      </c>
      <c r="X405" s="26"/>
      <c r="Y405" s="26" t="str">
        <f>IF(HLOOKUP(W393,MaGv!$C$38:$AZ$68,11,0)=0," ",HLOOKUP(W393,MaGv!$C$38:$AZ$68,11,0))</f>
        <v/>
      </c>
      <c r="Z405" s="26" t="str">
        <f>IF(HLOOKUP(W393,MaGv!$C$38:$AZ$68,16,0)=0," ",HLOOKUP(W393,MaGv!$C$38:$AZ$68,16,0))</f>
        <v/>
      </c>
      <c r="AA405" s="26" t="str">
        <f>IF(HLOOKUP(W393,MaGv!$C$38:$AZ$68,21,0)=0," ",HLOOKUP(W393,MaGv!$C$38:$AZ$68,21,0))</f>
        <v/>
      </c>
      <c r="AB405" s="26" t="str">
        <f>IF(HLOOKUP(W393,MaGv!$C$38:$AZ$68,26,0)=0," ",HLOOKUP(W393,MaGv!$C$38:$AZ$68,26,0))</f>
        <v/>
      </c>
      <c r="AC405" s="26" t="str">
        <f>IF(HLOOKUP(W393,MaGv!$C$38:$AZ$68,31,0)=0," ",HLOOKUP(W393,MaGv!$C$38:$AZ$68,31,0))</f>
        <v/>
      </c>
      <c r="AD405" s="268"/>
      <c r="AE405" s="482"/>
      <c r="AF405" s="27">
        <v>5</v>
      </c>
      <c r="AG405" s="26"/>
      <c r="AH405" s="26" t="str">
        <f>IF(HLOOKUP(AF393,MaGv!$C$38:$AZ$68,11,0)=0," ",HLOOKUP(AF393,MaGv!$C$38:$AZ$68,11,0))</f>
        <v/>
      </c>
      <c r="AI405" s="26" t="str">
        <f>IF(HLOOKUP(AF393,MaGv!$C$38:$AZ$68,16,0)=0," ",HLOOKUP(AF393,MaGv!$C$38:$AZ$68,16,0))</f>
        <v/>
      </c>
      <c r="AJ405" s="26" t="str">
        <f>IF(HLOOKUP(AF393,MaGv!$C$38:$AZ$68,21,0)=0," ",HLOOKUP(AF393,MaGv!$C$38:$AZ$68,21,0))</f>
        <v/>
      </c>
      <c r="AK405" s="26" t="str">
        <f>IF(HLOOKUP(AF393,MaGv!$C$38:$AZ$68,26,0)=0," ",HLOOKUP(AF393,MaGv!$C$38:$AZ$68,26,0))</f>
        <v/>
      </c>
      <c r="AL405" s="26" t="str">
        <f>IF(HLOOKUP(AF393,MaGv!$C$38:$AZ$68,31,0)=0," ",HLOOKUP(AF393,MaGv!$C$38:$AZ$68,31,0))</f>
        <v/>
      </c>
      <c r="AN405" s="28"/>
      <c r="AO405" s="28"/>
    </row>
    <row r="406" spans="1:41" s="28" customFormat="1" ht="12.75" customHeight="1" x14ac:dyDescent="0.25">
      <c r="A406" s="283"/>
      <c r="B406" s="69"/>
      <c r="C406" s="69"/>
      <c r="D406" s="69"/>
      <c r="E406" s="69"/>
      <c r="F406" s="69"/>
      <c r="G406" s="71"/>
      <c r="H406" s="71"/>
      <c r="I406" s="71"/>
      <c r="J406" s="281"/>
      <c r="K406" s="71"/>
      <c r="L406" s="71"/>
      <c r="M406" s="71"/>
      <c r="N406" s="71"/>
      <c r="O406" s="71"/>
      <c r="P406" s="71"/>
      <c r="Q406" s="71"/>
      <c r="R406" s="71"/>
      <c r="V406" s="11"/>
      <c r="W406" s="8"/>
      <c r="X406" s="6"/>
      <c r="Y406" s="6"/>
      <c r="Z406" s="6"/>
      <c r="AA406" s="6"/>
      <c r="AB406" s="6"/>
      <c r="AC406" s="6"/>
      <c r="AD406" s="268"/>
      <c r="AE406" s="7"/>
      <c r="AF406" s="8"/>
      <c r="AG406" s="6"/>
      <c r="AH406" s="6"/>
      <c r="AI406" s="6"/>
      <c r="AJ406" s="6"/>
      <c r="AK406" s="6"/>
      <c r="AL406" s="6"/>
    </row>
    <row r="407" spans="1:41" s="28" customFormat="1" ht="12.75" customHeight="1" x14ac:dyDescent="0.25">
      <c r="A407" s="283"/>
      <c r="B407" s="69"/>
      <c r="C407" s="69"/>
      <c r="D407" s="69"/>
      <c r="E407" s="69"/>
      <c r="F407" s="69"/>
      <c r="G407" s="71"/>
      <c r="H407" s="71"/>
      <c r="I407" s="71"/>
      <c r="J407" s="281"/>
      <c r="K407" s="71"/>
      <c r="L407" s="71"/>
      <c r="M407" s="71"/>
      <c r="N407" s="71"/>
      <c r="O407" s="71"/>
      <c r="P407" s="71"/>
      <c r="Q407" s="71"/>
      <c r="R407" s="71"/>
      <c r="V407" s="12"/>
      <c r="W407" s="8"/>
      <c r="X407" s="6"/>
      <c r="Y407" s="6"/>
      <c r="Z407" s="6"/>
      <c r="AA407" s="6"/>
      <c r="AB407" s="6"/>
      <c r="AC407" s="6"/>
      <c r="AD407" s="268"/>
      <c r="AE407" s="7"/>
      <c r="AF407" s="8"/>
      <c r="AG407" s="6"/>
      <c r="AH407" s="6"/>
      <c r="AI407" s="6"/>
      <c r="AJ407" s="6"/>
      <c r="AK407" s="6"/>
      <c r="AL407" s="6"/>
      <c r="AN407" s="16"/>
      <c r="AO407" s="16"/>
    </row>
    <row r="408" spans="1:41" ht="12.75" customHeight="1" x14ac:dyDescent="0.25">
      <c r="A408" s="285"/>
      <c r="J408" s="281"/>
      <c r="V408" s="2"/>
      <c r="W408" s="30"/>
      <c r="X408" s="2"/>
      <c r="Y408" s="2"/>
      <c r="Z408" s="2"/>
      <c r="AA408" s="2"/>
      <c r="AB408" s="2"/>
      <c r="AC408" s="2"/>
      <c r="AD408" s="268"/>
      <c r="AE408" s="2"/>
      <c r="AF408" s="30"/>
      <c r="AG408" s="2"/>
      <c r="AH408" s="2"/>
      <c r="AI408" s="2"/>
      <c r="AJ408" s="2"/>
      <c r="AK408" s="2"/>
      <c r="AL408" s="2"/>
    </row>
    <row r="409" spans="1:41" ht="12.75" customHeight="1" x14ac:dyDescent="0.25"/>
  </sheetData>
  <sheetProtection insertColumns="0" insertRows="0" deleteColumns="0" deleteRows="0"/>
  <mergeCells count="192">
    <mergeCell ref="B396:B400"/>
    <mergeCell ref="K396:K400"/>
    <mergeCell ref="V397:V401"/>
    <mergeCell ref="B401:B405"/>
    <mergeCell ref="K401:K405"/>
    <mergeCell ref="V402:V405"/>
    <mergeCell ref="B379:B383"/>
    <mergeCell ref="K379:K383"/>
    <mergeCell ref="V380:V384"/>
    <mergeCell ref="B384:B388"/>
    <mergeCell ref="K384:K388"/>
    <mergeCell ref="V385:V388"/>
    <mergeCell ref="B362:B366"/>
    <mergeCell ref="K362:K366"/>
    <mergeCell ref="V363:V367"/>
    <mergeCell ref="B367:B371"/>
    <mergeCell ref="K367:K371"/>
    <mergeCell ref="V368:V371"/>
    <mergeCell ref="B345:B349"/>
    <mergeCell ref="K345:K349"/>
    <mergeCell ref="V346:V350"/>
    <mergeCell ref="B350:B354"/>
    <mergeCell ref="K350:K354"/>
    <mergeCell ref="V351:V354"/>
    <mergeCell ref="V300:V303"/>
    <mergeCell ref="V295:V299"/>
    <mergeCell ref="B333:B337"/>
    <mergeCell ref="K333:K337"/>
    <mergeCell ref="V334:V337"/>
    <mergeCell ref="V329:V333"/>
    <mergeCell ref="V317:V320"/>
    <mergeCell ref="V312:V316"/>
    <mergeCell ref="B328:B332"/>
    <mergeCell ref="K328:K332"/>
    <mergeCell ref="B316:B320"/>
    <mergeCell ref="K316:K320"/>
    <mergeCell ref="B299:B303"/>
    <mergeCell ref="K299:K303"/>
    <mergeCell ref="B311:B315"/>
    <mergeCell ref="K311:K315"/>
    <mergeCell ref="V283:V286"/>
    <mergeCell ref="V278:V282"/>
    <mergeCell ref="B294:B298"/>
    <mergeCell ref="K294:K298"/>
    <mergeCell ref="B277:B281"/>
    <mergeCell ref="K277:K281"/>
    <mergeCell ref="B282:B286"/>
    <mergeCell ref="K282:K286"/>
    <mergeCell ref="B260:B264"/>
    <mergeCell ref="K260:K264"/>
    <mergeCell ref="V261:V265"/>
    <mergeCell ref="B265:B269"/>
    <mergeCell ref="K265:K269"/>
    <mergeCell ref="V266:V269"/>
    <mergeCell ref="B243:B247"/>
    <mergeCell ref="K243:K247"/>
    <mergeCell ref="V244:V248"/>
    <mergeCell ref="B248:B252"/>
    <mergeCell ref="K248:K252"/>
    <mergeCell ref="V249:V252"/>
    <mergeCell ref="B226:B230"/>
    <mergeCell ref="K226:K230"/>
    <mergeCell ref="V227:V231"/>
    <mergeCell ref="B231:B235"/>
    <mergeCell ref="K231:K235"/>
    <mergeCell ref="V232:V235"/>
    <mergeCell ref="B197:B201"/>
    <mergeCell ref="K197:K201"/>
    <mergeCell ref="V210:V214"/>
    <mergeCell ref="B214:B218"/>
    <mergeCell ref="K214:K218"/>
    <mergeCell ref="V215:V218"/>
    <mergeCell ref="B209:B213"/>
    <mergeCell ref="K209:K213"/>
    <mergeCell ref="V198:V201"/>
    <mergeCell ref="V193:V197"/>
    <mergeCell ref="B192:B196"/>
    <mergeCell ref="K192:K196"/>
    <mergeCell ref="V5:V9"/>
    <mergeCell ref="B44:B48"/>
    <mergeCell ref="K44:K48"/>
    <mergeCell ref="B129:B133"/>
    <mergeCell ref="K129:K133"/>
    <mergeCell ref="B95:B99"/>
    <mergeCell ref="K95:K99"/>
    <mergeCell ref="B107:B111"/>
    <mergeCell ref="K107:K111"/>
    <mergeCell ref="B124:B128"/>
    <mergeCell ref="V107:V111"/>
    <mergeCell ref="V90:V94"/>
    <mergeCell ref="V78:V82"/>
    <mergeCell ref="K39:K43"/>
    <mergeCell ref="K61:K65"/>
    <mergeCell ref="V39:V43"/>
    <mergeCell ref="B112:B116"/>
    <mergeCell ref="K124:K128"/>
    <mergeCell ref="V124:V128"/>
    <mergeCell ref="V129:V133"/>
    <mergeCell ref="B78:B82"/>
    <mergeCell ref="K78:K82"/>
    <mergeCell ref="B73:B77"/>
    <mergeCell ref="K73:K77"/>
    <mergeCell ref="AE5:AE9"/>
    <mergeCell ref="V22:V26"/>
    <mergeCell ref="AE10:AE14"/>
    <mergeCell ref="V27:V31"/>
    <mergeCell ref="AE27:AE31"/>
    <mergeCell ref="B5:B9"/>
    <mergeCell ref="K5:K9"/>
    <mergeCell ref="B90:B94"/>
    <mergeCell ref="K90:K94"/>
    <mergeCell ref="B56:B60"/>
    <mergeCell ref="K56:K60"/>
    <mergeCell ref="B61:B65"/>
    <mergeCell ref="B27:B31"/>
    <mergeCell ref="K27:K31"/>
    <mergeCell ref="B22:B26"/>
    <mergeCell ref="B39:B43"/>
    <mergeCell ref="B10:B14"/>
    <mergeCell ref="K10:K14"/>
    <mergeCell ref="V10:V14"/>
    <mergeCell ref="AE44:AE48"/>
    <mergeCell ref="AE39:AE43"/>
    <mergeCell ref="AE22:AE26"/>
    <mergeCell ref="K22:K26"/>
    <mergeCell ref="V44:V48"/>
    <mergeCell ref="AE175:AE179"/>
    <mergeCell ref="K112:K116"/>
    <mergeCell ref="B141:B145"/>
    <mergeCell ref="K175:K179"/>
    <mergeCell ref="V146:V150"/>
    <mergeCell ref="AE146:AE150"/>
    <mergeCell ref="AE124:AE128"/>
    <mergeCell ref="AE129:AE133"/>
    <mergeCell ref="V141:V145"/>
    <mergeCell ref="AE141:AE145"/>
    <mergeCell ref="V176:V180"/>
    <mergeCell ref="K141:K145"/>
    <mergeCell ref="B180:B184"/>
    <mergeCell ref="K180:K184"/>
    <mergeCell ref="B146:B150"/>
    <mergeCell ref="K146:K150"/>
    <mergeCell ref="B158:B162"/>
    <mergeCell ref="K158:K162"/>
    <mergeCell ref="B163:B167"/>
    <mergeCell ref="K163:K167"/>
    <mergeCell ref="B175:B179"/>
    <mergeCell ref="AE282:AE286"/>
    <mergeCell ref="AE226:AE230"/>
    <mergeCell ref="AE231:AE235"/>
    <mergeCell ref="AE243:AE247"/>
    <mergeCell ref="AE248:AE252"/>
    <mergeCell ref="AE294:AE298"/>
    <mergeCell ref="AE299:AE303"/>
    <mergeCell ref="AE260:AE264"/>
    <mergeCell ref="AE265:AE269"/>
    <mergeCell ref="AE56:AE60"/>
    <mergeCell ref="V95:V99"/>
    <mergeCell ref="AE95:AE99"/>
    <mergeCell ref="V112:V116"/>
    <mergeCell ref="AE78:AE82"/>
    <mergeCell ref="V56:V60"/>
    <mergeCell ref="V61:V65"/>
    <mergeCell ref="V73:V77"/>
    <mergeCell ref="AE277:AE281"/>
    <mergeCell ref="AE61:AE65"/>
    <mergeCell ref="AE73:AE77"/>
    <mergeCell ref="AE209:AE213"/>
    <mergeCell ref="AE214:AE218"/>
    <mergeCell ref="AE180:AE184"/>
    <mergeCell ref="AE107:AE111"/>
    <mergeCell ref="AE112:AE116"/>
    <mergeCell ref="AE197:AE201"/>
    <mergeCell ref="AE158:AE162"/>
    <mergeCell ref="AE163:AE167"/>
    <mergeCell ref="AE192:AE196"/>
    <mergeCell ref="V181:V184"/>
    <mergeCell ref="V164:V167"/>
    <mergeCell ref="V159:V163"/>
    <mergeCell ref="AE90:AE94"/>
    <mergeCell ref="AE396:AE400"/>
    <mergeCell ref="AE401:AE405"/>
    <mergeCell ref="AE311:AE315"/>
    <mergeCell ref="AE316:AE320"/>
    <mergeCell ref="AE345:AE349"/>
    <mergeCell ref="AE350:AE354"/>
    <mergeCell ref="AE328:AE332"/>
    <mergeCell ref="AE333:AE337"/>
    <mergeCell ref="AE362:AE366"/>
    <mergeCell ref="AE367:AE371"/>
    <mergeCell ref="AE379:AE383"/>
    <mergeCell ref="AE384:AE388"/>
  </mergeCells>
  <phoneticPr fontId="1" type="noConversion"/>
  <pageMargins left="0.17" right="0.16" top="0" bottom="0" header="0" footer="0"/>
  <pageSetup paperSize="9" scale="85" orientation="portrait" r:id="rId1"/>
  <headerFooter alignWithMargins="0"/>
  <rowBreaks count="6" manualBreakCount="6">
    <brk id="65" max="16383" man="1"/>
    <brk id="133" max="16383" man="1"/>
    <brk id="201" max="16383" man="1"/>
    <brk id="269" max="16383" man="1"/>
    <brk id="337" max="16383" man="1"/>
    <brk id="405" max="16383" man="1"/>
  </rowBreaks>
  <colBreaks count="1" manualBreakCount="1">
    <brk id="18" max="404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Y1058"/>
  <sheetViews>
    <sheetView topLeftCell="B1" zoomScaleNormal="115" zoomScaleSheetLayoutView="100" workbookViewId="0">
      <selection activeCell="X5" sqref="X5"/>
    </sheetView>
  </sheetViews>
  <sheetFormatPr defaultColWidth="9" defaultRowHeight="12.95" customHeight="1" x14ac:dyDescent="0.25"/>
  <cols>
    <col min="1" max="1" width="1.125" style="89" customWidth="1"/>
    <col min="2" max="2" width="3.125" style="88" customWidth="1"/>
    <col min="3" max="3" width="3.625" style="39" customWidth="1"/>
    <col min="4" max="4" width="11.625" style="39" customWidth="1"/>
    <col min="5" max="5" width="3.5" style="39" customWidth="1"/>
    <col min="6" max="6" width="3.375" style="39" customWidth="1"/>
    <col min="7" max="7" width="3.625" style="39" customWidth="1"/>
    <col min="8" max="8" width="4" style="39" customWidth="1"/>
    <col min="9" max="9" width="3.625" style="39" customWidth="1"/>
    <col min="10" max="10" width="3.875" style="39" customWidth="1"/>
    <col min="11" max="11" width="4.5" style="39" customWidth="1"/>
    <col min="12" max="12" width="3.125" style="88" customWidth="1"/>
    <col min="13" max="13" width="3.625" style="39" customWidth="1"/>
    <col min="14" max="14" width="11.5" style="39" customWidth="1"/>
    <col min="15" max="15" width="4.5" style="39" customWidth="1"/>
    <col min="16" max="16" width="5.125" style="39" customWidth="1"/>
    <col min="17" max="20" width="4.5" style="39" customWidth="1"/>
    <col min="21" max="21" width="3.625" style="89" customWidth="1"/>
    <col min="22" max="22" width="7.75" style="89" customWidth="1"/>
    <col min="23" max="23" width="5.375" style="92" customWidth="1"/>
    <col min="24" max="24" width="4.625" style="172" bestFit="1" customWidth="1"/>
    <col min="25" max="16384" width="9" style="89"/>
  </cols>
  <sheetData>
    <row r="1" spans="1:24" ht="12.95" customHeight="1" x14ac:dyDescent="0.2">
      <c r="A1" s="89">
        <v>0</v>
      </c>
      <c r="B1" s="83"/>
      <c r="L1" s="83"/>
      <c r="X1" s="329"/>
    </row>
    <row r="2" spans="1:24" s="91" customFormat="1" ht="14.1" customHeight="1" x14ac:dyDescent="0.2">
      <c r="B2" s="83"/>
      <c r="C2" s="40" t="s">
        <v>94</v>
      </c>
      <c r="D2" s="40"/>
      <c r="E2" s="40"/>
      <c r="F2" s="40"/>
      <c r="G2" s="40"/>
      <c r="H2" s="40" t="str">
        <f>MaGv!$N$1</f>
        <v>02/1/2018</v>
      </c>
      <c r="I2" s="40"/>
      <c r="J2" s="40"/>
      <c r="K2" s="41"/>
      <c r="L2" s="83"/>
      <c r="M2" s="40" t="s">
        <v>94</v>
      </c>
      <c r="N2" s="40"/>
      <c r="O2" s="40"/>
      <c r="P2" s="40"/>
      <c r="Q2" s="40"/>
      <c r="R2" s="40" t="str">
        <f>MaGv!$N$1</f>
        <v>02/1/2018</v>
      </c>
      <c r="S2" s="40"/>
      <c r="T2" s="40"/>
      <c r="W2" s="150"/>
      <c r="X2" s="329"/>
    </row>
    <row r="3" spans="1:24" ht="17.25" customHeight="1" x14ac:dyDescent="0.3">
      <c r="B3" s="84" t="s">
        <v>95</v>
      </c>
      <c r="C3" s="489" t="str">
        <f>VLOOKUP(B5,dsma,3,0)&amp;"-"&amp;VLOOKUP(B5,dsma,5,0)</f>
        <v>Trần Thị Thuý Nga-Hóa</v>
      </c>
      <c r="D3" s="489"/>
      <c r="E3" s="489"/>
      <c r="F3" s="489"/>
      <c r="G3" s="41"/>
      <c r="H3" s="42"/>
      <c r="I3" s="43" t="s">
        <v>180</v>
      </c>
      <c r="J3" s="44">
        <f>60-COUNTIF(E6:J15, " ")</f>
        <v>20</v>
      </c>
      <c r="K3" s="41"/>
      <c r="L3" s="84" t="s">
        <v>95</v>
      </c>
      <c r="M3" s="489" t="str">
        <f>VLOOKUP(L5,dsma,3,0)&amp;"-"&amp;VLOOKUP(L5,dsma,5,0)</f>
        <v>Đoàn Minh Thông-cn</v>
      </c>
      <c r="N3" s="489"/>
      <c r="O3" s="489"/>
      <c r="P3" s="489"/>
      <c r="Q3" s="41"/>
      <c r="R3" s="42"/>
      <c r="S3" s="43" t="s">
        <v>180</v>
      </c>
      <c r="T3" s="44">
        <f>60-COUNTIF(O6:T15, " ")</f>
        <v>3</v>
      </c>
      <c r="X3" s="329"/>
    </row>
    <row r="4" spans="1:24" ht="3" customHeight="1" x14ac:dyDescent="0.2">
      <c r="B4" s="83"/>
      <c r="C4" s="41"/>
      <c r="D4" s="41"/>
      <c r="E4" s="45"/>
      <c r="F4" s="41"/>
      <c r="G4" s="41"/>
      <c r="H4" s="41"/>
      <c r="I4" s="41"/>
      <c r="J4" s="41"/>
      <c r="K4" s="41"/>
      <c r="L4" s="83"/>
      <c r="M4" s="41"/>
      <c r="N4" s="41"/>
      <c r="O4" s="45"/>
      <c r="P4" s="41"/>
      <c r="Q4" s="41"/>
      <c r="R4" s="41"/>
      <c r="S4" s="41"/>
      <c r="T4" s="41"/>
      <c r="X4" s="328"/>
    </row>
    <row r="5" spans="1:24" s="93" customFormat="1" ht="12.95" customHeight="1" x14ac:dyDescent="0.3">
      <c r="B5" s="330" t="str">
        <f>X5</f>
        <v>BH02</v>
      </c>
      <c r="C5" s="46" t="s">
        <v>96</v>
      </c>
      <c r="D5" s="46" t="s">
        <v>97</v>
      </c>
      <c r="E5" s="46" t="s">
        <v>15</v>
      </c>
      <c r="F5" s="46" t="s">
        <v>16</v>
      </c>
      <c r="G5" s="46" t="s">
        <v>38</v>
      </c>
      <c r="H5" s="46" t="s">
        <v>39</v>
      </c>
      <c r="I5" s="46" t="s">
        <v>40</v>
      </c>
      <c r="J5" s="46" t="s">
        <v>41</v>
      </c>
      <c r="K5" s="74"/>
      <c r="L5" s="85" t="str">
        <f>X6</f>
        <v>BC01</v>
      </c>
      <c r="M5" s="46" t="s">
        <v>96</v>
      </c>
      <c r="N5" s="46" t="s">
        <v>97</v>
      </c>
      <c r="O5" s="46" t="s">
        <v>15</v>
      </c>
      <c r="P5" s="46" t="s">
        <v>16</v>
      </c>
      <c r="Q5" s="46" t="s">
        <v>38</v>
      </c>
      <c r="R5" s="46" t="s">
        <v>39</v>
      </c>
      <c r="S5" s="46" t="s">
        <v>40</v>
      </c>
      <c r="T5" s="46" t="s">
        <v>41</v>
      </c>
      <c r="V5" s="93">
        <v>2</v>
      </c>
      <c r="W5" s="151">
        <v>1</v>
      </c>
      <c r="X5" s="320" t="s">
        <v>349</v>
      </c>
    </row>
    <row r="6" spans="1:24" s="91" customFormat="1" ht="12.95" customHeight="1" x14ac:dyDescent="0.2">
      <c r="B6" s="488" t="s">
        <v>25</v>
      </c>
      <c r="C6" s="38">
        <v>1</v>
      </c>
      <c r="D6" s="47" t="s">
        <v>98</v>
      </c>
      <c r="E6" s="38" t="str">
        <f>IF(COUNTIF(MaGv!$C$4:$BB$4, $B$5)&gt;0, INDEX(MaGv!$C$3:$BB$4, 1, MATCH(B5, MaGv!$C$4:$BB$4,0))," ")</f>
        <v>A8</v>
      </c>
      <c r="F6" s="38" t="str">
        <f>IF(COUNTIF(MaGv!$C$9:$BB$9, B5)&gt;0, INDEX(MaGv!$C$3:$BB$9, 1, MATCH(B5, MaGv!$C$9:$BB$9,0))," ")</f>
        <v xml:space="preserve"> </v>
      </c>
      <c r="G6" s="38" t="str">
        <f>IF(COUNTIF(MaGv!$C$14:$BB$14, B5)&gt;0, INDEX(MaGv!$C$3:$BB$14, 1, MATCH(B5, MaGv!$C$14:$BB$14,0))," ")</f>
        <v xml:space="preserve"> </v>
      </c>
      <c r="H6" s="38" t="str">
        <f>IF(COUNTIF(MaGv!$C$19:$BB$19, B5)&gt;0, INDEX(MaGv!$C$3:$BB$19, 1, MATCH(B5, MaGv!$C$19:$BB$19,0))," ")</f>
        <v xml:space="preserve"> </v>
      </c>
      <c r="I6" s="38" t="str">
        <f>IF(COUNTIF(MaGv!$C$24:$BB$24, B5)&gt;0, INDEX(MaGv!$C$3:$BB$24, 1, MATCH(B5, MaGv!$C$24:$BB$24,0))," ")</f>
        <v xml:space="preserve"> </v>
      </c>
      <c r="J6" s="38" t="str">
        <f>IF(COUNTIF(MaGv!$C$29:$BB$29, B5)&gt;0, INDEX(MaGv!$C$3:$BB$29, 1, MATCH(B5, MaGv!$C$29:$BB$29,0))," ")</f>
        <v xml:space="preserve"> </v>
      </c>
      <c r="K6" s="75"/>
      <c r="L6" s="488" t="s">
        <v>25</v>
      </c>
      <c r="M6" s="38">
        <v>1</v>
      </c>
      <c r="N6" s="47" t="s">
        <v>98</v>
      </c>
      <c r="O6" s="38" t="str">
        <f>IF(COUNTIF(MaGv!$C$4:$BB$4, $L$5)&gt;0, INDEX(MaGv!$C$3:$BB$4, 1, MATCH(L5, MaGv!$C$4:$BB$4,0))," ")</f>
        <v xml:space="preserve"> </v>
      </c>
      <c r="P6" s="38" t="str">
        <f>IF(COUNTIF(MaGv!$C$9:$BB$9, L5)&gt;0, INDEX(MaGv!$C$3:$BB$9, 1, MATCH(L5, MaGv!$C$9:$BB$9,0))," ")</f>
        <v xml:space="preserve"> </v>
      </c>
      <c r="Q6" s="38" t="str">
        <f>IF(COUNTIF(MaGv!$C$14:$BB$14, L5)&gt;0, INDEX(MaGv!$C$3:$BB$14, 1, MATCH(L5, MaGv!$C$14:$BB$14,0))," ")</f>
        <v xml:space="preserve"> </v>
      </c>
      <c r="R6" s="38" t="str">
        <f>IF(COUNTIF(MaGv!$C$19:$BB$19, L5)&gt;0, INDEX(MaGv!$C$3:$BB$19, 1, MATCH(L5, MaGv!$C$19:$BB$19,0))," ")</f>
        <v xml:space="preserve"> </v>
      </c>
      <c r="S6" s="38" t="str">
        <f>IF(COUNTIF(MaGv!$C$24:$BB$24, L5)&gt;0, INDEX(MaGv!$C$3:$BB$24, 1, MATCH(L5, MaGv!$C$24:$BB$24,0))," ")</f>
        <v>A4</v>
      </c>
      <c r="T6" s="38" t="str">
        <f>IF(COUNTIF(MaGv!$C$29:$BB$29, L5)&gt;0, INDEX(MaGv!$C$3:$BB$29, 1, MATCH(L5, MaGv!$C$29:$BB$29,0))," ")</f>
        <v xml:space="preserve"> </v>
      </c>
      <c r="W6" s="150">
        <v>2</v>
      </c>
      <c r="X6" s="320" t="s">
        <v>336</v>
      </c>
    </row>
    <row r="7" spans="1:24" s="91" customFormat="1" ht="12.95" customHeight="1" x14ac:dyDescent="0.2">
      <c r="B7" s="486"/>
      <c r="C7" s="48">
        <v>2</v>
      </c>
      <c r="D7" s="49" t="s">
        <v>140</v>
      </c>
      <c r="E7" s="48" t="str">
        <f>IF(COUNTIF(MaGv!$C$5:$BB$5, B5)&gt;0, INDEX(MaGv!$C$3:$BB$5, 1, MATCH(B5, MaGv!$C$5:$BB$5,0))," ")</f>
        <v>A8</v>
      </c>
      <c r="F7" s="48" t="str">
        <f>IF(COUNTIF(MaGv!$C$10:$BB$10, B5)&gt;0, INDEX(MaGv!$C$3:$BB$10, 1, MATCH(B5, MaGv!$C$10:$BB$10,0))," ")</f>
        <v xml:space="preserve"> </v>
      </c>
      <c r="G7" s="48" t="str">
        <f>IF(COUNTIF(MaGv!$C$15:$BB$15, B5)&gt;0, INDEX(MaGv!$C$3:$BB$15, 1, MATCH(B5, MaGv!$C$15:$BB$15,0))," ")</f>
        <v xml:space="preserve"> </v>
      </c>
      <c r="H7" s="48" t="str">
        <f>IF(COUNTIF(MaGv!$C$20:$BB$20, B5)&gt;0, INDEX(MaGv!$C$3:$BB$20, 1, MATCH(B5, MaGv!$C$20:$BB$20,0))," ")</f>
        <v xml:space="preserve"> </v>
      </c>
      <c r="I7" s="48" t="str">
        <f>IF(COUNTIF(MaGv!$C$25:$BB$25, B5)&gt;0, INDEX(MaGv!$C$3:$BB$25, 1, MATCH(B5, MaGv!$C$25:$BB$25,0))," ")</f>
        <v xml:space="preserve"> </v>
      </c>
      <c r="J7" s="48" t="str">
        <f>IF(COUNTIF(MaGv!$C$30:$BB$30, B5)&gt;0, INDEX(MaGv!$C$3:$BB$30, 1, MATCH(B5, MaGv!$C$30:$BB$30,0))," ")</f>
        <v xml:space="preserve"> </v>
      </c>
      <c r="K7" s="75"/>
      <c r="L7" s="486"/>
      <c r="M7" s="48">
        <v>2</v>
      </c>
      <c r="N7" s="49" t="s">
        <v>140</v>
      </c>
      <c r="O7" s="48" t="str">
        <f>IF(COUNTIF(MaGv!$C$5:$BB$5, L5)&gt;0, INDEX(MaGv!$C$3:$BB$5, 1, MATCH(L5, MaGv!$C$5:$BB$5,0))," ")</f>
        <v xml:space="preserve"> </v>
      </c>
      <c r="P7" s="48" t="str">
        <f>IF(COUNTIF(MaGv!$C$10:$BB$10, L5)&gt;0, INDEX(MaGv!$C$3:$BB$10, 1, MATCH(L5, MaGv!$C$10:$BB$10,0))," ")</f>
        <v xml:space="preserve"> </v>
      </c>
      <c r="Q7" s="48" t="str">
        <f>IF(COUNTIF(MaGv!$C$15:$BB$15, L5)&gt;0, INDEX(MaGv!$C$3:$BB$15, 1, MATCH(L5, MaGv!$C$15:$BB$15,0))," ")</f>
        <v xml:space="preserve"> </v>
      </c>
      <c r="R7" s="48" t="str">
        <f>IF(COUNTIF(MaGv!$C$20:$BB$20, L5)&gt;0, INDEX(MaGv!$C$3:$BB$20, 1, MATCH(L5, MaGv!$C$20:$BB$20,0))," ")</f>
        <v xml:space="preserve"> </v>
      </c>
      <c r="S7" s="48" t="str">
        <f>IF(COUNTIF(MaGv!$C$25:$BB$25, L5)&gt;0, INDEX(MaGv!$C$3:$BB$25, 1, MATCH(L5, MaGv!$C$25:$BB$25,0))," ")</f>
        <v xml:space="preserve"> </v>
      </c>
      <c r="T7" s="48" t="str">
        <f>IF(COUNTIF(MaGv!$C$30:$BB$30, L5)&gt;0, INDEX(MaGv!$C$3:$BB$30, 1, MATCH(L5, MaGv!$C$30:$BB$30,0))," ")</f>
        <v xml:space="preserve"> </v>
      </c>
      <c r="W7" s="151">
        <v>3</v>
      </c>
      <c r="X7" s="320" t="s">
        <v>313</v>
      </c>
    </row>
    <row r="8" spans="1:24" s="91" customFormat="1" ht="12.95" customHeight="1" x14ac:dyDescent="0.2">
      <c r="B8" s="486"/>
      <c r="C8" s="48">
        <v>3</v>
      </c>
      <c r="D8" s="49" t="s">
        <v>445</v>
      </c>
      <c r="E8" s="48" t="str">
        <f>IF(COUNTIF(MaGv!$C$6:$BB$6, B5)&gt;0, INDEX(MaGv!$C$3:$BB$6, 1, MATCH(B5, MaGv!$C$6:$BB$6,0))," ")</f>
        <v>A8</v>
      </c>
      <c r="F8" s="48" t="str">
        <f>IF(COUNTIF(MaGv!$C$11:$BB$11, B5)&gt;0, INDEX(MaGv!$C$3:$BB$11, 1, MATCH(B5, MaGv!$C$11:$BB$11,0))," ")</f>
        <v>A9</v>
      </c>
      <c r="G8" s="48" t="str">
        <f>IF(COUNTIF(MaGv!$C$16:$BB$16, B5)&gt;0, INDEX(MaGv!$C$3:$BB$16, 1, MATCH(B5, MaGv!$C$16:$BB$16,0))," ")</f>
        <v xml:space="preserve"> </v>
      </c>
      <c r="H8" s="48" t="str">
        <f>IF(COUNTIF(MaGv!$C$21:$BB$21, B5)&gt;0, INDEX(MaGv!$C$3:$BB$21, 1, MATCH(B5, MaGv!$C$21:$BB$21,0))," ")</f>
        <v xml:space="preserve"> </v>
      </c>
      <c r="I8" s="48" t="str">
        <f>IF(COUNTIF(MaGv!$C$26:$BB$26, B5)&gt;0, INDEX(MaGv!$C$3:$BB$26, 1, MATCH(B5, MaGv!$C$26:$BB$26,0))," ")</f>
        <v xml:space="preserve"> </v>
      </c>
      <c r="J8" s="48" t="str">
        <f>IF(COUNTIF(MaGv!$C$31:$BB$31, B5)&gt;0, INDEX(MaGv!$C$3:$BB$31, 1, MATCH(B5, MaGv!$C$31:$BB$31,0))," ")</f>
        <v xml:space="preserve"> </v>
      </c>
      <c r="K8" s="75"/>
      <c r="L8" s="486"/>
      <c r="M8" s="48">
        <v>3</v>
      </c>
      <c r="N8" s="49" t="s">
        <v>445</v>
      </c>
      <c r="O8" s="48" t="str">
        <f>IF(COUNTIF(MaGv!$C$6:$BB$6, L5)&gt;0, INDEX(MaGv!$C$3:$BB$6, 1, MATCH(L5, MaGv!$C$6:$BB$6,0))," ")</f>
        <v xml:space="preserve"> </v>
      </c>
      <c r="P8" s="48" t="str">
        <f>IF(COUNTIF(MaGv!$C$11:$BB$11, L5)&gt;0, INDEX(MaGv!$C$3:$BB$11, 1, MATCH(L5, MaGv!$C$11:$BB$11,0))," ")</f>
        <v>A7</v>
      </c>
      <c r="Q8" s="48" t="str">
        <f>IF(COUNTIF(MaGv!$C$16:$BB$16, L5)&gt;0, INDEX(MaGv!$C$3:$BB$16, 1, MATCH(L5, MaGv!$C$16:$BB$16,0))," ")</f>
        <v xml:space="preserve"> </v>
      </c>
      <c r="R8" s="48" t="str">
        <f>IF(COUNTIF(MaGv!$C$21:$BB$21, L5)&gt;0, INDEX(MaGv!$C$3:$BB$21, 1, MATCH(L5, MaGv!$C$21:$BB$21,0))," ")</f>
        <v xml:space="preserve"> </v>
      </c>
      <c r="S8" s="48" t="str">
        <f>IF(COUNTIF(MaGv!$C$26:$BB$26, L5)&gt;0, INDEX(MaGv!$C$3:$BB$26, 1, MATCH(L5, MaGv!$C$26:$BB$26,0))," ")</f>
        <v xml:space="preserve"> </v>
      </c>
      <c r="T8" s="48" t="str">
        <f>IF(COUNTIF(MaGv!$C$31:$BB$31, L5)&gt;0, INDEX(MaGv!$C$3:$BB$31, 1, MATCH(L5, MaGv!$C$31:$BB$31,0))," ")</f>
        <v xml:space="preserve"> </v>
      </c>
      <c r="W8" s="150">
        <v>4</v>
      </c>
      <c r="X8" s="320" t="s">
        <v>314</v>
      </c>
    </row>
    <row r="9" spans="1:24" s="91" customFormat="1" ht="12.95" customHeight="1" x14ac:dyDescent="0.2">
      <c r="B9" s="486"/>
      <c r="C9" s="48">
        <v>4</v>
      </c>
      <c r="D9" s="49" t="s">
        <v>141</v>
      </c>
      <c r="E9" s="48" t="str">
        <f>IF(COUNTIF(MaGv!$C$7:$BB$7, B5)&gt;0, INDEX(MaGv!$C$3:$BB$7, 1, MATCH(B5, MaGv!$C$7:$BB$7,0))," ")</f>
        <v>C12</v>
      </c>
      <c r="F9" s="48" t="str">
        <f>IF(COUNTIF(MaGv!$C$12:$BB$12, B5)&gt;0, INDEX(MaGv!$C$3:$BB$12, 1, MATCH(B5, MaGv!$C$12:$BB$12,0))," ")</f>
        <v>A9</v>
      </c>
      <c r="G9" s="48" t="str">
        <f>IF(COUNTIF(MaGv!$C$17:$BB$17, B5)&gt;0, INDEX(MaGv!$C$3:$BB$17, 1, MATCH(B5, MaGv!$C$17:$BB$17,0))," ")</f>
        <v xml:space="preserve"> </v>
      </c>
      <c r="H9" s="48" t="str">
        <f>IF(COUNTIF(MaGv!$C$22:$BB$22, B5)&gt;0, INDEX(MaGv!$C$3:$BB$22, 1, MATCH(B5, MaGv!$C$22:$BB$22,0))," ")</f>
        <v>A14</v>
      </c>
      <c r="I9" s="48" t="str">
        <f>IF(COUNTIF(MaGv!$C$27:$BB$27, B5)&gt;0, INDEX(MaGv!$C$3:$BB$27, 1, MATCH(B5, MaGv!$C$27:$BB$27,0))," ")</f>
        <v xml:space="preserve"> </v>
      </c>
      <c r="J9" s="48" t="str">
        <f>IF(COUNTIF(MaGv!$C$32:$BB$32, B5)&gt;0, INDEX(MaGv!$C$3:$BB$32, 1, MATCH(B5, MaGv!$C$32:$BB$32,0))," ")</f>
        <v xml:space="preserve"> </v>
      </c>
      <c r="K9" s="75"/>
      <c r="L9" s="486"/>
      <c r="M9" s="48">
        <v>4</v>
      </c>
      <c r="N9" s="49" t="s">
        <v>141</v>
      </c>
      <c r="O9" s="48" t="str">
        <f>IF(COUNTIF(MaGv!$C$7:$BB$7, L5)&gt;0, INDEX(MaGv!$C$3:$BB$7, 1, MATCH(L5, MaGv!$C$7:$BB$7,0))," ")</f>
        <v xml:space="preserve"> </v>
      </c>
      <c r="P9" s="48" t="str">
        <f>IF(COUNTIF(MaGv!$C$12:$BB$12, L5)&gt;0, INDEX(MaGv!$C$3:$BB$12, 1, MATCH(L5, MaGv!$C$12:$BB$12,0))," ")</f>
        <v xml:space="preserve"> </v>
      </c>
      <c r="Q9" s="48" t="str">
        <f>IF(COUNTIF(MaGv!$C$17:$BB$17, L5)&gt;0, INDEX(MaGv!$C$3:$BB$17, 1, MATCH(L5, MaGv!$C$17:$BB$17,0))," ")</f>
        <v xml:space="preserve"> </v>
      </c>
      <c r="R9" s="48" t="str">
        <f>IF(COUNTIF(MaGv!$C$22:$BB$22, L5)&gt;0, INDEX(MaGv!$C$3:$BB$22, 1, MATCH(L5, MaGv!$C$22:$BB$22,0))," ")</f>
        <v xml:space="preserve"> </v>
      </c>
      <c r="S9" s="48" t="str">
        <f>IF(COUNTIF(MaGv!$C$27:$BB$27, L5)&gt;0, INDEX(MaGv!$C$3:$BB$27, 1, MATCH(L5, MaGv!$C$27:$BB$27,0))," ")</f>
        <v xml:space="preserve"> </v>
      </c>
      <c r="T9" s="48" t="str">
        <f>IF(COUNTIF(MaGv!$C$32:$BB$32, L5)&gt;0, INDEX(MaGv!$C$3:$BB$32, 1, MATCH(L5, MaGv!$C$32:$BB$32,0))," ")</f>
        <v xml:space="preserve"> </v>
      </c>
      <c r="W9" s="151">
        <v>5</v>
      </c>
      <c r="X9" s="320" t="s">
        <v>315</v>
      </c>
    </row>
    <row r="10" spans="1:24" s="91" customFormat="1" ht="12.95" customHeight="1" thickBot="1" x14ac:dyDescent="0.25">
      <c r="B10" s="486"/>
      <c r="C10" s="79">
        <v>5</v>
      </c>
      <c r="D10" s="81" t="s">
        <v>142</v>
      </c>
      <c r="E10" s="79" t="str">
        <f>IF(COUNTIF(MaGv!$C$8:$BB$8, B5)&gt;0, INDEX(MaGv!$C$3:$BB$8, 1, MATCH(B5, MaGv!$C$8:$BB$8,0))," ")</f>
        <v>A14</v>
      </c>
      <c r="F10" s="79" t="str">
        <f>IF(COUNTIF(MaGv!$C$13:$BB$13, B5)&gt;0, INDEX(MaGv!$C$3:$BB$13, 1, MATCH(B5, MaGv!$C$13:$BB$13,0))," ")</f>
        <v>A8</v>
      </c>
      <c r="G10" s="79" t="str">
        <f>IF(COUNTIF(MaGv!$C$18:$BB$18, B5)&gt;0, INDEX(MaGv!$C$3:$BB$18, 1, MATCH(B5, MaGv!$C$18:$BB$18,0))," ")</f>
        <v xml:space="preserve"> </v>
      </c>
      <c r="H10" s="79" t="str">
        <f>IF(COUNTIF(MaGv!$C$23:$BB$23, B5)&gt;0, INDEX(MaGv!$C$3:$BB$23, 1, MATCH(B5, MaGv!$C$23:$BB$23,0))," ")</f>
        <v>A8</v>
      </c>
      <c r="I10" s="79" t="str">
        <f>IF(COUNTIF(MaGv!$C$28:$BB$28, B5)&gt;0, INDEX(MaGv!$C$3:$BB$28, 1, MATCH(B5, MaGv!$C$28:$BB$28,0))," ")</f>
        <v xml:space="preserve"> </v>
      </c>
      <c r="J10" s="79" t="str">
        <f>IF(COUNTIF(MaGv!$C$33:$BB$33, B5)&gt;0, INDEX(MaGv!$C$3:$BB$33, 1, MATCH(B5, MaGv!$C$33:$BB$33, 0))," ")</f>
        <v xml:space="preserve"> </v>
      </c>
      <c r="K10" s="75"/>
      <c r="L10" s="486"/>
      <c r="M10" s="79">
        <v>5</v>
      </c>
      <c r="N10" s="81" t="s">
        <v>142</v>
      </c>
      <c r="O10" s="79" t="str">
        <f>IF(COUNTIF(MaGv!$C$8:$BB$8, L5)&gt;0, INDEX(MaGv!$C$3:$BB$8, 1, MATCH(L5, MaGv!$C$8:$BB$8,0))," ")</f>
        <v xml:space="preserve"> </v>
      </c>
      <c r="P10" s="79" t="str">
        <f>IF(COUNTIF(MaGv!$C$13:$BB$13, L5)&gt;0, INDEX(MaGv!$C$3:$BB$13, 1, MATCH(L5, MaGv!$C$13:$BB$13,0))," ")</f>
        <v xml:space="preserve"> </v>
      </c>
      <c r="Q10" s="79" t="str">
        <f>IF(COUNTIF(MaGv!$C$18:$BB$18, L5)&gt;0, INDEX(MaGv!$C$3:$BB$18, 1, MATCH(L5, MaGv!$C$18:$BB$18,0))," ")</f>
        <v xml:space="preserve"> </v>
      </c>
      <c r="R10" s="79" t="str">
        <f>IF(COUNTIF(MaGv!$C$23:$BB$23, L5)&gt;0, INDEX(MaGv!$C$3:$BB$23, 1, MATCH(L5, MaGv!$C$23:$BB$23,0))," ")</f>
        <v>A9</v>
      </c>
      <c r="S10" s="79" t="str">
        <f>IF(COUNTIF(MaGv!$C$28:$BB$28, L5)&gt;0, INDEX(MaGv!$C$3:$BB$28, 1, MATCH(L5, MaGv!$C$28:$BB$28,0))," ")</f>
        <v xml:space="preserve"> </v>
      </c>
      <c r="T10" s="79" t="str">
        <f>IF(COUNTIF(MaGv!$C$33:$BB$33, L5)&gt;0, INDEX(MaGv!$C$3:$BB$33, 1, MATCH(L5, MaGv!$C$33:$BB$33, 0))," ")</f>
        <v xml:space="preserve"> </v>
      </c>
      <c r="W10" s="150">
        <v>6</v>
      </c>
      <c r="X10" s="320" t="s">
        <v>316</v>
      </c>
    </row>
    <row r="11" spans="1:24" s="91" customFormat="1" ht="12.95" customHeight="1" thickTop="1" x14ac:dyDescent="0.2">
      <c r="B11" s="485" t="s">
        <v>24</v>
      </c>
      <c r="C11" s="80">
        <v>1</v>
      </c>
      <c r="D11" s="82" t="s">
        <v>446</v>
      </c>
      <c r="E11" s="80" t="str">
        <f>IF(COUNTIF(MaGv!$C$39:$BB$39, B5)&gt;0, INDEX(MaGv!$C$38:$BB$39, 1, MATCH(B5, MaGv!$C$39:$BB$39,0))," ")</f>
        <v>C10</v>
      </c>
      <c r="F11" s="80" t="str">
        <f>IF(COUNTIF(MaGv!$C$44:$BB$44, B5)&gt;0, INDEX(MaGv!$C$38:$BB$44, 1, MATCH(B5, MaGv!$C$44:$BB$44,0))," ")</f>
        <v xml:space="preserve"> </v>
      </c>
      <c r="G11" s="80" t="str">
        <f>IF(COUNTIF(MaGv!$C$49:$BB$49, B5)&gt;0, INDEX(MaGv!$C$38:$BB$49, 1, MATCH(B5, MaGv!$C$49:$BB$49,0))," ")</f>
        <v xml:space="preserve"> </v>
      </c>
      <c r="H11" s="80" t="str">
        <f>IF(COUNTIF(MaGv!$C$54:$BB$54, B5)&gt;0, INDEX(MaGv!$C$38:$BB$54, 1, MATCH(B5, MaGv!$C$54:$BB$54,0))," ")</f>
        <v xml:space="preserve"> </v>
      </c>
      <c r="I11" s="80" t="str">
        <f>IF(COUNTIF(MaGv!$C$59:$BB$59, B5)&gt;0, INDEX(MaGv!$C$38:$BB$59, 1, MATCH(B5, MaGv!$C$59:$BB$59,0))," ")</f>
        <v xml:space="preserve"> </v>
      </c>
      <c r="J11" s="80" t="str">
        <f>IF(COUNTIF(MaGv!$C$64:$BB$64, B5)&gt;0, INDEX(MaGv!$C$38:$BB$64, 1, MATCH(B5, MaGv!$C$64:$BB$64,0))," ")</f>
        <v xml:space="preserve"> </v>
      </c>
      <c r="K11" s="75"/>
      <c r="L11" s="485" t="s">
        <v>24</v>
      </c>
      <c r="M11" s="80">
        <v>1</v>
      </c>
      <c r="N11" s="82" t="s">
        <v>446</v>
      </c>
      <c r="O11" s="80" t="str">
        <f>IF(COUNTIF(MaGv!$C$39:$BB$39, L5)&gt;0, INDEX(MaGv!$C$38:$BB$39, 1, MATCH(L5, MaGv!$C$39:$BB$39,0))," ")</f>
        <v xml:space="preserve"> </v>
      </c>
      <c r="P11" s="80" t="str">
        <f>IF(COUNTIF(MaGv!$C$44:$BB$44, L5)&gt;0, INDEX(MaGv!$C$38:$BB$44, 1, MATCH(L5, MaGv!$C$44:$BB$44,0))," ")</f>
        <v xml:space="preserve"> </v>
      </c>
      <c r="Q11" s="80" t="str">
        <f>IF(COUNTIF(MaGv!$C$49:$BB$49, L5)&gt;0, INDEX(MaGv!$C$38:$BB$49, 1, MATCH(L5, MaGv!$C$49:$BB$49,0))," ")</f>
        <v xml:space="preserve"> </v>
      </c>
      <c r="R11" s="80" t="str">
        <f>IF(COUNTIF(MaGv!$C$54:$BB$54, L5)&gt;0, INDEX(MaGv!$C$38:$BB$54, 1, MATCH(L5, MaGv!$C$54:$BB$54,0))," ")</f>
        <v xml:space="preserve"> </v>
      </c>
      <c r="S11" s="80" t="str">
        <f>IF(COUNTIF(MaGv!$C$59:$BB$59, L5)&gt;0, INDEX(MaGv!$C$38:$BB$59, 1, MATCH(L5, MaGv!$C$59:$BB$59,0))," ")</f>
        <v xml:space="preserve"> </v>
      </c>
      <c r="T11" s="80" t="str">
        <f>IF(COUNTIF(MaGv!$C$64:$BB$64, L5)&gt;0, INDEX(MaGv!$C$38:$BB$64, 1, MATCH(L5, MaGv!$C$64:$BB$64,0))," ")</f>
        <v xml:space="preserve"> </v>
      </c>
      <c r="W11" s="151">
        <v>7</v>
      </c>
      <c r="X11" s="320" t="s">
        <v>317</v>
      </c>
    </row>
    <row r="12" spans="1:24" s="91" customFormat="1" ht="12.95" customHeight="1" x14ac:dyDescent="0.2">
      <c r="B12" s="486"/>
      <c r="C12" s="48">
        <v>2</v>
      </c>
      <c r="D12" s="49" t="s">
        <v>707</v>
      </c>
      <c r="E12" s="48" t="str">
        <f>IF(COUNTIF(MaGv!$C$40:$BB$40, B5)&gt;0, INDEX(MaGv!$C$38:$BB$40, 1, MATCH(B5, MaGv!$C$40:$BB$40,0))," ")</f>
        <v>C12</v>
      </c>
      <c r="F12" s="48" t="str">
        <f>IF(COUNTIF(MaGv!$C$45:$BB$45, B5)&gt;0, INDEX(MaGv!$C$38:$BB$45, 1, MATCH(B5, MaGv!$C$45:$BB$45,0))," ")</f>
        <v>A4</v>
      </c>
      <c r="G12" s="48" t="str">
        <f>IF(COUNTIF(MaGv!$C$50:$BB$50, B5)&gt;0, INDEX(MaGv!$C$38:$BB$50, 1, MATCH(B5, MaGv!$C$50:$BB$50,0))," ")</f>
        <v xml:space="preserve"> </v>
      </c>
      <c r="H12" s="48" t="str">
        <f>IF(COUNTIF(MaGv!$C$55:$BB$55, B5)&gt;0, INDEX(MaGv!$C$38:$BB$55, 1, MATCH(B5, MaGv!$C$55:$BB$55,0))," ")</f>
        <v xml:space="preserve"> </v>
      </c>
      <c r="I12" s="48" t="str">
        <f>IF(COUNTIF(MaGv!$C$60:$BB$60, B5)&gt;0, INDEX(MaGv!$C$38:$BB$60, 1, MATCH(B5, MaGv!$C$60:$BB$60,0))," ")</f>
        <v xml:space="preserve"> </v>
      </c>
      <c r="J12" s="48" t="str">
        <f>IF(COUNTIF(MaGv!$C$65:$BB$65, B5)&gt;0, INDEX(MaGv!$C$38:$BB$65, 1, MATCH(B5, MaGv!$C$65:$BB$65,0))," ")</f>
        <v xml:space="preserve"> </v>
      </c>
      <c r="K12" s="75"/>
      <c r="L12" s="486"/>
      <c r="M12" s="48">
        <v>2</v>
      </c>
      <c r="N12" s="49" t="s">
        <v>707</v>
      </c>
      <c r="O12" s="48" t="str">
        <f>IF(COUNTIF(MaGv!$C$40:$BB$40, L5)&gt;0, INDEX(MaGv!$C$38:$BB$40, 1, MATCH(L5, MaGv!$C$40:$BB$40,0))," ")</f>
        <v xml:space="preserve"> </v>
      </c>
      <c r="P12" s="48" t="str">
        <f>IF(COUNTIF(MaGv!$C$45:$BB$45, L5)&gt;0, INDEX(MaGv!$C$38:$BB$45, 1, MATCH(L5, MaGv!$C$45:$BB$45,0))," ")</f>
        <v xml:space="preserve"> </v>
      </c>
      <c r="Q12" s="48" t="str">
        <f>IF(COUNTIF(MaGv!$C$50:$BB$50, L5)&gt;0, INDEX(MaGv!$C$38:$BB$50, 1, MATCH(L5, MaGv!$C$50:$BB$50,0))," ")</f>
        <v xml:space="preserve"> </v>
      </c>
      <c r="R12" s="48" t="str">
        <f>IF(COUNTIF(MaGv!$C$55:$BB$55, L5)&gt;0, INDEX(MaGv!$C$38:$BB$55, 1, MATCH(L5, MaGv!$C$55:$BB$55,0))," ")</f>
        <v xml:space="preserve"> </v>
      </c>
      <c r="S12" s="48" t="str">
        <f>IF(COUNTIF(MaGv!$C$60:$BB$60, L5)&gt;0, INDEX(MaGv!$C$38:$BB$60, 1, MATCH(L5, MaGv!$C$60:$BB$60,0))," ")</f>
        <v xml:space="preserve"> </v>
      </c>
      <c r="T12" s="48" t="str">
        <f>IF(COUNTIF(MaGv!$C$65:$BB$65, L5)&gt;0, INDEX(MaGv!$C$38:$BB$65, 1, MATCH(L5, MaGv!$C$65:$BB$65,0))," ")</f>
        <v xml:space="preserve"> </v>
      </c>
      <c r="W12" s="150">
        <v>8</v>
      </c>
      <c r="X12" s="320" t="s">
        <v>318</v>
      </c>
    </row>
    <row r="13" spans="1:24" s="91" customFormat="1" ht="12.95" customHeight="1" x14ac:dyDescent="0.2">
      <c r="B13" s="486"/>
      <c r="C13" s="48">
        <v>3</v>
      </c>
      <c r="D13" s="49" t="s">
        <v>708</v>
      </c>
      <c r="E13" s="48" t="str">
        <f>IF(COUNTIF(MaGv!$C$41:$BB$41, B5)&gt;0, INDEX(MaGv!$C$38:$BB$41, 1, MATCH(B5, MaGv!$C$41:$BB$41,0))," ")</f>
        <v>C12</v>
      </c>
      <c r="F13" s="48" t="str">
        <f>IF(COUNTIF(MaGv!$C$46:$BB$46, B5)&gt;0, INDEX(MaGv!$C$38:$BB$46, 1, MATCH(B5, MaGv!$C$46:$BB$46,0))," ")</f>
        <v>A4</v>
      </c>
      <c r="G13" s="48" t="str">
        <f>IF(COUNTIF(MaGv!$C$51:$BB$51, B5)&gt;0, INDEX(MaGv!$C$38:$BB$51, 1, MATCH(B5, MaGv!$C$51:$BB$51,0))," ")</f>
        <v>A4</v>
      </c>
      <c r="H13" s="48" t="str">
        <f>IF(COUNTIF(MaGv!$C$56:$BB$56, B5)&gt;0, INDEX(MaGv!$C$38:$BB$56, 1, MATCH(B5, MaGv!$C$56:$BB$56,0))," ")</f>
        <v xml:space="preserve"> </v>
      </c>
      <c r="I13" s="48" t="str">
        <f>IF(COUNTIF(MaGv!$C$61:$BB$61, B5)&gt;0, INDEX(MaGv!$C$38:$BB$61, 1, MATCH(B5, MaGv!$C$61:$BB$61,0))," ")</f>
        <v xml:space="preserve"> </v>
      </c>
      <c r="J13" s="48" t="str">
        <f>IF(COUNTIF(MaGv!$C$66:$BB$66, B5)&gt;0, INDEX(MaGv!$C$38:$BB$66, 1, MATCH(B5, MaGv!$C$66:$BB$66,0))," ")</f>
        <v xml:space="preserve"> </v>
      </c>
      <c r="K13" s="75"/>
      <c r="L13" s="486"/>
      <c r="M13" s="48">
        <v>3</v>
      </c>
      <c r="N13" s="49" t="s">
        <v>708</v>
      </c>
      <c r="O13" s="48" t="str">
        <f>IF(COUNTIF(MaGv!$C$41:$BB$41, L5)&gt;0, INDEX(MaGv!$C$38:$BB$41, 1, MATCH(L5, MaGv!$C$41:$BB$41,0))," ")</f>
        <v xml:space="preserve"> </v>
      </c>
      <c r="P13" s="48" t="str">
        <f>IF(COUNTIF(MaGv!$C$46:$BB$46, L5)&gt;0, INDEX(MaGv!$C$38:$BB$46, 1, MATCH(L5, MaGv!$C$46:$BB$46,0))," ")</f>
        <v xml:space="preserve"> </v>
      </c>
      <c r="Q13" s="48" t="str">
        <f>IF(COUNTIF(MaGv!$C$51:$BB$51, L5)&gt;0, INDEX(MaGv!$C$38:$BB$51, 1, MATCH(L5, MaGv!$C$51:$BB$51,0))," ")</f>
        <v xml:space="preserve"> </v>
      </c>
      <c r="R13" s="48" t="str">
        <f>IF(COUNTIF(MaGv!$C$56:$BB$56, L5)&gt;0, INDEX(MaGv!$C$38:$BB$56, 1, MATCH(L5, MaGv!$C$56:$BB$56,0))," ")</f>
        <v xml:space="preserve"> </v>
      </c>
      <c r="S13" s="48" t="str">
        <f>IF(COUNTIF(MaGv!$C$61:$BB$61, L5)&gt;0, INDEX(MaGv!$C$38:$BB$61, 1, MATCH(L5, MaGv!$C$61:$BB$61,0))," ")</f>
        <v xml:space="preserve"> </v>
      </c>
      <c r="T13" s="48" t="str">
        <f>IF(COUNTIF(MaGv!$C$66:$BB$66, L5)&gt;0, INDEX(MaGv!$C$38:$BB$66, 1, MATCH(L5, MaGv!$C$66:$BB$66,0))," ")</f>
        <v xml:space="preserve"> </v>
      </c>
      <c r="W13" s="151">
        <v>9</v>
      </c>
      <c r="X13" s="320" t="s">
        <v>319</v>
      </c>
    </row>
    <row r="14" spans="1:24" s="91" customFormat="1" ht="12.95" customHeight="1" x14ac:dyDescent="0.2">
      <c r="B14" s="486"/>
      <c r="C14" s="48">
        <v>4</v>
      </c>
      <c r="D14" s="49" t="s">
        <v>709</v>
      </c>
      <c r="E14" s="48" t="str">
        <f>IF(COUNTIF(MaGv!$C$42:$BB$42, B5)&gt;0, INDEX(MaGv!$C$38:$BB$42, 1, MATCH(B5, MaGv!$C$42:$BB$42,0))," ")</f>
        <v xml:space="preserve"> </v>
      </c>
      <c r="F14" s="48" t="str">
        <f>IF(COUNTIF(MaGv!$C$47:$BB$47, B5)&gt;0, INDEX(MaGv!$C$38:$BB$47, 1, MATCH(B5, MaGv!$C$47:$BB$47,0))," ")</f>
        <v>C10</v>
      </c>
      <c r="G14" s="48" t="str">
        <f>IF(COUNTIF(MaGv!$C$52:$BB$52, B5)&gt;0, INDEX(MaGv!$C$38:$BB$52, 1, MATCH(B5, MaGv!$C$52:$BB$52, 0))," ")</f>
        <v>A4</v>
      </c>
      <c r="H14" s="48" t="str">
        <f>IF(COUNTIF(MaGv!$C$57:$BB$57, B5)&gt;0, INDEX(MaGv!$C$38:$BB$57, 1, MATCH(B5, MaGv!$C$57:$BB$57,0))," ")</f>
        <v xml:space="preserve"> </v>
      </c>
      <c r="I14" s="48" t="str">
        <f>IF(COUNTIF(MaGv!$C$62:$BB$62, B5)&gt;0, INDEX(MaGv!$C$38:$BB$62, 1, MATCH(B5, MaGv!$C$62:$BB$62,0))," ")</f>
        <v xml:space="preserve"> </v>
      </c>
      <c r="J14" s="48" t="str">
        <f>IF(COUNTIF(MaGv!$C$66:$BB$67, B5)&gt;0, INDEX(MaGv!$C$38:$BB$67, 1, MATCH(B5, MaGv!$C$67:$BB$67,0))," ")</f>
        <v xml:space="preserve"> </v>
      </c>
      <c r="K14" s="75"/>
      <c r="L14" s="486"/>
      <c r="M14" s="48">
        <v>4</v>
      </c>
      <c r="N14" s="49" t="s">
        <v>709</v>
      </c>
      <c r="O14" s="48" t="str">
        <f>IF(COUNTIF(MaGv!$C$42:$BB$42, L5)&gt;0, INDEX(MaGv!$C$38:$BB$42, 1, MATCH(L5, MaGv!$C$42:$BB$42,0))," ")</f>
        <v xml:space="preserve"> </v>
      </c>
      <c r="P14" s="48" t="str">
        <f>IF(COUNTIF(MaGv!$C$47:$BB$47, L5)&gt;0, INDEX(MaGv!$C$38:$BB$47, 1, MATCH(L5, MaGv!$C$47:$BB$47,0))," ")</f>
        <v xml:space="preserve"> </v>
      </c>
      <c r="Q14" s="48" t="str">
        <f>IF(COUNTIF(MaGv!$C$52:$BB$52, L5)&gt;0, INDEX(MaGv!$C$38:$BB$52, 1, MATCH(L5, MaGv!$C$52:$BB$52, 0))," ")</f>
        <v xml:space="preserve"> </v>
      </c>
      <c r="R14" s="48" t="str">
        <f>IF(COUNTIF(MaGv!$C$57:$BB$57, L5)&gt;0, INDEX(MaGv!$C$38:$BB$57, 1, MATCH(L5, MaGv!$C$57:$BB$57,0))," ")</f>
        <v xml:space="preserve"> </v>
      </c>
      <c r="S14" s="48" t="str">
        <f>IF(COUNTIF(MaGv!$C$62:$BB$62, L5)&gt;0, INDEX(MaGv!$C$38:$BB$62, 1, MATCH(L5, MaGv!$C$62:$BB$62,0))," ")</f>
        <v xml:space="preserve"> </v>
      </c>
      <c r="T14" s="48" t="str">
        <f>IF(COUNTIF(MaGv!$C$66:$BB$67, L5)&gt;0, INDEX(MaGv!$C$38:$BB$67, 1, MATCH(L5, MaGv!$C$67:$BB$67,0))," ")</f>
        <v xml:space="preserve"> </v>
      </c>
      <c r="W14" s="150">
        <v>10</v>
      </c>
      <c r="X14" s="320" t="s">
        <v>320</v>
      </c>
    </row>
    <row r="15" spans="1:24" s="91" customFormat="1" ht="12.95" customHeight="1" x14ac:dyDescent="0.2">
      <c r="B15" s="487"/>
      <c r="C15" s="50">
        <v>5</v>
      </c>
      <c r="D15" s="51" t="s">
        <v>710</v>
      </c>
      <c r="E15" s="50" t="str">
        <f>IF(COUNTIF(MaGv!$C$43:$BB$43, B5)&gt;0, INDEX(MaGv!$C$38:$BB$43, 1, MATCH(B5, MaGv!$C$43:$BB$43,0))," ")</f>
        <v xml:space="preserve"> </v>
      </c>
      <c r="F15" s="50" t="str">
        <f>IF(COUNTIF(MaGv!$C$48:$BB$48, B5)&gt;0, INDEX(MaGv!$C$38:$BB$48, 1, MATCH(B5, MaGv!$C$48:$BB$48,0))," ")</f>
        <v>A8</v>
      </c>
      <c r="G15" s="50" t="str">
        <f>IF(COUNTIF(MaGv!$C$53:$BB$53, B5)&gt;0, INDEX(MaGv!$C$38:$BB$53, 1, MATCH(B5, MaGv!$C$53:$BB$53,0))," ")</f>
        <v>C10</v>
      </c>
      <c r="H15" s="50" t="str">
        <f>IF(COUNTIF(MaGv!$C$58:$BB$58, B5)&gt;0, INDEX(MaGv!$C$38:$BB$58, 1, MATCH(B5, MaGv!$C$58:$BB$58,0))," ")</f>
        <v xml:space="preserve"> </v>
      </c>
      <c r="I15" s="50" t="str">
        <f>IF(COUNTIF(MaGv!$C$63:$BB$63, B5)&gt;0, INDEX(MaGv!$C$38:$BB$63, 1, MATCH(B5, MaGv!$C$63:$BB$63,0))," ")</f>
        <v xml:space="preserve"> </v>
      </c>
      <c r="J15" s="50" t="str">
        <f>IF(COUNTIF(MaGv!$C$68:$BB$68, B5)&gt;0, INDEX(MaGv!$C$38:$BB$68, 1, MATCH(B5, MaGv!$C$68:$BB$68,0))," ")</f>
        <v xml:space="preserve"> </v>
      </c>
      <c r="K15" s="75"/>
      <c r="L15" s="487"/>
      <c r="M15" s="50">
        <v>5</v>
      </c>
      <c r="N15" s="51" t="s">
        <v>710</v>
      </c>
      <c r="O15" s="50" t="str">
        <f>IF(COUNTIF(MaGv!$C$43:$BB$43, L5)&gt;0, INDEX(MaGv!$C$38:$BB$43, 1, MATCH(L5, MaGv!$C$43:$BB$43,0))," ")</f>
        <v xml:space="preserve"> </v>
      </c>
      <c r="P15" s="50" t="str">
        <f>IF(COUNTIF(MaGv!$C$48:$BB$48, L5)&gt;0, INDEX(MaGv!$C$38:$BB$48, 1, MATCH(L5, MaGv!$C$48:$BB$48,0))," ")</f>
        <v xml:space="preserve"> </v>
      </c>
      <c r="Q15" s="50" t="str">
        <f>IF(COUNTIF(MaGv!$C$53:$BB$53, L5)&gt;0, INDEX(MaGv!$C$38:$BB$53, 1, MATCH(L5, MaGv!$C$53:$BB$53,0))," ")</f>
        <v xml:space="preserve"> </v>
      </c>
      <c r="R15" s="50" t="str">
        <f>IF(COUNTIF(MaGv!$C$58:$BB$58, L5)&gt;0, INDEX(MaGv!$C$38:$BB$58, 1, MATCH(L5, MaGv!$C$58:$BB$58,0))," ")</f>
        <v xml:space="preserve"> </v>
      </c>
      <c r="S15" s="50" t="str">
        <f>IF(COUNTIF(MaGv!$C$63:$BB$63, L5)&gt;0, INDEX(MaGv!$C$38:$BB$63, 1, MATCH(L5, MaGv!$C$63:$BB$63,0))," ")</f>
        <v xml:space="preserve"> </v>
      </c>
      <c r="T15" s="50" t="str">
        <f>IF(COUNTIF(MaGv!$C$68:$BB$68, L5)&gt;0, INDEX(MaGv!$C$38:$BB$68, 1, MATCH(L5, MaGv!$C$68:$BB$68,0))," ")</f>
        <v xml:space="preserve"> </v>
      </c>
      <c r="W15" s="151">
        <v>11</v>
      </c>
      <c r="X15" s="320" t="s">
        <v>321</v>
      </c>
    </row>
    <row r="16" spans="1:24" s="91" customFormat="1" ht="15" customHeight="1" x14ac:dyDescent="0.2">
      <c r="B16" s="86"/>
      <c r="C16" s="45"/>
      <c r="D16" s="52"/>
      <c r="E16" s="45"/>
      <c r="F16" s="45"/>
      <c r="G16" s="45"/>
      <c r="H16" s="45"/>
      <c r="I16" s="45"/>
      <c r="J16" s="45"/>
      <c r="K16" s="75"/>
      <c r="L16" s="86"/>
      <c r="M16" s="45"/>
      <c r="N16" s="52"/>
      <c r="O16" s="45"/>
      <c r="P16" s="45"/>
      <c r="Q16" s="45"/>
      <c r="R16" s="45"/>
      <c r="S16" s="45"/>
      <c r="T16" s="45"/>
      <c r="W16" s="150">
        <v>12</v>
      </c>
      <c r="X16" s="321" t="s">
        <v>447</v>
      </c>
    </row>
    <row r="17" spans="1:24" ht="6.95" customHeight="1" x14ac:dyDescent="0.2">
      <c r="A17" s="94"/>
      <c r="B17" s="87"/>
      <c r="C17" s="53"/>
      <c r="D17" s="53"/>
      <c r="E17" s="54"/>
      <c r="F17" s="54"/>
      <c r="G17" s="54"/>
      <c r="H17" s="54"/>
      <c r="I17" s="54"/>
      <c r="J17" s="54"/>
      <c r="K17" s="54"/>
      <c r="L17" s="87"/>
      <c r="M17" s="53"/>
      <c r="N17" s="53"/>
      <c r="O17" s="54"/>
      <c r="P17" s="54"/>
      <c r="Q17" s="54"/>
      <c r="R17" s="54"/>
      <c r="S17" s="54"/>
      <c r="T17" s="54"/>
      <c r="W17" s="151">
        <v>13</v>
      </c>
      <c r="X17" s="321" t="s">
        <v>450</v>
      </c>
    </row>
    <row r="18" spans="1:24" s="91" customFormat="1" ht="14.1" customHeight="1" x14ac:dyDescent="0.2">
      <c r="B18" s="83"/>
      <c r="C18" s="40" t="s">
        <v>94</v>
      </c>
      <c r="D18" s="40"/>
      <c r="E18" s="40"/>
      <c r="F18" s="40"/>
      <c r="G18" s="40"/>
      <c r="H18" s="40" t="str">
        <f>MaGv!$N$1</f>
        <v>02/1/2018</v>
      </c>
      <c r="I18" s="40"/>
      <c r="J18" s="40"/>
      <c r="K18" s="41"/>
      <c r="L18" s="83"/>
      <c r="M18" s="40" t="s">
        <v>94</v>
      </c>
      <c r="N18" s="40"/>
      <c r="O18" s="40"/>
      <c r="P18" s="40"/>
      <c r="Q18" s="40"/>
      <c r="R18" s="40" t="str">
        <f>MaGv!$N$1</f>
        <v>02/1/2018</v>
      </c>
      <c r="S18" s="40"/>
      <c r="T18" s="40"/>
      <c r="W18" s="150">
        <v>14</v>
      </c>
      <c r="X18" s="320" t="s">
        <v>454</v>
      </c>
    </row>
    <row r="19" spans="1:24" ht="15.95" customHeight="1" x14ac:dyDescent="0.3">
      <c r="B19" s="84" t="s">
        <v>95</v>
      </c>
      <c r="C19" s="489" t="str">
        <f>VLOOKUP(B21,dsma,3,0)&amp;"-"&amp;VLOOKUP(B21,dsma,5,0)</f>
        <v>Tưởng Nhật Minh-Toán</v>
      </c>
      <c r="D19" s="489"/>
      <c r="E19" s="489"/>
      <c r="F19" s="489"/>
      <c r="G19" s="41"/>
      <c r="H19" s="42"/>
      <c r="I19" s="43" t="s">
        <v>180</v>
      </c>
      <c r="J19" s="44">
        <f>60-COUNTIF(E22:J31, " ")</f>
        <v>16</v>
      </c>
      <c r="K19" s="41"/>
      <c r="L19" s="84" t="s">
        <v>95</v>
      </c>
      <c r="M19" s="489" t="str">
        <f>VLOOKUP(L21,dsma,3,0)&amp;"-"&amp;VLOOKUP(L21,dsma,5,0)</f>
        <v>Phan Nguyễn Xuân Phong-Toán</v>
      </c>
      <c r="N19" s="489"/>
      <c r="O19" s="489"/>
      <c r="P19" s="489"/>
      <c r="Q19" s="76"/>
      <c r="R19" s="42"/>
      <c r="S19" s="43" t="s">
        <v>180</v>
      </c>
      <c r="T19" s="44">
        <f>60-COUNTIF(O22:T31, " ")</f>
        <v>20</v>
      </c>
      <c r="W19" s="151">
        <v>15</v>
      </c>
      <c r="X19" s="320" t="s">
        <v>322</v>
      </c>
    </row>
    <row r="20" spans="1:24" ht="3" customHeight="1" x14ac:dyDescent="0.2">
      <c r="B20" s="83"/>
      <c r="C20" s="41"/>
      <c r="D20" s="41"/>
      <c r="E20" s="45"/>
      <c r="F20" s="41"/>
      <c r="G20" s="41"/>
      <c r="H20" s="41"/>
      <c r="I20" s="41"/>
      <c r="J20" s="41"/>
      <c r="K20" s="41"/>
      <c r="L20" s="83"/>
      <c r="M20" s="41"/>
      <c r="N20" s="41"/>
      <c r="O20" s="45"/>
      <c r="P20" s="41"/>
      <c r="Q20" s="41"/>
      <c r="R20" s="41"/>
      <c r="S20" s="41"/>
      <c r="T20" s="41"/>
      <c r="W20" s="150">
        <v>16</v>
      </c>
      <c r="X20" s="320" t="s">
        <v>323</v>
      </c>
    </row>
    <row r="21" spans="1:24" s="93" customFormat="1" ht="12.95" customHeight="1" x14ac:dyDescent="0.3">
      <c r="B21" s="85" t="str">
        <f>X7</f>
        <v>BT04</v>
      </c>
      <c r="C21" s="46" t="s">
        <v>96</v>
      </c>
      <c r="D21" s="46" t="s">
        <v>97</v>
      </c>
      <c r="E21" s="46" t="s">
        <v>15</v>
      </c>
      <c r="F21" s="46" t="s">
        <v>16</v>
      </c>
      <c r="G21" s="46" t="s">
        <v>38</v>
      </c>
      <c r="H21" s="46" t="s">
        <v>39</v>
      </c>
      <c r="I21" s="46" t="s">
        <v>40</v>
      </c>
      <c r="J21" s="46" t="s">
        <v>41</v>
      </c>
      <c r="K21" s="74"/>
      <c r="L21" s="85" t="str">
        <f>X8</f>
        <v>BT05</v>
      </c>
      <c r="M21" s="46" t="s">
        <v>96</v>
      </c>
      <c r="N21" s="46" t="s">
        <v>97</v>
      </c>
      <c r="O21" s="46" t="s">
        <v>15</v>
      </c>
      <c r="P21" s="46" t="s">
        <v>16</v>
      </c>
      <c r="Q21" s="46" t="s">
        <v>38</v>
      </c>
      <c r="R21" s="46" t="s">
        <v>39</v>
      </c>
      <c r="S21" s="46" t="s">
        <v>40</v>
      </c>
      <c r="T21" s="46" t="s">
        <v>41</v>
      </c>
      <c r="V21" s="93">
        <v>4</v>
      </c>
      <c r="W21" s="151">
        <v>17</v>
      </c>
      <c r="X21" s="321" t="s">
        <v>324</v>
      </c>
    </row>
    <row r="22" spans="1:24" s="91" customFormat="1" ht="12.95" customHeight="1" x14ac:dyDescent="0.2">
      <c r="B22" s="488" t="s">
        <v>25</v>
      </c>
      <c r="C22" s="38">
        <v>1</v>
      </c>
      <c r="D22" s="47" t="s">
        <v>98</v>
      </c>
      <c r="E22" s="38" t="str">
        <f>IF(COUNTIF(MaGv!$C$4:$BB$4, B21)&gt;0, INDEX(MaGv!$C$3:$BB$4, 1, MATCH(B21, MaGv!$C$4:$BB$4,0))," ")</f>
        <v xml:space="preserve"> </v>
      </c>
      <c r="F22" s="38" t="str">
        <f>IF(COUNTIF(MaGv!$C$9:$BB$9, B21)&gt;0, INDEX(MaGv!$C$3:$BB$9, 1, MATCH(B21, MaGv!$C$9:$BB$9,0))," ")</f>
        <v xml:space="preserve"> </v>
      </c>
      <c r="G22" s="38" t="str">
        <f>IF(COUNTIF(MaGv!$C$14:$BB$14, B21)&gt;0, INDEX(MaGv!$C$3:$BB$14, 1, MATCH(B21, MaGv!$C$14:$BB$14,0))," ")</f>
        <v>A8</v>
      </c>
      <c r="H22" s="38" t="str">
        <f>IF(COUNTIF(MaGv!$C$19:$BB$19, B21)&gt;0, INDEX(MaGv!$C$3:$BB$19, 1, MATCH(B21, MaGv!$C$19:$BB$19,0))," ")</f>
        <v xml:space="preserve"> </v>
      </c>
      <c r="I22" s="38" t="str">
        <f>IF(COUNTIF(MaGv!$C$24:$BB$24, B21)&gt;0, INDEX(MaGv!$C$3:$BB$24, 1, MATCH(B21, MaGv!$C$24:$BB$24,0))," ")</f>
        <v>A8</v>
      </c>
      <c r="J22" s="38" t="str">
        <f>IF(COUNTIF(MaGv!$C$29:$BB$29, B21)&gt;0, INDEX(MaGv!$C$3:$BB$29, 1, MATCH(B21, MaGv!$C$29:$BB$29,0))," ")</f>
        <v xml:space="preserve"> </v>
      </c>
      <c r="K22" s="75"/>
      <c r="L22" s="488" t="s">
        <v>25</v>
      </c>
      <c r="M22" s="38">
        <v>1</v>
      </c>
      <c r="N22" s="47" t="s">
        <v>98</v>
      </c>
      <c r="O22" s="38" t="str">
        <f>IF(COUNTIF(MaGv!$C$4:$BB$4, L21)&gt;0, INDEX(MaGv!$C$3:$BB$4, 1, MATCH(L21, MaGv!$C$4:$BB$4,0))," ")</f>
        <v>C9</v>
      </c>
      <c r="P22" s="38" t="str">
        <f>IF(COUNTIF(MaGv!$C$9:$BB$9, L21)&gt;0, INDEX(MaGv!$C$3:$BB$9, 1, MATCH(L21, MaGv!$C$9:$BB$9,0))," ")</f>
        <v xml:space="preserve"> </v>
      </c>
      <c r="Q22" s="38" t="str">
        <f>IF(COUNTIF(MaGv!$C$14:$BB$14, L21)&gt;0, INDEX(MaGv!$C$3:$BB$14, 1, MATCH(L21, MaGv!$C$14:$BB$14,0))," ")</f>
        <v>C7</v>
      </c>
      <c r="R22" s="38" t="str">
        <f>IF(COUNTIF(MaGv!$C$19:$BB$19, L21)&gt;0, INDEX(MaGv!$C$3:$BB$19, 1, MATCH(L21, MaGv!$C$19:$BB$19,0))," ")</f>
        <v xml:space="preserve"> </v>
      </c>
      <c r="S22" s="38" t="str">
        <f>IF(COUNTIF(MaGv!$C$24:$BB$24, L21)&gt;0, INDEX(MaGv!$C$3:$BB$24, 1, MATCH(L21, MaGv!$C$24:$BB$24,0))," ")</f>
        <v>C7</v>
      </c>
      <c r="T22" s="38" t="str">
        <f>IF(COUNTIF(MaGv!$C$29:$BB$29, L21)&gt;0, INDEX(MaGv!$C$3:$BB$29, 1, MATCH(L21, MaGv!$C$29:$BB$29,0))," ")</f>
        <v xml:space="preserve"> </v>
      </c>
      <c r="W22" s="150">
        <v>18</v>
      </c>
      <c r="X22" s="321" t="s">
        <v>325</v>
      </c>
    </row>
    <row r="23" spans="1:24" s="91" customFormat="1" ht="12.95" customHeight="1" x14ac:dyDescent="0.2">
      <c r="B23" s="486"/>
      <c r="C23" s="48">
        <v>2</v>
      </c>
      <c r="D23" s="49" t="s">
        <v>140</v>
      </c>
      <c r="E23" s="48" t="str">
        <f>IF(COUNTIF(MaGv!$C$5:$BB$5, B21)&gt;0, INDEX(MaGv!$C$3:$BB$5, 1, MATCH(B21, MaGv!$C$5:$BB$5,0))," ")</f>
        <v xml:space="preserve"> </v>
      </c>
      <c r="F23" s="48" t="str">
        <f>IF(COUNTIF(MaGv!$C$10:$BB$10, B21)&gt;0, INDEX(MaGv!$C$3:$BB$10, 1, MATCH(B21, MaGv!$C$10:$BB$10,0))," ")</f>
        <v xml:space="preserve"> </v>
      </c>
      <c r="G23" s="48" t="str">
        <f>IF(COUNTIF(MaGv!$C$15:$BB$15, B21)&gt;0, INDEX(MaGv!$C$3:$BB$15, 1, MATCH(B21, MaGv!$C$15:$BB$15,0))," ")</f>
        <v>A8</v>
      </c>
      <c r="H23" s="48" t="str">
        <f>IF(COUNTIF(MaGv!$C$20:$BB$20, B21)&gt;0, INDEX(MaGv!$C$3:$BB$20, 1, MATCH(B21, MaGv!$C$20:$BB$20,0))," ")</f>
        <v xml:space="preserve"> </v>
      </c>
      <c r="I23" s="48" t="str">
        <f>IF(COUNTIF(MaGv!$C$25:$BB$25, B21)&gt;0, INDEX(MaGv!$C$3:$BB$25, 1, MATCH(B21, MaGv!$C$25:$BB$25,0))," ")</f>
        <v>A8</v>
      </c>
      <c r="J23" s="48" t="str">
        <f>IF(COUNTIF(MaGv!$C$30:$BB$30, B21)&gt;0, INDEX(MaGv!$C$3:$BB$30, 1, MATCH(B21, MaGv!$C$30:$BB$30,0))," ")</f>
        <v xml:space="preserve"> </v>
      </c>
      <c r="K23" s="75"/>
      <c r="L23" s="486"/>
      <c r="M23" s="48">
        <v>2</v>
      </c>
      <c r="N23" s="49" t="s">
        <v>140</v>
      </c>
      <c r="O23" s="48" t="str">
        <f>IF(COUNTIF(MaGv!$C$5:$BB$5, L21)&gt;0, INDEX(MaGv!$C$3:$BB$5, 1, MATCH(L21, MaGv!$C$5:$BB$5,0))," ")</f>
        <v>C9</v>
      </c>
      <c r="P23" s="48" t="str">
        <f>IF(COUNTIF(MaGv!$C$10:$BB$10, L21)&gt;0, INDEX(MaGv!$C$3:$BB$10, 1, MATCH(L21, MaGv!$C$10:$BB$10,0))," ")</f>
        <v xml:space="preserve"> </v>
      </c>
      <c r="Q23" s="48" t="str">
        <f>IF(COUNTIF(MaGv!$C$15:$BB$15, L21)&gt;0, INDEX(MaGv!$C$3:$BB$15, 1, MATCH(L21, MaGv!$C$15:$BB$15,0))," ")</f>
        <v>C7</v>
      </c>
      <c r="R23" s="48" t="str">
        <f>IF(COUNTIF(MaGv!$C$20:$BB$20, L21)&gt;0, INDEX(MaGv!$C$3:$BB$20, 1, MATCH(L21, MaGv!$C$20:$BB$20,0))," ")</f>
        <v xml:space="preserve"> </v>
      </c>
      <c r="S23" s="48" t="str">
        <f>IF(COUNTIF(MaGv!$C$25:$BB$25, L21)&gt;0, INDEX(MaGv!$C$3:$BB$25, 1, MATCH(L21, MaGv!$C$25:$BB$25,0))," ")</f>
        <v>C7</v>
      </c>
      <c r="T23" s="48" t="str">
        <f>IF(COUNTIF(MaGv!$C$30:$BB$30, L21)&gt;0, INDEX(MaGv!$C$3:$BB$30, 1, MATCH(L21, MaGv!$C$30:$BB$30,0))," ")</f>
        <v xml:space="preserve"> </v>
      </c>
      <c r="W23" s="151">
        <v>19</v>
      </c>
      <c r="X23" s="321" t="s">
        <v>326</v>
      </c>
    </row>
    <row r="24" spans="1:24" s="91" customFormat="1" ht="12.95" customHeight="1" x14ac:dyDescent="0.2">
      <c r="B24" s="486"/>
      <c r="C24" s="48">
        <v>3</v>
      </c>
      <c r="D24" s="49" t="s">
        <v>445</v>
      </c>
      <c r="E24" s="48" t="str">
        <f>IF(COUNTIF(MaGv!$C$6:$BB$6, B21)&gt;0, INDEX(MaGv!$C$3:$BB$6, 1, MATCH(B21, MaGv!$C$6:$BB$6,0))," ")</f>
        <v xml:space="preserve"> </v>
      </c>
      <c r="F24" s="48" t="str">
        <f>IF(COUNTIF(MaGv!$C$11:$BB$11, B21)&gt;0, INDEX(MaGv!$C$3:$BB$11, 1, MATCH(B21, MaGv!$C$11:$BB$11,0))," ")</f>
        <v xml:space="preserve"> </v>
      </c>
      <c r="G24" s="48" t="str">
        <f>IF(COUNTIF(MaGv!$C$16:$BB$16, B21)&gt;0, INDEX(MaGv!$C$3:$BB$16, 1, MATCH(B21, MaGv!$C$16:$BB$16,0))," ")</f>
        <v>C1</v>
      </c>
      <c r="H24" s="48" t="str">
        <f>IF(COUNTIF(MaGv!$C$21:$BB$21, B21)&gt;0, INDEX(MaGv!$C$3:$BB$21, 1, MATCH(B21, MaGv!$C$21:$BB$21,0))," ")</f>
        <v xml:space="preserve"> </v>
      </c>
      <c r="I24" s="48" t="str">
        <f>IF(COUNTIF(MaGv!$C$26:$BB$26, B21)&gt;0, INDEX(MaGv!$C$3:$BB$26, 1, MATCH(B21, MaGv!$C$26:$BB$26,0))," ")</f>
        <v>C1</v>
      </c>
      <c r="J24" s="48" t="str">
        <f>IF(COUNTIF(MaGv!$C$31:$BB$31, B21)&gt;0, INDEX(MaGv!$C$3:$BB$31, 1, MATCH(B21, MaGv!$C$31:$BB$31,0))," ")</f>
        <v xml:space="preserve"> </v>
      </c>
      <c r="K24" s="75"/>
      <c r="L24" s="486"/>
      <c r="M24" s="48">
        <v>3</v>
      </c>
      <c r="N24" s="49" t="s">
        <v>445</v>
      </c>
      <c r="O24" s="48" t="str">
        <f>IF(COUNTIF(MaGv!$C$6:$BB$6, L21)&gt;0, INDEX(MaGv!$C$3:$BB$6, 1, MATCH(L21, MaGv!$C$6:$BB$6,0))," ")</f>
        <v>B4</v>
      </c>
      <c r="P24" s="48" t="str">
        <f>IF(COUNTIF(MaGv!$C$11:$BB$11, L21)&gt;0, INDEX(MaGv!$C$3:$BB$11, 1, MATCH(L21, MaGv!$C$11:$BB$11,0))," ")</f>
        <v xml:space="preserve"> </v>
      </c>
      <c r="Q24" s="48" t="str">
        <f>IF(COUNTIF(MaGv!$C$16:$BB$16, L21)&gt;0, INDEX(MaGv!$C$3:$BB$16, 1, MATCH(L21, MaGv!$C$16:$BB$16,0))," ")</f>
        <v xml:space="preserve"> </v>
      </c>
      <c r="R24" s="48" t="str">
        <f>IF(COUNTIF(MaGv!$C$21:$BB$21, L21)&gt;0, INDEX(MaGv!$C$3:$BB$21, 1, MATCH(L21, MaGv!$C$21:$BB$21,0))," ")</f>
        <v>B9</v>
      </c>
      <c r="S24" s="48" t="str">
        <f>IF(COUNTIF(MaGv!$C$26:$BB$26, L21)&gt;0, INDEX(MaGv!$C$3:$BB$26, 1, MATCH(L21, MaGv!$C$26:$BB$26,0))," ")</f>
        <v>B9</v>
      </c>
      <c r="T24" s="48" t="str">
        <f>IF(COUNTIF(MaGv!$C$31:$BB$31, L21)&gt;0, INDEX(MaGv!$C$3:$BB$31, 1, MATCH(L21, MaGv!$C$31:$BB$31,0))," ")</f>
        <v xml:space="preserve"> </v>
      </c>
      <c r="W24" s="150">
        <v>20</v>
      </c>
      <c r="X24" s="321" t="s">
        <v>327</v>
      </c>
    </row>
    <row r="25" spans="1:24" s="91" customFormat="1" ht="12.95" customHeight="1" x14ac:dyDescent="0.2">
      <c r="B25" s="486"/>
      <c r="C25" s="48">
        <v>4</v>
      </c>
      <c r="D25" s="49" t="s">
        <v>141</v>
      </c>
      <c r="E25" s="48" t="str">
        <f>IF(COUNTIF(MaGv!$C$7:$BB$7, B21)&gt;0, INDEX(MaGv!$C$3:$BB$7, 1, MATCH(B21, MaGv!$C$7:$BB$7,0))," ")</f>
        <v xml:space="preserve"> </v>
      </c>
      <c r="F25" s="48" t="str">
        <f>IF(COUNTIF(MaGv!$C$12:$BB$12, B21)&gt;0, INDEX(MaGv!$C$3:$BB$12, 1, MATCH(B21, MaGv!$C$12:$BB$12,0))," ")</f>
        <v xml:space="preserve"> </v>
      </c>
      <c r="G25" s="48" t="str">
        <f>IF(COUNTIF(MaGv!$C$17:$BB$17, B21)&gt;0, INDEX(MaGv!$C$3:$BB$17, 1, MATCH(B21, MaGv!$C$17:$BB$17,0))," ")</f>
        <v>C1</v>
      </c>
      <c r="H25" s="48" t="str">
        <f>IF(COUNTIF(MaGv!$C$22:$BB$22, B21)&gt;0, INDEX(MaGv!$C$3:$BB$22, 1, MATCH(B21, MaGv!$C$22:$BB$22,0))," ")</f>
        <v xml:space="preserve"> </v>
      </c>
      <c r="I25" s="48" t="str">
        <f>IF(COUNTIF(MaGv!$C$27:$BB$27, B21)&gt;0, INDEX(MaGv!$C$3:$BB$27, 1, MATCH(B21, MaGv!$C$27:$BB$27,0))," ")</f>
        <v>C6</v>
      </c>
      <c r="J25" s="48" t="str">
        <f>IF(COUNTIF(MaGv!$C$32:$BB$32, B21)&gt;0, INDEX(MaGv!$C$3:$BB$32, 1, MATCH(B21, MaGv!$C$32:$BB$32,0))," ")</f>
        <v xml:space="preserve"> </v>
      </c>
      <c r="K25" s="75"/>
      <c r="L25" s="486"/>
      <c r="M25" s="48">
        <v>4</v>
      </c>
      <c r="N25" s="49" t="s">
        <v>141</v>
      </c>
      <c r="O25" s="48" t="str">
        <f>IF(COUNTIF(MaGv!$C$7:$BB$7, L21)&gt;0, INDEX(MaGv!$C$3:$BB$7, 1, MATCH(L21, MaGv!$C$7:$BB$7,0))," ")</f>
        <v>B4</v>
      </c>
      <c r="P25" s="48" t="str">
        <f>IF(COUNTIF(MaGv!$C$12:$BB$12, L21)&gt;0, INDEX(MaGv!$C$3:$BB$12, 1, MATCH(L21, MaGv!$C$12:$BB$12,0))," ")</f>
        <v xml:space="preserve"> </v>
      </c>
      <c r="Q25" s="48" t="str">
        <f>IF(COUNTIF(MaGv!$C$17:$BB$17, L21)&gt;0, INDEX(MaGv!$C$3:$BB$17, 1, MATCH(L21, MaGv!$C$17:$BB$17,0))," ")</f>
        <v xml:space="preserve"> </v>
      </c>
      <c r="R25" s="48" t="str">
        <f>IF(COUNTIF(MaGv!$C$22:$BB$22, L21)&gt;0, INDEX(MaGv!$C$3:$BB$22, 1, MATCH(L21, MaGv!$C$22:$BB$22,0))," ")</f>
        <v>B9</v>
      </c>
      <c r="S25" s="48" t="str">
        <f>IF(COUNTIF(MaGv!$C$27:$BB$27, L21)&gt;0, INDEX(MaGv!$C$3:$BB$27, 1, MATCH(L21, MaGv!$C$27:$BB$27,0))," ")</f>
        <v>B9</v>
      </c>
      <c r="T25" s="48" t="str">
        <f>IF(COUNTIF(MaGv!$C$32:$BB$32, L21)&gt;0, INDEX(MaGv!$C$3:$BB$32, 1, MATCH(L21, MaGv!$C$32:$BB$32,0))," ")</f>
        <v xml:space="preserve"> </v>
      </c>
      <c r="W25" s="151">
        <v>21</v>
      </c>
      <c r="X25" s="321" t="s">
        <v>328</v>
      </c>
    </row>
    <row r="26" spans="1:24" s="91" customFormat="1" ht="12.95" customHeight="1" thickBot="1" x14ac:dyDescent="0.25">
      <c r="B26" s="486"/>
      <c r="C26" s="79">
        <v>5</v>
      </c>
      <c r="D26" s="81" t="s">
        <v>142</v>
      </c>
      <c r="E26" s="79" t="str">
        <f>IF(COUNTIF(MaGv!$C$8:$BB$8, B21)&gt;0, INDEX(MaGv!$C$3:$BB$8, 1, MATCH(B21, MaGv!$C$8:$BB$8,0))," ")</f>
        <v xml:space="preserve"> </v>
      </c>
      <c r="F26" s="79" t="str">
        <f>IF(COUNTIF(MaGv!$C$13:$BB$13, B21)&gt;0, INDEX(MaGv!$C$3:$BB$13, 1, MATCH(B21, MaGv!$C$13:$BB$13,0))," ")</f>
        <v xml:space="preserve"> </v>
      </c>
      <c r="G26" s="79" t="str">
        <f>IF(COUNTIF(MaGv!$C$18:$BB$18, B21)&gt;0, INDEX(MaGv!$C$3:$BB$18, 1, MATCH(B21, MaGv!$C$18:$BB$18,0))," ")</f>
        <v>C6</v>
      </c>
      <c r="H26" s="79" t="str">
        <f>IF(COUNTIF(MaGv!$C$23:$BB$23, B21)&gt;0, INDEX(MaGv!$C$3:$BB$23, 1, MATCH(B21, MaGv!$C$23:$BB$23,0))," ")</f>
        <v xml:space="preserve"> </v>
      </c>
      <c r="I26" s="79" t="str">
        <f>IF(COUNTIF(MaGv!$C$28:$BB$28, B21)&gt;0, INDEX(MaGv!$C$3:$BB$28, 1, MATCH(B21, MaGv!$C$28:$BB$28,0))," ")</f>
        <v>C6</v>
      </c>
      <c r="J26" s="79" t="str">
        <f>IF(COUNTIF(MaGv!$C$33:$BB$33, B21)&gt;0, INDEX(MaGv!$C$3:$BB$33, 1, MATCH(B21, MaGv!$C$33:$BB$33, 0))," ")</f>
        <v xml:space="preserve"> </v>
      </c>
      <c r="K26" s="75"/>
      <c r="L26" s="486"/>
      <c r="M26" s="79">
        <v>5</v>
      </c>
      <c r="N26" s="81" t="s">
        <v>142</v>
      </c>
      <c r="O26" s="79" t="str">
        <f>IF(COUNTIF(MaGv!$C$8:$BB$8, L21)&gt;0, INDEX(MaGv!$C$3:$BB$8, 1, MATCH(L21, MaGv!$C$8:$BB$8,0))," ")</f>
        <v>C7</v>
      </c>
      <c r="P26" s="79" t="str">
        <f>IF(COUNTIF(MaGv!$C$13:$BB$13, L21)&gt;0, INDEX(MaGv!$C$3:$BB$13, 1, MATCH(L21, MaGv!$C$13:$BB$13,0))," ")</f>
        <v xml:space="preserve"> </v>
      </c>
      <c r="Q26" s="79" t="str">
        <f>IF(COUNTIF(MaGv!$C$18:$BB$18, L21)&gt;0, INDEX(MaGv!$C$3:$BB$18, 1, MATCH(L21, MaGv!$C$18:$BB$18,0))," ")</f>
        <v xml:space="preserve"> </v>
      </c>
      <c r="R26" s="79" t="str">
        <f>IF(COUNTIF(MaGv!$C$23:$BB$23, L21)&gt;0, INDEX(MaGv!$C$3:$BB$23, 1, MATCH(L21, MaGv!$C$23:$BB$23,0))," ")</f>
        <v xml:space="preserve"> </v>
      </c>
      <c r="S26" s="79" t="str">
        <f>IF(COUNTIF(MaGv!$C$28:$BB$28, L21)&gt;0, INDEX(MaGv!$C$3:$BB$28, 1, MATCH(L21, MaGv!$C$28:$BB$28,0))," ")</f>
        <v xml:space="preserve"> </v>
      </c>
      <c r="T26" s="79" t="str">
        <f>IF(COUNTIF(MaGv!$C$33:$BB$33, L21)&gt;0, INDEX(MaGv!$C$3:$BB$33, 1, MATCH(L21, MaGv!$C$33:$BB$33, 0))," ")</f>
        <v xml:space="preserve"> </v>
      </c>
      <c r="W26" s="150">
        <v>22</v>
      </c>
      <c r="X26" s="321" t="s">
        <v>329</v>
      </c>
    </row>
    <row r="27" spans="1:24" s="91" customFormat="1" ht="12.95" customHeight="1" thickTop="1" x14ac:dyDescent="0.2">
      <c r="B27" s="485" t="s">
        <v>24</v>
      </c>
      <c r="C27" s="80">
        <v>1</v>
      </c>
      <c r="D27" s="82" t="s">
        <v>446</v>
      </c>
      <c r="E27" s="80" t="str">
        <f>IF(COUNTIF(MaGv!$C$39:$BB$39, B21)&gt;0, INDEX(MaGv!$C$38:$BB$39, 1, MATCH(B21, MaGv!$C$39:$BB$39,0))," ")</f>
        <v xml:space="preserve"> </v>
      </c>
      <c r="F27" s="80" t="str">
        <f>IF(COUNTIF(MaGv!$C$44:$BB$44, B21)&gt;0, INDEX(MaGv!$C$38:$BB$44, 1, MATCH(B21, MaGv!$C$44:$BB$44,0))," ")</f>
        <v xml:space="preserve"> </v>
      </c>
      <c r="G27" s="80" t="str">
        <f>IF(COUNTIF(MaGv!$C$49:$BB$49, B21)&gt;0, INDEX(MaGv!$C$38:$BB$49, 1, MATCH(B21, MaGv!$C$49:$BB$49,0))," ")</f>
        <v xml:space="preserve"> </v>
      </c>
      <c r="H27" s="80" t="str">
        <f>IF(COUNTIF(MaGv!$C$54:$BB$54, B21)&gt;0, INDEX(MaGv!$C$38:$BB$54, 1, MATCH(B21, MaGv!$C$54:$BB$54,0))," ")</f>
        <v xml:space="preserve"> </v>
      </c>
      <c r="I27" s="80" t="str">
        <f>IF(COUNTIF(MaGv!$C$59:$BB$59, B21)&gt;0, INDEX(MaGv!$C$38:$BB$59, 1, MATCH(B21, MaGv!$C$59:$BB$59,0))," ")</f>
        <v xml:space="preserve"> </v>
      </c>
      <c r="J27" s="80" t="str">
        <f>IF(COUNTIF(MaGv!$C$64:$BB$64, B21)&gt;0, INDEX(MaGv!$C$38:$BB$64, 1, MATCH(B21, MaGv!$C$64:$BB$64,0))," ")</f>
        <v xml:space="preserve"> </v>
      </c>
      <c r="K27" s="75"/>
      <c r="L27" s="485" t="s">
        <v>24</v>
      </c>
      <c r="M27" s="80">
        <v>1</v>
      </c>
      <c r="N27" s="82" t="s">
        <v>446</v>
      </c>
      <c r="O27" s="80" t="str">
        <f>IF(COUNTIF(MaGv!$C$39:$BB$39, L21)&gt;0, INDEX(MaGv!$C$38:$BB$39, 1, MATCH(L21, MaGv!$C$39:$BB$39,0))," ")</f>
        <v xml:space="preserve"> </v>
      </c>
      <c r="P27" s="80" t="str">
        <f>IF(COUNTIF(MaGv!$C$44:$BB$44, L21)&gt;0, INDEX(MaGv!$C$38:$BB$44, 1, MATCH(L21, MaGv!$C$44:$BB$44,0))," ")</f>
        <v xml:space="preserve"> </v>
      </c>
      <c r="Q27" s="80" t="str">
        <f>IF(COUNTIF(MaGv!$C$49:$BB$49, L21)&gt;0, INDEX(MaGv!$C$38:$BB$49, 1, MATCH(L21, MaGv!$C$49:$BB$49,0))," ")</f>
        <v xml:space="preserve"> </v>
      </c>
      <c r="R27" s="80" t="str">
        <f>IF(COUNTIF(MaGv!$C$54:$BB$54, L21)&gt;0, INDEX(MaGv!$C$38:$BB$54, 1, MATCH(L21, MaGv!$C$54:$BB$54,0))," ")</f>
        <v xml:space="preserve"> </v>
      </c>
      <c r="S27" s="80" t="str">
        <f>IF(COUNTIF(MaGv!$C$59:$BB$59, L21)&gt;0, INDEX(MaGv!$C$38:$BB$59, 1, MATCH(L21, MaGv!$C$59:$BB$59,0))," ")</f>
        <v xml:space="preserve"> </v>
      </c>
      <c r="T27" s="80" t="str">
        <f>IF(COUNTIF(MaGv!$C$64:$BB$64, L21)&gt;0, INDEX(MaGv!$C$38:$BB$64, 1, MATCH(L21, MaGv!$C$64:$BB$64,0))," ")</f>
        <v xml:space="preserve"> </v>
      </c>
      <c r="W27" s="151">
        <v>23</v>
      </c>
      <c r="X27" s="321" t="s">
        <v>330</v>
      </c>
    </row>
    <row r="28" spans="1:24" s="91" customFormat="1" ht="12.95" customHeight="1" x14ac:dyDescent="0.2">
      <c r="B28" s="486"/>
      <c r="C28" s="48">
        <v>2</v>
      </c>
      <c r="D28" s="49" t="s">
        <v>707</v>
      </c>
      <c r="E28" s="48" t="str">
        <f>IF(COUNTIF(MaGv!$C$40:$BB$40, B21)&gt;0, INDEX(MaGv!$C$38:$BB$40, 1, MATCH(B21, MaGv!$C$40:$BB$40,0))," ")</f>
        <v xml:space="preserve"> </v>
      </c>
      <c r="F28" s="48" t="str">
        <f>IF(COUNTIF(MaGv!$C$45:$BB$45, B21)&gt;0, INDEX(MaGv!$C$38:$BB$45, 1, MATCH(B21, MaGv!$C$45:$BB$45,0))," ")</f>
        <v xml:space="preserve"> </v>
      </c>
      <c r="G28" s="48" t="str">
        <f>IF(COUNTIF(MaGv!$C$50:$BB$50, B21)&gt;0, INDEX(MaGv!$C$38:$BB$50, 1, MATCH(B21, MaGv!$C$50:$BB$50,0))," ")</f>
        <v>C1</v>
      </c>
      <c r="H28" s="48" t="str">
        <f>IF(COUNTIF(MaGv!$C$55:$BB$55, B21)&gt;0, INDEX(MaGv!$C$38:$BB$55, 1, MATCH(B21, MaGv!$C$55:$BB$55,0))," ")</f>
        <v>C6</v>
      </c>
      <c r="I28" s="48" t="str">
        <f>IF(COUNTIF(MaGv!$C$60:$BB$60, B21)&gt;0, INDEX(MaGv!$C$38:$BB$60, 1, MATCH(B21, MaGv!$C$60:$BB$60,0))," ")</f>
        <v xml:space="preserve"> </v>
      </c>
      <c r="J28" s="48" t="str">
        <f>IF(COUNTIF(MaGv!$C$65:$BB$65, B21)&gt;0, INDEX(MaGv!$C$38:$BB$65, 1, MATCH(B21, MaGv!$C$65:$BB$65,0))," ")</f>
        <v xml:space="preserve"> </v>
      </c>
      <c r="K28" s="75"/>
      <c r="L28" s="486"/>
      <c r="M28" s="48">
        <v>2</v>
      </c>
      <c r="N28" s="49" t="s">
        <v>707</v>
      </c>
      <c r="O28" s="48" t="str">
        <f>IF(COUNTIF(MaGv!$C$40:$BB$40, L21)&gt;0, INDEX(MaGv!$C$38:$BB$40, 1, MATCH(L21, MaGv!$C$40:$BB$40,0))," ")</f>
        <v xml:space="preserve"> </v>
      </c>
      <c r="P28" s="48" t="str">
        <f>IF(COUNTIF(MaGv!$C$45:$BB$45, L21)&gt;0, INDEX(MaGv!$C$38:$BB$45, 1, MATCH(L21, MaGv!$C$45:$BB$45,0))," ")</f>
        <v xml:space="preserve"> </v>
      </c>
      <c r="Q28" s="48" t="str">
        <f>IF(COUNTIF(MaGv!$C$50:$BB$50, L21)&gt;0, INDEX(MaGv!$C$38:$BB$50, 1, MATCH(L21, MaGv!$C$50:$BB$50,0))," ")</f>
        <v>B4</v>
      </c>
      <c r="R28" s="48" t="str">
        <f>IF(COUNTIF(MaGv!$C$55:$BB$55, L21)&gt;0, INDEX(MaGv!$C$38:$BB$55, 1, MATCH(L21, MaGv!$C$55:$BB$55,0))," ")</f>
        <v>B4</v>
      </c>
      <c r="S28" s="48" t="str">
        <f>IF(COUNTIF(MaGv!$C$60:$BB$60, L21)&gt;0, INDEX(MaGv!$C$38:$BB$60, 1, MATCH(L21, MaGv!$C$60:$BB$60,0))," ")</f>
        <v xml:space="preserve"> </v>
      </c>
      <c r="T28" s="48" t="str">
        <f>IF(COUNTIF(MaGv!$C$65:$BB$65, L21)&gt;0, INDEX(MaGv!$C$38:$BB$65, 1, MATCH(L21, MaGv!$C$65:$BB$65,0))," ")</f>
        <v xml:space="preserve"> </v>
      </c>
      <c r="W28" s="150">
        <v>24</v>
      </c>
      <c r="X28" s="321" t="s">
        <v>331</v>
      </c>
    </row>
    <row r="29" spans="1:24" s="91" customFormat="1" ht="12.95" customHeight="1" x14ac:dyDescent="0.2">
      <c r="B29" s="486"/>
      <c r="C29" s="48">
        <v>3</v>
      </c>
      <c r="D29" s="49" t="s">
        <v>708</v>
      </c>
      <c r="E29" s="48" t="str">
        <f>IF(COUNTIF(MaGv!$C$41:$BB$41, B21)&gt;0, INDEX(MaGv!$C$38:$BB$41, 1, MATCH(B21, MaGv!$C$41:$BB$41,0))," ")</f>
        <v xml:space="preserve"> </v>
      </c>
      <c r="F29" s="48" t="str">
        <f>IF(COUNTIF(MaGv!$C$46:$BB$46, B21)&gt;0, INDEX(MaGv!$C$38:$BB$46, 1, MATCH(B21, MaGv!$C$46:$BB$46,0))," ")</f>
        <v xml:space="preserve"> </v>
      </c>
      <c r="G29" s="48" t="str">
        <f>IF(COUNTIF(MaGv!$C$51:$BB$51, B21)&gt;0, INDEX(MaGv!$C$38:$BB$51, 1, MATCH(B21, MaGv!$C$51:$BB$51,0))," ")</f>
        <v>C1</v>
      </c>
      <c r="H29" s="48" t="str">
        <f>IF(COUNTIF(MaGv!$C$56:$BB$56, B21)&gt;0, INDEX(MaGv!$C$38:$BB$56, 1, MATCH(B21, MaGv!$C$56:$BB$56,0))," ")</f>
        <v>C6</v>
      </c>
      <c r="I29" s="48" t="str">
        <f>IF(COUNTIF(MaGv!$C$61:$BB$61, B21)&gt;0, INDEX(MaGv!$C$38:$BB$61, 1, MATCH(B21, MaGv!$C$61:$BB$61,0))," ")</f>
        <v xml:space="preserve"> </v>
      </c>
      <c r="J29" s="48" t="str">
        <f>IF(COUNTIF(MaGv!$C$66:$BB$66, B21)&gt;0, INDEX(MaGv!$C$38:$BB$66, 1, MATCH(B21, MaGv!$C$66:$BB$66,0))," ")</f>
        <v xml:space="preserve"> </v>
      </c>
      <c r="K29" s="75"/>
      <c r="L29" s="486"/>
      <c r="M29" s="48">
        <v>3</v>
      </c>
      <c r="N29" s="49" t="s">
        <v>708</v>
      </c>
      <c r="O29" s="48" t="str">
        <f>IF(COUNTIF(MaGv!$C$41:$BB$41, L21)&gt;0, INDEX(MaGv!$C$38:$BB$41, 1, MATCH(L21, MaGv!$C$41:$BB$41,0))," ")</f>
        <v xml:space="preserve"> </v>
      </c>
      <c r="P29" s="48" t="str">
        <f>IF(COUNTIF(MaGv!$C$46:$BB$46, L21)&gt;0, INDEX(MaGv!$C$38:$BB$46, 1, MATCH(L21, MaGv!$C$46:$BB$46,0))," ")</f>
        <v xml:space="preserve"> </v>
      </c>
      <c r="Q29" s="48" t="str">
        <f>IF(COUNTIF(MaGv!$C$51:$BB$51, L21)&gt;0, INDEX(MaGv!$C$38:$BB$51, 1, MATCH(L21, MaGv!$C$51:$BB$51,0))," ")</f>
        <v>B4</v>
      </c>
      <c r="R29" s="48" t="str">
        <f>IF(COUNTIF(MaGv!$C$56:$BB$56, L21)&gt;0, INDEX(MaGv!$C$38:$BB$56, 1, MATCH(L21, MaGv!$C$56:$BB$56,0))," ")</f>
        <v xml:space="preserve"> </v>
      </c>
      <c r="S29" s="48" t="str">
        <f>IF(COUNTIF(MaGv!$C$61:$BB$61, L21)&gt;0, INDEX(MaGv!$C$38:$BB$61, 1, MATCH(L21, MaGv!$C$61:$BB$61,0))," ")</f>
        <v xml:space="preserve"> </v>
      </c>
      <c r="T29" s="48" t="str">
        <f>IF(COUNTIF(MaGv!$C$66:$BB$66, L21)&gt;0, INDEX(MaGv!$C$38:$BB$66, 1, MATCH(L21, MaGv!$C$66:$BB$66,0))," ")</f>
        <v xml:space="preserve"> </v>
      </c>
      <c r="W29" s="151">
        <v>25</v>
      </c>
      <c r="X29" s="321" t="s">
        <v>332</v>
      </c>
    </row>
    <row r="30" spans="1:24" s="91" customFormat="1" ht="12.95" customHeight="1" x14ac:dyDescent="0.2">
      <c r="B30" s="486"/>
      <c r="C30" s="48">
        <v>4</v>
      </c>
      <c r="D30" s="49" t="s">
        <v>709</v>
      </c>
      <c r="E30" s="48" t="str">
        <f>IF(COUNTIF(MaGv!$C$42:$BB$42, B21)&gt;0, INDEX(MaGv!$C$38:$BB$42, 1, MATCH(B21, MaGv!$C$42:$BB$42,0))," ")</f>
        <v xml:space="preserve"> </v>
      </c>
      <c r="F30" s="48" t="str">
        <f>IF(COUNTIF(MaGv!$C$47:$BB$47, B21)&gt;0, INDEX(MaGv!$C$38:$BB$47, 1, MATCH(B21, MaGv!$C$47:$BB$47,0))," ")</f>
        <v xml:space="preserve"> </v>
      </c>
      <c r="G30" s="48" t="str">
        <f>IF(COUNTIF(MaGv!$C$52:$BB$52, B21)&gt;0, INDEX(MaGv!$C$38:$BB$52, 1, MATCH(B21, MaGv!$C$52:$BB$52, 0))," ")</f>
        <v xml:space="preserve"> </v>
      </c>
      <c r="H30" s="48" t="str">
        <f>IF(COUNTIF(MaGv!$C$57:$BB$57, B21)&gt;0, INDEX(MaGv!$C$38:$BB$57, 1, MATCH(B21, MaGv!$C$57:$BB$57,0))," ")</f>
        <v>A8</v>
      </c>
      <c r="I30" s="48" t="str">
        <f>IF(COUNTIF(MaGv!$C$62:$BB$62, B21)&gt;0, INDEX(MaGv!$C$38:$BB$62, 1, MATCH(B21, MaGv!$C$62:$BB$62,0))," ")</f>
        <v xml:space="preserve"> </v>
      </c>
      <c r="J30" s="48" t="str">
        <f>IF(COUNTIF(MaGv!$C$66:$BB$67, B21)&gt;0, INDEX(MaGv!$C$38:$BB$67, 1, MATCH(B21, MaGv!$C$67:$BB$67,0))," ")</f>
        <v xml:space="preserve"> </v>
      </c>
      <c r="K30" s="75"/>
      <c r="L30" s="486"/>
      <c r="M30" s="48">
        <v>4</v>
      </c>
      <c r="N30" s="49" t="s">
        <v>709</v>
      </c>
      <c r="O30" s="48" t="str">
        <f>IF(COUNTIF(MaGv!$C$42:$BB$42, L21)&gt;0, INDEX(MaGv!$C$38:$BB$42, 1, MATCH(L21, MaGv!$C$42:$BB$42,0))," ")</f>
        <v xml:space="preserve"> </v>
      </c>
      <c r="P30" s="48" t="str">
        <f>IF(COUNTIF(MaGv!$C$47:$BB$47, L21)&gt;0, INDEX(MaGv!$C$38:$BB$47, 1, MATCH(L21, MaGv!$C$47:$BB$47,0))," ")</f>
        <v xml:space="preserve"> </v>
      </c>
      <c r="Q30" s="48" t="str">
        <f>IF(COUNTIF(MaGv!$C$52:$BB$52, L21)&gt;0, INDEX(MaGv!$C$38:$BB$52, 1, MATCH(L21, MaGv!$C$52:$BB$52, 0))," ")</f>
        <v>C9</v>
      </c>
      <c r="R30" s="48" t="str">
        <f>IF(COUNTIF(MaGv!$C$57:$BB$57, L21)&gt;0, INDEX(MaGv!$C$38:$BB$57, 1, MATCH(L21, MaGv!$C$57:$BB$57,0))," ")</f>
        <v>C9</v>
      </c>
      <c r="S30" s="48" t="str">
        <f>IF(COUNTIF(MaGv!$C$62:$BB$62, L21)&gt;0, INDEX(MaGv!$C$38:$BB$62, 1, MATCH(L21, MaGv!$C$62:$BB$62,0))," ")</f>
        <v xml:space="preserve"> </v>
      </c>
      <c r="T30" s="48" t="str">
        <f>IF(COUNTIF(MaGv!$C$66:$BB$67, L21)&gt;0, INDEX(MaGv!$C$38:$BB$67, 1, MATCH(L21, MaGv!$C$67:$BB$67,0))," ")</f>
        <v xml:space="preserve"> </v>
      </c>
      <c r="W30" s="150">
        <v>26</v>
      </c>
      <c r="X30" s="321" t="s">
        <v>333</v>
      </c>
    </row>
    <row r="31" spans="1:24" s="91" customFormat="1" ht="12.95" customHeight="1" x14ac:dyDescent="0.2">
      <c r="B31" s="487"/>
      <c r="C31" s="50">
        <v>5</v>
      </c>
      <c r="D31" s="51" t="s">
        <v>710</v>
      </c>
      <c r="E31" s="50" t="str">
        <f>IF(COUNTIF(MaGv!$C$43:$BB$43, B21)&gt;0, INDEX(MaGv!$C$38:$BB$43, 1, MATCH(B21, MaGv!$C$43:$BB$43,0))," ")</f>
        <v xml:space="preserve"> </v>
      </c>
      <c r="F31" s="50" t="str">
        <f>IF(COUNTIF(MaGv!$C$48:$BB$48, B21)&gt;0, INDEX(MaGv!$C$38:$BB$48, 1, MATCH(B21, MaGv!$C$48:$BB$48,0))," ")</f>
        <v xml:space="preserve"> </v>
      </c>
      <c r="G31" s="50" t="str">
        <f>IF(COUNTIF(MaGv!$C$53:$BB$53, B21)&gt;0, INDEX(MaGv!$C$38:$BB$53, 1, MATCH(B21, MaGv!$C$53:$BB$53,0))," ")</f>
        <v>A8</v>
      </c>
      <c r="H31" s="50" t="str">
        <f>IF(COUNTIF(MaGv!$C$58:$BB$58, B21)&gt;0, INDEX(MaGv!$C$38:$BB$58, 1, MATCH(B21, MaGv!$C$58:$BB$58,0))," ")</f>
        <v xml:space="preserve"> </v>
      </c>
      <c r="I31" s="50" t="str">
        <f>IF(COUNTIF(MaGv!$C$63:$BB$63, B21)&gt;0, INDEX(MaGv!$C$38:$BB$63, 1, MATCH(B21, MaGv!$C$63:$BB$63,0))," ")</f>
        <v xml:space="preserve"> </v>
      </c>
      <c r="J31" s="50" t="str">
        <f>IF(COUNTIF(MaGv!$C$68:$BB$68, B21)&gt;0, INDEX(MaGv!$C$38:$BB$68, 1, MATCH(B21, MaGv!$C$68:$BB$68,0))," ")</f>
        <v xml:space="preserve"> </v>
      </c>
      <c r="K31" s="75"/>
      <c r="L31" s="487"/>
      <c r="M31" s="50">
        <v>5</v>
      </c>
      <c r="N31" s="51" t="s">
        <v>710</v>
      </c>
      <c r="O31" s="50" t="str">
        <f>IF(COUNTIF(MaGv!$C$43:$BB$43, L21)&gt;0, INDEX(MaGv!$C$38:$BB$43, 1, MATCH(L21, MaGv!$C$43:$BB$43,0))," ")</f>
        <v xml:space="preserve"> </v>
      </c>
      <c r="P31" s="50" t="str">
        <f>IF(COUNTIF(MaGv!$C$48:$BB$48, L21)&gt;0, INDEX(MaGv!$C$38:$BB$48, 1, MATCH(L21, MaGv!$C$48:$BB$48,0))," ")</f>
        <v xml:space="preserve"> </v>
      </c>
      <c r="Q31" s="50" t="str">
        <f>IF(COUNTIF(MaGv!$C$53:$BB$53, L21)&gt;0, INDEX(MaGv!$C$38:$BB$53, 1, MATCH(L21, MaGv!$C$53:$BB$53,0))," ")</f>
        <v>B9</v>
      </c>
      <c r="R31" s="50" t="str">
        <f>IF(COUNTIF(MaGv!$C$58:$BB$58, L21)&gt;0, INDEX(MaGv!$C$38:$BB$58, 1, MATCH(L21, MaGv!$C$58:$BB$58,0))," ")</f>
        <v>C9</v>
      </c>
      <c r="S31" s="50" t="str">
        <f>IF(COUNTIF(MaGv!$C$63:$BB$63, L21)&gt;0, INDEX(MaGv!$C$38:$BB$63, 1, MATCH(L21, MaGv!$C$63:$BB$63,0))," ")</f>
        <v xml:space="preserve"> </v>
      </c>
      <c r="T31" s="50" t="str">
        <f>IF(COUNTIF(MaGv!$C$68:$BB$68, L21)&gt;0, INDEX(MaGv!$C$38:$BB$68, 1, MATCH(L21, MaGv!$C$68:$BB$68,0))," ")</f>
        <v xml:space="preserve"> </v>
      </c>
      <c r="W31" s="151">
        <v>27</v>
      </c>
      <c r="X31" s="321" t="s">
        <v>334</v>
      </c>
    </row>
    <row r="32" spans="1:24" s="91" customFormat="1" ht="15" customHeight="1" x14ac:dyDescent="0.2">
      <c r="B32" s="86"/>
      <c r="C32" s="45"/>
      <c r="D32" s="52"/>
      <c r="E32" s="45"/>
      <c r="F32" s="45"/>
      <c r="G32" s="45"/>
      <c r="H32" s="45"/>
      <c r="I32" s="45"/>
      <c r="J32" s="45"/>
      <c r="K32" s="75"/>
      <c r="L32" s="86"/>
      <c r="M32" s="45"/>
      <c r="N32" s="52"/>
      <c r="O32" s="45"/>
      <c r="P32" s="45"/>
      <c r="Q32" s="45"/>
      <c r="R32" s="45"/>
      <c r="S32" s="45"/>
      <c r="T32" s="45"/>
      <c r="W32" s="150">
        <v>28</v>
      </c>
      <c r="X32" s="320" t="s">
        <v>415</v>
      </c>
    </row>
    <row r="33" spans="1:24" ht="6.95" customHeight="1" x14ac:dyDescent="0.2">
      <c r="A33" s="94"/>
      <c r="B33" s="87"/>
      <c r="C33" s="53"/>
      <c r="D33" s="53"/>
      <c r="E33" s="54"/>
      <c r="F33" s="54"/>
      <c r="G33" s="54"/>
      <c r="H33" s="54"/>
      <c r="I33" s="54"/>
      <c r="J33" s="54"/>
      <c r="K33" s="54"/>
      <c r="L33" s="87"/>
      <c r="M33" s="53"/>
      <c r="N33" s="53"/>
      <c r="O33" s="54"/>
      <c r="P33" s="54"/>
      <c r="Q33" s="54"/>
      <c r="R33" s="54"/>
      <c r="S33" s="54"/>
      <c r="T33" s="54"/>
      <c r="W33" s="151">
        <v>29</v>
      </c>
      <c r="X33" s="320" t="s">
        <v>335</v>
      </c>
    </row>
    <row r="34" spans="1:24" s="91" customFormat="1" ht="14.1" customHeight="1" x14ac:dyDescent="0.2">
      <c r="B34" s="83"/>
      <c r="C34" s="40" t="s">
        <v>94</v>
      </c>
      <c r="D34" s="40"/>
      <c r="E34" s="40"/>
      <c r="F34" s="40"/>
      <c r="G34" s="40"/>
      <c r="H34" s="40" t="str">
        <f>MaGv!$N$1</f>
        <v>02/1/2018</v>
      </c>
      <c r="I34" s="40"/>
      <c r="J34" s="40"/>
      <c r="K34" s="41"/>
      <c r="L34" s="83"/>
      <c r="M34" s="40" t="s">
        <v>94</v>
      </c>
      <c r="N34" s="40"/>
      <c r="O34" s="40"/>
      <c r="P34" s="40"/>
      <c r="Q34" s="40"/>
      <c r="R34" s="40" t="str">
        <f>MaGv!$N$1</f>
        <v>02/1/2018</v>
      </c>
      <c r="S34" s="40"/>
      <c r="T34" s="40"/>
      <c r="W34" s="150">
        <v>30</v>
      </c>
      <c r="X34" s="320" t="s">
        <v>348</v>
      </c>
    </row>
    <row r="35" spans="1:24" ht="15.95" customHeight="1" x14ac:dyDescent="0.3">
      <c r="B35" s="84" t="s">
        <v>95</v>
      </c>
      <c r="C35" s="489" t="str">
        <f>VLOOKUP(B37,dsma,3,0)&amp;"-"&amp;VLOOKUP(B37,dsma,5,0)</f>
        <v>Hoàng Trần Thế-Toán</v>
      </c>
      <c r="D35" s="489"/>
      <c r="E35" s="489"/>
      <c r="F35" s="489"/>
      <c r="G35" s="41"/>
      <c r="H35" s="42"/>
      <c r="I35" s="43" t="s">
        <v>180</v>
      </c>
      <c r="J35" s="44">
        <f>60-COUNTIF(E38:J47, " ")</f>
        <v>17</v>
      </c>
      <c r="K35" s="41"/>
      <c r="L35" s="84" t="s">
        <v>95</v>
      </c>
      <c r="M35" s="489" t="str">
        <f>VLOOKUP(L37,dsma,3,0)&amp;"-"&amp;VLOOKUP(L37,dsma,5,0)</f>
        <v>Huỳnh Thị Thúy Trang-Toán</v>
      </c>
      <c r="N35" s="489"/>
      <c r="O35" s="489"/>
      <c r="P35" s="489"/>
      <c r="Q35" s="41"/>
      <c r="R35" s="42"/>
      <c r="S35" s="43" t="s">
        <v>180</v>
      </c>
      <c r="T35" s="44">
        <f>60-COUNTIF(O38:T47, " ")</f>
        <v>19</v>
      </c>
      <c r="W35" s="151">
        <v>31</v>
      </c>
      <c r="X35" s="320" t="s">
        <v>349</v>
      </c>
    </row>
    <row r="36" spans="1:24" ht="3" customHeight="1" x14ac:dyDescent="0.2">
      <c r="B36" s="83"/>
      <c r="C36" s="41"/>
      <c r="D36" s="41"/>
      <c r="E36" s="45"/>
      <c r="F36" s="41"/>
      <c r="G36" s="41"/>
      <c r="H36" s="41"/>
      <c r="I36" s="41"/>
      <c r="J36" s="41"/>
      <c r="K36" s="41"/>
      <c r="L36" s="83"/>
      <c r="M36" s="41"/>
      <c r="N36" s="41"/>
      <c r="O36" s="45"/>
      <c r="P36" s="41"/>
      <c r="Q36" s="41"/>
      <c r="R36" s="41"/>
      <c r="S36" s="41"/>
      <c r="T36" s="41"/>
      <c r="W36" s="150">
        <v>32</v>
      </c>
      <c r="X36" s="320" t="s">
        <v>350</v>
      </c>
    </row>
    <row r="37" spans="1:24" s="93" customFormat="1" ht="12.95" customHeight="1" x14ac:dyDescent="0.3">
      <c r="B37" s="85" t="str">
        <f>X9</f>
        <v>BT06</v>
      </c>
      <c r="C37" s="46" t="s">
        <v>96</v>
      </c>
      <c r="D37" s="46" t="s">
        <v>97</v>
      </c>
      <c r="E37" s="46" t="s">
        <v>15</v>
      </c>
      <c r="F37" s="46" t="s">
        <v>16</v>
      </c>
      <c r="G37" s="46" t="s">
        <v>38</v>
      </c>
      <c r="H37" s="46" t="s">
        <v>39</v>
      </c>
      <c r="I37" s="46" t="s">
        <v>40</v>
      </c>
      <c r="J37" s="46" t="s">
        <v>41</v>
      </c>
      <c r="K37" s="74"/>
      <c r="L37" s="85" t="str">
        <f>X10</f>
        <v>BT07</v>
      </c>
      <c r="M37" s="46" t="s">
        <v>96</v>
      </c>
      <c r="N37" s="46" t="s">
        <v>97</v>
      </c>
      <c r="O37" s="46" t="s">
        <v>15</v>
      </c>
      <c r="P37" s="46" t="s">
        <v>16</v>
      </c>
      <c r="Q37" s="46" t="s">
        <v>38</v>
      </c>
      <c r="R37" s="46" t="s">
        <v>39</v>
      </c>
      <c r="S37" s="46" t="s">
        <v>40</v>
      </c>
      <c r="T37" s="46" t="s">
        <v>41</v>
      </c>
      <c r="V37" s="93">
        <v>6</v>
      </c>
      <c r="W37" s="151">
        <v>33</v>
      </c>
      <c r="X37" s="320" t="s">
        <v>351</v>
      </c>
    </row>
    <row r="38" spans="1:24" s="91" customFormat="1" ht="12.95" customHeight="1" x14ac:dyDescent="0.2">
      <c r="B38" s="488" t="s">
        <v>25</v>
      </c>
      <c r="C38" s="38">
        <v>1</v>
      </c>
      <c r="D38" s="47" t="s">
        <v>98</v>
      </c>
      <c r="E38" s="38" t="str">
        <f>IF(COUNTIF(MaGv!$C$4:$BB$4, B37)&gt;0, INDEX(MaGv!$C$3:$BB$4, 1, MATCH(B37, MaGv!$C$4:$BB$4,0))," ")</f>
        <v xml:space="preserve"> </v>
      </c>
      <c r="F38" s="38" t="str">
        <f>IF(COUNTIF(MaGv!$C$9:$BB$9, B37)&gt;0, INDEX(MaGv!$C$3:$BB$9, 1, MATCH(B37, MaGv!$C$9:$BB$9,0))," ")</f>
        <v xml:space="preserve"> </v>
      </c>
      <c r="G38" s="38" t="str">
        <f>IF(COUNTIF(MaGv!$C$14:$BB$14, B37)&gt;0, INDEX(MaGv!$C$3:$BB$14, 1, MATCH(B37, MaGv!$C$14:$BB$14,0))," ")</f>
        <v>B13</v>
      </c>
      <c r="H38" s="38" t="str">
        <f>IF(COUNTIF(MaGv!$C$19:$BB$19, B37)&gt;0, INDEX(MaGv!$C$3:$BB$19, 1, MATCH(B37, MaGv!$C$19:$BB$19,0))," ")</f>
        <v xml:space="preserve"> </v>
      </c>
      <c r="I38" s="38" t="str">
        <f>IF(COUNTIF(MaGv!$C$24:$BB$24, B37)&gt;0, INDEX(MaGv!$C$3:$BB$24, 1, MATCH(B37, MaGv!$C$24:$BB$24,0))," ")</f>
        <v>B13</v>
      </c>
      <c r="J38" s="38" t="str">
        <f>IF(COUNTIF(MaGv!$C$29:$BB$29, B37)&gt;0, INDEX(MaGv!$C$3:$BB$29, 1, MATCH(B37, MaGv!$C$29:$BB$29,0))," ")</f>
        <v xml:space="preserve"> </v>
      </c>
      <c r="K38" s="75"/>
      <c r="L38" s="488" t="s">
        <v>25</v>
      </c>
      <c r="M38" s="38">
        <v>1</v>
      </c>
      <c r="N38" s="47" t="s">
        <v>98</v>
      </c>
      <c r="O38" s="38" t="str">
        <f>IF(COUNTIF(MaGv!$C$4:$BB$4, L37)&gt;0, INDEX(MaGv!$C$3:$BB$4, 1, MATCH(L37, MaGv!$C$4:$BB$4,0))," ")</f>
        <v>A12</v>
      </c>
      <c r="P38" s="38" t="str">
        <f>IF(COUNTIF(MaGv!$C$9:$BB$9, L37)&gt;0, INDEX(MaGv!$C$3:$BB$9, 1, MATCH(L37, MaGv!$C$9:$BB$9,0))," ")</f>
        <v xml:space="preserve"> </v>
      </c>
      <c r="Q38" s="38" t="str">
        <f>IF(COUNTIF(MaGv!$C$14:$BB$14, L37)&gt;0, INDEX(MaGv!$C$3:$BB$14, 1, MATCH(L37, MaGv!$C$14:$BB$14,0))," ")</f>
        <v xml:space="preserve"> </v>
      </c>
      <c r="R38" s="38" t="str">
        <f>IF(COUNTIF(MaGv!$C$19:$BB$19, L37)&gt;0, INDEX(MaGv!$C$3:$BB$19, 1, MATCH(L37, MaGv!$C$19:$BB$19,0))," ")</f>
        <v xml:space="preserve"> </v>
      </c>
      <c r="S38" s="38" t="str">
        <f>IF(COUNTIF(MaGv!$C$24:$BB$24, L37)&gt;0, INDEX(MaGv!$C$3:$BB$24, 1, MATCH(L37, MaGv!$C$24:$BB$24,0))," ")</f>
        <v>C8</v>
      </c>
      <c r="T38" s="38" t="str">
        <f>IF(COUNTIF(MaGv!$C$29:$BB$29, L37)&gt;0, INDEX(MaGv!$C$3:$BB$29, 1, MATCH(L37, MaGv!$C$29:$BB$29,0))," ")</f>
        <v xml:space="preserve"> </v>
      </c>
      <c r="W38" s="150">
        <v>34</v>
      </c>
      <c r="X38" s="320" t="s">
        <v>352</v>
      </c>
    </row>
    <row r="39" spans="1:24" s="91" customFormat="1" ht="12.95" customHeight="1" x14ac:dyDescent="0.2">
      <c r="B39" s="486"/>
      <c r="C39" s="48">
        <v>2</v>
      </c>
      <c r="D39" s="49" t="s">
        <v>140</v>
      </c>
      <c r="E39" s="48" t="str">
        <f>IF(COUNTIF(MaGv!$C$5:$BB$5, B37)&gt;0, INDEX(MaGv!$C$3:$BB$5, 1, MATCH(B37, MaGv!$C$5:$BB$5,0))," ")</f>
        <v xml:space="preserve"> </v>
      </c>
      <c r="F39" s="48" t="str">
        <f>IF(COUNTIF(MaGv!$C$10:$BB$10, B37)&gt;0, INDEX(MaGv!$C$3:$BB$10, 1, MATCH(B37, MaGv!$C$10:$BB$10,0))," ")</f>
        <v xml:space="preserve"> </v>
      </c>
      <c r="G39" s="48" t="str">
        <f>IF(COUNTIF(MaGv!$C$15:$BB$15, B37)&gt;0, INDEX(MaGv!$C$3:$BB$15, 1, MATCH(B37, MaGv!$C$15:$BB$15,0))," ")</f>
        <v>B13</v>
      </c>
      <c r="H39" s="48" t="str">
        <f>IF(COUNTIF(MaGv!$C$20:$BB$20, B37)&gt;0, INDEX(MaGv!$C$3:$BB$20, 1, MATCH(B37, MaGv!$C$20:$BB$20,0))," ")</f>
        <v xml:space="preserve"> </v>
      </c>
      <c r="I39" s="48" t="str">
        <f>IF(COUNTIF(MaGv!$C$25:$BB$25, B37)&gt;0, INDEX(MaGv!$C$3:$BB$25, 1, MATCH(B37, MaGv!$C$25:$BB$25,0))," ")</f>
        <v>B13</v>
      </c>
      <c r="J39" s="48" t="str">
        <f>IF(COUNTIF(MaGv!$C$30:$BB$30, B37)&gt;0, INDEX(MaGv!$C$3:$BB$30, 1, MATCH(B37, MaGv!$C$30:$BB$30,0))," ")</f>
        <v xml:space="preserve"> </v>
      </c>
      <c r="K39" s="75"/>
      <c r="L39" s="486"/>
      <c r="M39" s="48">
        <v>2</v>
      </c>
      <c r="N39" s="49" t="s">
        <v>140</v>
      </c>
      <c r="O39" s="48" t="str">
        <f>IF(COUNTIF(MaGv!$C$5:$BB$5, L37)&gt;0, INDEX(MaGv!$C$3:$BB$5, 1, MATCH(L37, MaGv!$C$5:$BB$5,0))," ")</f>
        <v>A12</v>
      </c>
      <c r="P39" s="48" t="str">
        <f>IF(COUNTIF(MaGv!$C$10:$BB$10, L37)&gt;0, INDEX(MaGv!$C$3:$BB$10, 1, MATCH(L37, MaGv!$C$10:$BB$10,0))," ")</f>
        <v xml:space="preserve"> </v>
      </c>
      <c r="Q39" s="48" t="str">
        <f>IF(COUNTIF(MaGv!$C$15:$BB$15, L37)&gt;0, INDEX(MaGv!$C$3:$BB$15, 1, MATCH(L37, MaGv!$C$15:$BB$15,0))," ")</f>
        <v xml:space="preserve"> </v>
      </c>
      <c r="R39" s="48" t="str">
        <f>IF(COUNTIF(MaGv!$C$20:$BB$20, L37)&gt;0, INDEX(MaGv!$C$3:$BB$20, 1, MATCH(L37, MaGv!$C$20:$BB$20,0))," ")</f>
        <v xml:space="preserve"> </v>
      </c>
      <c r="S39" s="48" t="str">
        <f>IF(COUNTIF(MaGv!$C$25:$BB$25, L37)&gt;0, INDEX(MaGv!$C$3:$BB$25, 1, MATCH(L37, MaGv!$C$25:$BB$25,0))," ")</f>
        <v xml:space="preserve"> </v>
      </c>
      <c r="T39" s="48" t="str">
        <f>IF(COUNTIF(MaGv!$C$30:$BB$30, L37)&gt;0, INDEX(MaGv!$C$3:$BB$30, 1, MATCH(L37, MaGv!$C$30:$BB$30,0))," ")</f>
        <v xml:space="preserve"> </v>
      </c>
      <c r="W39" s="151">
        <v>35</v>
      </c>
      <c r="X39" s="320" t="s">
        <v>353</v>
      </c>
    </row>
    <row r="40" spans="1:24" s="91" customFormat="1" ht="12.95" customHeight="1" x14ac:dyDescent="0.2">
      <c r="B40" s="486"/>
      <c r="C40" s="48">
        <v>3</v>
      </c>
      <c r="D40" s="49" t="s">
        <v>445</v>
      </c>
      <c r="E40" s="48" t="str">
        <f>IF(COUNTIF(MaGv!$C$6:$BB$6, B37)&gt;0, INDEX(MaGv!$C$3:$BB$6, 1, MATCH(B37, MaGv!$C$6:$BB$6,0))," ")</f>
        <v xml:space="preserve"> </v>
      </c>
      <c r="F40" s="48" t="str">
        <f>IF(COUNTIF(MaGv!$C$11:$BB$11, B37)&gt;0, INDEX(MaGv!$C$3:$BB$11, 1, MATCH(B37, MaGv!$C$11:$BB$11,0))," ")</f>
        <v xml:space="preserve"> </v>
      </c>
      <c r="G40" s="48" t="str">
        <f>IF(COUNTIF(MaGv!$C$16:$BB$16, B37)&gt;0, INDEX(MaGv!$C$3:$BB$16, 1, MATCH(B37, MaGv!$C$16:$BB$16,0))," ")</f>
        <v>C2</v>
      </c>
      <c r="H40" s="48" t="str">
        <f>IF(COUNTIF(MaGv!$C$21:$BB$21, B37)&gt;0, INDEX(MaGv!$C$3:$BB$21, 1, MATCH(B37, MaGv!$C$21:$BB$21,0))," ")</f>
        <v xml:space="preserve"> </v>
      </c>
      <c r="I40" s="48" t="str">
        <f>IF(COUNTIF(MaGv!$C$26:$BB$26, B37)&gt;0, INDEX(MaGv!$C$3:$BB$26, 1, MATCH(B37, MaGv!$C$26:$BB$26,0))," ")</f>
        <v>C2</v>
      </c>
      <c r="J40" s="48" t="str">
        <f>IF(COUNTIF(MaGv!$C$31:$BB$31, B37)&gt;0, INDEX(MaGv!$C$3:$BB$31, 1, MATCH(B37, MaGv!$C$31:$BB$31,0))," ")</f>
        <v xml:space="preserve"> </v>
      </c>
      <c r="K40" s="75"/>
      <c r="L40" s="486"/>
      <c r="M40" s="48">
        <v>3</v>
      </c>
      <c r="N40" s="49" t="s">
        <v>445</v>
      </c>
      <c r="O40" s="48" t="str">
        <f>IF(COUNTIF(MaGv!$C$6:$BB$6, L37)&gt;0, INDEX(MaGv!$C$3:$BB$6, 1, MATCH(L37, MaGv!$C$6:$BB$6,0))," ")</f>
        <v>A12</v>
      </c>
      <c r="P40" s="48" t="str">
        <f>IF(COUNTIF(MaGv!$C$11:$BB$11, L37)&gt;0, INDEX(MaGv!$C$3:$BB$11, 1, MATCH(L37, MaGv!$C$11:$BB$11,0))," ")</f>
        <v xml:space="preserve"> </v>
      </c>
      <c r="Q40" s="48" t="str">
        <f>IF(COUNTIF(MaGv!$C$16:$BB$16, L37)&gt;0, INDEX(MaGv!$C$3:$BB$16, 1, MATCH(L37, MaGv!$C$16:$BB$16,0))," ")</f>
        <v>A12</v>
      </c>
      <c r="R40" s="48" t="str">
        <f>IF(COUNTIF(MaGv!$C$21:$BB$21, L37)&gt;0, INDEX(MaGv!$C$3:$BB$21, 1, MATCH(L37, MaGv!$C$21:$BB$21,0))," ")</f>
        <v xml:space="preserve"> </v>
      </c>
      <c r="S40" s="48" t="str">
        <f>IF(COUNTIF(MaGv!$C$26:$BB$26, L37)&gt;0, INDEX(MaGv!$C$3:$BB$26, 1, MATCH(L37, MaGv!$C$26:$BB$26,0))," ")</f>
        <v>A12</v>
      </c>
      <c r="T40" s="48" t="str">
        <f>IF(COUNTIF(MaGv!$C$31:$BB$31, L37)&gt;0, INDEX(MaGv!$C$3:$BB$31, 1, MATCH(L37, MaGv!$C$31:$BB$31,0))," ")</f>
        <v xml:space="preserve"> </v>
      </c>
      <c r="W40" s="150">
        <v>36</v>
      </c>
      <c r="X40" s="320" t="s">
        <v>354</v>
      </c>
    </row>
    <row r="41" spans="1:24" s="91" customFormat="1" ht="12.95" customHeight="1" x14ac:dyDescent="0.2">
      <c r="B41" s="486"/>
      <c r="C41" s="48">
        <v>4</v>
      </c>
      <c r="D41" s="49" t="s">
        <v>141</v>
      </c>
      <c r="E41" s="48" t="str">
        <f>IF(COUNTIF(MaGv!$C$7:$BB$7, B37)&gt;0, INDEX(MaGv!$C$3:$BB$7, 1, MATCH(B37, MaGv!$C$7:$BB$7,0))," ")</f>
        <v xml:space="preserve"> </v>
      </c>
      <c r="F41" s="48" t="str">
        <f>IF(COUNTIF(MaGv!$C$12:$BB$12, B37)&gt;0, INDEX(MaGv!$C$3:$BB$12, 1, MATCH(B37, MaGv!$C$12:$BB$12,0))," ")</f>
        <v xml:space="preserve"> </v>
      </c>
      <c r="G41" s="48" t="str">
        <f>IF(COUNTIF(MaGv!$C$17:$BB$17, B37)&gt;0, INDEX(MaGv!$C$3:$BB$17, 1, MATCH(B37, MaGv!$C$17:$BB$17,0))," ")</f>
        <v>B3</v>
      </c>
      <c r="H41" s="48" t="str">
        <f>IF(COUNTIF(MaGv!$C$22:$BB$22, B37)&gt;0, INDEX(MaGv!$C$3:$BB$22, 1, MATCH(B37, MaGv!$C$22:$BB$22,0))," ")</f>
        <v xml:space="preserve"> </v>
      </c>
      <c r="I41" s="48" t="str">
        <f>IF(COUNTIF(MaGv!$C$27:$BB$27, B37)&gt;0, INDEX(MaGv!$C$3:$BB$27, 1, MATCH(B37, MaGv!$C$27:$BB$27,0))," ")</f>
        <v>B3</v>
      </c>
      <c r="J41" s="48" t="str">
        <f>IF(COUNTIF(MaGv!$C$32:$BB$32, B37)&gt;0, INDEX(MaGv!$C$3:$BB$32, 1, MATCH(B37, MaGv!$C$32:$BB$32,0))," ")</f>
        <v xml:space="preserve"> </v>
      </c>
      <c r="K41" s="75"/>
      <c r="L41" s="486"/>
      <c r="M41" s="48">
        <v>4</v>
      </c>
      <c r="N41" s="49" t="s">
        <v>141</v>
      </c>
      <c r="O41" s="48" t="str">
        <f>IF(COUNTIF(MaGv!$C$7:$BB$7, L37)&gt;0, INDEX(MaGv!$C$3:$BB$7, 1, MATCH(L37, MaGv!$C$7:$BB$7,0))," ")</f>
        <v>A12</v>
      </c>
      <c r="P41" s="48" t="str">
        <f>IF(COUNTIF(MaGv!$C$12:$BB$12, L37)&gt;0, INDEX(MaGv!$C$3:$BB$12, 1, MATCH(L37, MaGv!$C$12:$BB$12,0))," ")</f>
        <v xml:space="preserve"> </v>
      </c>
      <c r="Q41" s="48" t="str">
        <f>IF(COUNTIF(MaGv!$C$17:$BB$17, L37)&gt;0, INDEX(MaGv!$C$3:$BB$17, 1, MATCH(L37, MaGv!$C$17:$BB$17,0))," ")</f>
        <v>A7</v>
      </c>
      <c r="R41" s="48" t="str">
        <f>IF(COUNTIF(MaGv!$C$22:$BB$22, L37)&gt;0, INDEX(MaGv!$C$3:$BB$22, 1, MATCH(L37, MaGv!$C$22:$BB$22,0))," ")</f>
        <v xml:space="preserve"> </v>
      </c>
      <c r="S41" s="48" t="str">
        <f>IF(COUNTIF(MaGv!$C$27:$BB$27, L37)&gt;0, INDEX(MaGv!$C$3:$BB$27, 1, MATCH(L37, MaGv!$C$27:$BB$27,0))," ")</f>
        <v>A7</v>
      </c>
      <c r="T41" s="48" t="str">
        <f>IF(COUNTIF(MaGv!$C$32:$BB$32, L37)&gt;0, INDEX(MaGv!$C$3:$BB$32, 1, MATCH(L37, MaGv!$C$32:$BB$32,0))," ")</f>
        <v xml:space="preserve"> </v>
      </c>
      <c r="W41" s="151">
        <v>37</v>
      </c>
      <c r="X41" s="320" t="s">
        <v>355</v>
      </c>
    </row>
    <row r="42" spans="1:24" s="91" customFormat="1" ht="12.95" customHeight="1" thickBot="1" x14ac:dyDescent="0.25">
      <c r="B42" s="486"/>
      <c r="C42" s="79">
        <v>5</v>
      </c>
      <c r="D42" s="81" t="s">
        <v>142</v>
      </c>
      <c r="E42" s="79" t="str">
        <f>IF(COUNTIF(MaGv!$C$8:$BB$8, B37)&gt;0, INDEX(MaGv!$C$3:$BB$8, 1, MATCH(B37, MaGv!$C$8:$BB$8,0))," ")</f>
        <v xml:space="preserve"> </v>
      </c>
      <c r="F42" s="79" t="str">
        <f>IF(COUNTIF(MaGv!$C$13:$BB$13, B37)&gt;0, INDEX(MaGv!$C$3:$BB$13, 1, MATCH(B37, MaGv!$C$13:$BB$13,0))," ")</f>
        <v xml:space="preserve"> </v>
      </c>
      <c r="G42" s="79" t="str">
        <f>IF(COUNTIF(MaGv!$C$18:$BB$18, B37)&gt;0, INDEX(MaGv!$C$3:$BB$18, 1, MATCH(B37, MaGv!$C$18:$BB$18,0))," ")</f>
        <v xml:space="preserve"> </v>
      </c>
      <c r="H42" s="79" t="str">
        <f>IF(COUNTIF(MaGv!$C$23:$BB$23, B37)&gt;0, INDEX(MaGv!$C$3:$BB$23, 1, MATCH(B37, MaGv!$C$23:$BB$23,0))," ")</f>
        <v xml:space="preserve"> </v>
      </c>
      <c r="I42" s="79" t="str">
        <f>IF(COUNTIF(MaGv!$C$28:$BB$28, B37)&gt;0, INDEX(MaGv!$C$3:$BB$28, 1, MATCH(B37, MaGv!$C$28:$BB$28,0))," ")</f>
        <v xml:space="preserve"> </v>
      </c>
      <c r="J42" s="79" t="str">
        <f>IF(COUNTIF(MaGv!$C$33:$BB$33, B37)&gt;0, INDEX(MaGv!$C$3:$BB$33, 1, MATCH(B37, MaGv!$C$33:$BB$33, 0))," ")</f>
        <v xml:space="preserve"> </v>
      </c>
      <c r="K42" s="75"/>
      <c r="L42" s="486"/>
      <c r="M42" s="79">
        <v>5</v>
      </c>
      <c r="N42" s="81" t="s">
        <v>142</v>
      </c>
      <c r="O42" s="79" t="str">
        <f>IF(COUNTIF(MaGv!$C$8:$BB$8, L37)&gt;0, INDEX(MaGv!$C$3:$BB$8, 1, MATCH(L37, MaGv!$C$8:$BB$8,0))," ")</f>
        <v>A7</v>
      </c>
      <c r="P42" s="79" t="str">
        <f>IF(COUNTIF(MaGv!$C$13:$BB$13, L37)&gt;0, INDEX(MaGv!$C$3:$BB$13, 1, MATCH(L37, MaGv!$C$13:$BB$13,0))," ")</f>
        <v xml:space="preserve"> </v>
      </c>
      <c r="Q42" s="79" t="str">
        <f>IF(COUNTIF(MaGv!$C$18:$BB$18, L37)&gt;0, INDEX(MaGv!$C$3:$BB$18, 1, MATCH(L37, MaGv!$C$18:$BB$18,0))," ")</f>
        <v>A7</v>
      </c>
      <c r="R42" s="79" t="str">
        <f>IF(COUNTIF(MaGv!$C$23:$BB$23, L37)&gt;0, INDEX(MaGv!$C$3:$BB$23, 1, MATCH(L37, MaGv!$C$23:$BB$23,0))," ")</f>
        <v xml:space="preserve"> </v>
      </c>
      <c r="S42" s="79" t="str">
        <f>IF(COUNTIF(MaGv!$C$28:$BB$28, L37)&gt;0, INDEX(MaGv!$C$3:$BB$28, 1, MATCH(L37, MaGv!$C$28:$BB$28,0))," ")</f>
        <v>A7</v>
      </c>
      <c r="T42" s="79" t="str">
        <f>IF(COUNTIF(MaGv!$C$33:$BB$33, L37)&gt;0, INDEX(MaGv!$C$3:$BB$33, 1, MATCH(L37, MaGv!$C$33:$BB$33, 0))," ")</f>
        <v xml:space="preserve"> </v>
      </c>
      <c r="W42" s="150">
        <v>38</v>
      </c>
      <c r="X42" s="320" t="s">
        <v>356</v>
      </c>
    </row>
    <row r="43" spans="1:24" s="91" customFormat="1" ht="12.95" customHeight="1" thickTop="1" x14ac:dyDescent="0.2">
      <c r="B43" s="485" t="s">
        <v>24</v>
      </c>
      <c r="C43" s="80">
        <v>1</v>
      </c>
      <c r="D43" s="82" t="s">
        <v>446</v>
      </c>
      <c r="E43" s="80" t="str">
        <f>IF(COUNTIF(MaGv!$C$39:$BB$39, B37)&gt;0, INDEX(MaGv!$C$38:$BB$39, 1, MATCH(B37, MaGv!$C$39:$BB$39,0))," ")</f>
        <v xml:space="preserve"> </v>
      </c>
      <c r="F43" s="80" t="str">
        <f>IF(COUNTIF(MaGv!$C$44:$BB$44, B37)&gt;0, INDEX(MaGv!$C$38:$BB$44, 1, MATCH(B37, MaGv!$C$44:$BB$44,0))," ")</f>
        <v>B3</v>
      </c>
      <c r="G43" s="80" t="str">
        <f>IF(COUNTIF(MaGv!$C$49:$BB$49, B37)&gt;0, INDEX(MaGv!$C$38:$BB$49, 1, MATCH(B37, MaGv!$C$49:$BB$49,0))," ")</f>
        <v xml:space="preserve"> </v>
      </c>
      <c r="H43" s="80" t="str">
        <f>IF(COUNTIF(MaGv!$C$54:$BB$54, B37)&gt;0, INDEX(MaGv!$C$38:$BB$54, 1, MATCH(B37, MaGv!$C$54:$BB$54,0))," ")</f>
        <v xml:space="preserve"> </v>
      </c>
      <c r="I43" s="80" t="str">
        <f>IF(COUNTIF(MaGv!$C$59:$BB$59, B37)&gt;0, INDEX(MaGv!$C$38:$BB$59, 1, MATCH(B37, MaGv!$C$59:$BB$59,0))," ")</f>
        <v xml:space="preserve"> </v>
      </c>
      <c r="J43" s="80" t="str">
        <f>IF(COUNTIF(MaGv!$C$64:$BB$64, B37)&gt;0, INDEX(MaGv!$C$38:$BB$64, 1, MATCH(B37, MaGv!$C$64:$BB$64,0))," ")</f>
        <v xml:space="preserve"> </v>
      </c>
      <c r="K43" s="75"/>
      <c r="L43" s="485" t="s">
        <v>24</v>
      </c>
      <c r="M43" s="80">
        <v>1</v>
      </c>
      <c r="N43" s="82" t="s">
        <v>446</v>
      </c>
      <c r="O43" s="80" t="str">
        <f>IF(COUNTIF(MaGv!$C$39:$BB$39, L37)&gt;0, INDEX(MaGv!$C$38:$BB$39, 1, MATCH(L37, MaGv!$C$39:$BB$39,0))," ")</f>
        <v xml:space="preserve"> </v>
      </c>
      <c r="P43" s="80" t="str">
        <f>IF(COUNTIF(MaGv!$C$44:$BB$44, L37)&gt;0, INDEX(MaGv!$C$38:$BB$44, 1, MATCH(L37, MaGv!$C$44:$BB$44,0))," ")</f>
        <v xml:space="preserve"> </v>
      </c>
      <c r="Q43" s="80" t="str">
        <f>IF(COUNTIF(MaGv!$C$49:$BB$49, L37)&gt;0, INDEX(MaGv!$C$38:$BB$49, 1, MATCH(L37, MaGv!$C$49:$BB$49,0))," ")</f>
        <v xml:space="preserve"> </v>
      </c>
      <c r="R43" s="80" t="str">
        <f>IF(COUNTIF(MaGv!$C$54:$BB$54, L37)&gt;0, INDEX(MaGv!$C$38:$BB$54, 1, MATCH(L37, MaGv!$C$54:$BB$54,0))," ")</f>
        <v xml:space="preserve"> </v>
      </c>
      <c r="S43" s="80" t="str">
        <f>IF(COUNTIF(MaGv!$C$59:$BB$59, L37)&gt;0, INDEX(MaGv!$C$38:$BB$59, 1, MATCH(L37, MaGv!$C$59:$BB$59,0))," ")</f>
        <v>C8</v>
      </c>
      <c r="T43" s="80" t="str">
        <f>IF(COUNTIF(MaGv!$C$64:$BB$64, L37)&gt;0, INDEX(MaGv!$C$38:$BB$64, 1, MATCH(L37, MaGv!$C$64:$BB$64,0))," ")</f>
        <v xml:space="preserve"> </v>
      </c>
      <c r="W43" s="151">
        <v>39</v>
      </c>
      <c r="X43" s="320" t="s">
        <v>357</v>
      </c>
    </row>
    <row r="44" spans="1:24" s="91" customFormat="1" ht="12.95" customHeight="1" x14ac:dyDescent="0.2">
      <c r="B44" s="486"/>
      <c r="C44" s="48">
        <v>2</v>
      </c>
      <c r="D44" s="49" t="s">
        <v>707</v>
      </c>
      <c r="E44" s="48" t="str">
        <f>IF(COUNTIF(MaGv!$C$40:$BB$40, B37)&gt;0, INDEX(MaGv!$C$38:$BB$40, 1, MATCH(B37, MaGv!$C$40:$BB$40,0))," ")</f>
        <v>B13</v>
      </c>
      <c r="F44" s="48" t="str">
        <f>IF(COUNTIF(MaGv!$C$45:$BB$45, B37)&gt;0, INDEX(MaGv!$C$38:$BB$45, 1, MATCH(B37, MaGv!$C$45:$BB$45,0))," ")</f>
        <v>C2</v>
      </c>
      <c r="G44" s="48" t="str">
        <f>IF(COUNTIF(MaGv!$C$50:$BB$50, B37)&gt;0, INDEX(MaGv!$C$38:$BB$50, 1, MATCH(B37, MaGv!$C$50:$BB$50,0))," ")</f>
        <v xml:space="preserve"> </v>
      </c>
      <c r="H44" s="48" t="str">
        <f>IF(COUNTIF(MaGv!$C$55:$BB$55, B37)&gt;0, INDEX(MaGv!$C$38:$BB$55, 1, MATCH(B37, MaGv!$C$55:$BB$55,0))," ")</f>
        <v xml:space="preserve"> </v>
      </c>
      <c r="I44" s="48" t="str">
        <f>IF(COUNTIF(MaGv!$C$60:$BB$60, B37)&gt;0, INDEX(MaGv!$C$38:$BB$60, 1, MATCH(B37, MaGv!$C$60:$BB$60,0))," ")</f>
        <v xml:space="preserve"> </v>
      </c>
      <c r="J44" s="48" t="str">
        <f>IF(COUNTIF(MaGv!$C$65:$BB$65, B37)&gt;0, INDEX(MaGv!$C$38:$BB$65, 1, MATCH(B37, MaGv!$C$65:$BB$65,0))," ")</f>
        <v xml:space="preserve"> </v>
      </c>
      <c r="K44" s="75"/>
      <c r="L44" s="486"/>
      <c r="M44" s="48">
        <v>2</v>
      </c>
      <c r="N44" s="49" t="s">
        <v>707</v>
      </c>
      <c r="O44" s="48" t="str">
        <f>IF(COUNTIF(MaGv!$C$40:$BB$40, L37)&gt;0, INDEX(MaGv!$C$38:$BB$40, 1, MATCH(L37, MaGv!$C$40:$BB$40,0))," ")</f>
        <v>C8</v>
      </c>
      <c r="P44" s="48" t="str">
        <f>IF(COUNTIF(MaGv!$C$45:$BB$45, L37)&gt;0, INDEX(MaGv!$C$38:$BB$45, 1, MATCH(L37, MaGv!$C$45:$BB$45,0))," ")</f>
        <v xml:space="preserve"> </v>
      </c>
      <c r="Q44" s="48" t="str">
        <f>IF(COUNTIF(MaGv!$C$50:$BB$50, L37)&gt;0, INDEX(MaGv!$C$38:$BB$50, 1, MATCH(L37, MaGv!$C$50:$BB$50,0))," ")</f>
        <v xml:space="preserve"> </v>
      </c>
      <c r="R44" s="48" t="str">
        <f>IF(COUNTIF(MaGv!$C$55:$BB$55, L37)&gt;0, INDEX(MaGv!$C$38:$BB$55, 1, MATCH(L37, MaGv!$C$55:$BB$55,0))," ")</f>
        <v xml:space="preserve"> </v>
      </c>
      <c r="S44" s="48" t="str">
        <f>IF(COUNTIF(MaGv!$C$60:$BB$60, L37)&gt;0, INDEX(MaGv!$C$38:$BB$60, 1, MATCH(L37, MaGv!$C$60:$BB$60,0))," ")</f>
        <v>C8</v>
      </c>
      <c r="T44" s="48" t="str">
        <f>IF(COUNTIF(MaGv!$C$65:$BB$65, L37)&gt;0, INDEX(MaGv!$C$38:$BB$65, 1, MATCH(L37, MaGv!$C$65:$BB$65,0))," ")</f>
        <v xml:space="preserve"> </v>
      </c>
      <c r="W44" s="150">
        <v>40</v>
      </c>
      <c r="X44" s="320" t="s">
        <v>358</v>
      </c>
    </row>
    <row r="45" spans="1:24" s="91" customFormat="1" ht="12.95" customHeight="1" x14ac:dyDescent="0.2">
      <c r="B45" s="486"/>
      <c r="C45" s="48">
        <v>3</v>
      </c>
      <c r="D45" s="49" t="s">
        <v>708</v>
      </c>
      <c r="E45" s="48" t="str">
        <f>IF(COUNTIF(MaGv!$C$41:$BB$41, B37)&gt;0, INDEX(MaGv!$C$38:$BB$41, 1, MATCH(B37, MaGv!$C$41:$BB$41,0))," ")</f>
        <v>B3</v>
      </c>
      <c r="F45" s="48" t="str">
        <f>IF(COUNTIF(MaGv!$C$46:$BB$46, B37)&gt;0, INDEX(MaGv!$C$38:$BB$46, 1, MATCH(B37, MaGv!$C$46:$BB$46,0))," ")</f>
        <v>C2</v>
      </c>
      <c r="G45" s="48" t="str">
        <f>IF(COUNTIF(MaGv!$C$51:$BB$51, B37)&gt;0, INDEX(MaGv!$C$38:$BB$51, 1, MATCH(B37, MaGv!$C$51:$BB$51,0))," ")</f>
        <v xml:space="preserve"> </v>
      </c>
      <c r="H45" s="48" t="str">
        <f>IF(COUNTIF(MaGv!$C$56:$BB$56, B37)&gt;0, INDEX(MaGv!$C$38:$BB$56, 1, MATCH(B37, MaGv!$C$56:$BB$56,0))," ")</f>
        <v xml:space="preserve"> </v>
      </c>
      <c r="I45" s="48" t="str">
        <f>IF(COUNTIF(MaGv!$C$61:$BB$61, B37)&gt;0, INDEX(MaGv!$C$38:$BB$61, 1, MATCH(B37, MaGv!$C$61:$BB$61,0))," ")</f>
        <v xml:space="preserve"> </v>
      </c>
      <c r="J45" s="48" t="str">
        <f>IF(COUNTIF(MaGv!$C$66:$BB$66, B37)&gt;0, INDEX(MaGv!$C$38:$BB$66, 1, MATCH(B37, MaGv!$C$66:$BB$66,0))," ")</f>
        <v xml:space="preserve"> </v>
      </c>
      <c r="K45" s="75"/>
      <c r="L45" s="486"/>
      <c r="M45" s="48">
        <v>3</v>
      </c>
      <c r="N45" s="49" t="s">
        <v>708</v>
      </c>
      <c r="O45" s="48" t="str">
        <f>IF(COUNTIF(MaGv!$C$41:$BB$41, L37)&gt;0, INDEX(MaGv!$C$38:$BB$41, 1, MATCH(L37, MaGv!$C$41:$BB$41,0))," ")</f>
        <v>C8</v>
      </c>
      <c r="P45" s="48" t="str">
        <f>IF(COUNTIF(MaGv!$C$46:$BB$46, L37)&gt;0, INDEX(MaGv!$C$38:$BB$46, 1, MATCH(L37, MaGv!$C$46:$BB$46,0))," ")</f>
        <v xml:space="preserve"> </v>
      </c>
      <c r="Q45" s="48" t="str">
        <f>IF(COUNTIF(MaGv!$C$51:$BB$51, L37)&gt;0, INDEX(MaGv!$C$38:$BB$51, 1, MATCH(L37, MaGv!$C$51:$BB$51,0))," ")</f>
        <v xml:space="preserve"> </v>
      </c>
      <c r="R45" s="48" t="str">
        <f>IF(COUNTIF(MaGv!$C$56:$BB$56, L37)&gt;0, INDEX(MaGv!$C$38:$BB$56, 1, MATCH(L37, MaGv!$C$56:$BB$56,0))," ")</f>
        <v xml:space="preserve"> </v>
      </c>
      <c r="S45" s="48" t="str">
        <f>IF(COUNTIF(MaGv!$C$61:$BB$61, L37)&gt;0, INDEX(MaGv!$C$38:$BB$61, 1, MATCH(L37, MaGv!$C$61:$BB$61,0))," ")</f>
        <v>A12</v>
      </c>
      <c r="T45" s="48" t="str">
        <f>IF(COUNTIF(MaGv!$C$66:$BB$66, L37)&gt;0, INDEX(MaGv!$C$38:$BB$66, 1, MATCH(L37, MaGv!$C$66:$BB$66,0))," ")</f>
        <v xml:space="preserve"> </v>
      </c>
      <c r="W45" s="151">
        <v>41</v>
      </c>
      <c r="X45" s="320" t="s">
        <v>359</v>
      </c>
    </row>
    <row r="46" spans="1:24" s="91" customFormat="1" ht="12.95" customHeight="1" x14ac:dyDescent="0.2">
      <c r="B46" s="486"/>
      <c r="C46" s="48">
        <v>4</v>
      </c>
      <c r="D46" s="49" t="s">
        <v>709</v>
      </c>
      <c r="E46" s="48" t="str">
        <f>IF(COUNTIF(MaGv!$C$42:$BB$42, B37)&gt;0, INDEX(MaGv!$C$38:$BB$42, 1, MATCH(B37, MaGv!$C$42:$BB$42,0))," ")</f>
        <v>B3</v>
      </c>
      <c r="F46" s="48" t="str">
        <f>IF(COUNTIF(MaGv!$C$47:$BB$47, B37)&gt;0, INDEX(MaGv!$C$38:$BB$47, 1, MATCH(B37, MaGv!$C$47:$BB$47,0))," ")</f>
        <v xml:space="preserve"> </v>
      </c>
      <c r="G46" s="48" t="str">
        <f>IF(COUNTIF(MaGv!$C$52:$BB$52, B37)&gt;0, INDEX(MaGv!$C$38:$BB$52, 1, MATCH(B37, MaGv!$C$52:$BB$52, 0))," ")</f>
        <v xml:space="preserve"> </v>
      </c>
      <c r="H46" s="48" t="str">
        <f>IF(COUNTIF(MaGv!$C$57:$BB$57, B37)&gt;0, INDEX(MaGv!$C$38:$BB$57, 1, MATCH(B37, MaGv!$C$57:$BB$57,0))," ")</f>
        <v>C2</v>
      </c>
      <c r="I46" s="48" t="str">
        <f>IF(COUNTIF(MaGv!$C$62:$BB$62, B37)&gt;0, INDEX(MaGv!$C$38:$BB$62, 1, MATCH(B37, MaGv!$C$62:$BB$62,0))," ")</f>
        <v xml:space="preserve"> </v>
      </c>
      <c r="J46" s="48" t="str">
        <f>IF(COUNTIF(MaGv!$C$66:$BB$67, B37)&gt;0, INDEX(MaGv!$C$38:$BB$67, 1, MATCH(B37, MaGv!$C$67:$BB$67,0))," ")</f>
        <v xml:space="preserve"> </v>
      </c>
      <c r="K46" s="75"/>
      <c r="L46" s="486"/>
      <c r="M46" s="48">
        <v>4</v>
      </c>
      <c r="N46" s="49" t="s">
        <v>709</v>
      </c>
      <c r="O46" s="48" t="str">
        <f>IF(COUNTIF(MaGv!$C$42:$BB$42, L37)&gt;0, INDEX(MaGv!$C$38:$BB$42, 1, MATCH(L37, MaGv!$C$42:$BB$42,0))," ")</f>
        <v xml:space="preserve"> </v>
      </c>
      <c r="P46" s="48" t="str">
        <f>IF(COUNTIF(MaGv!$C$47:$BB$47, L37)&gt;0, INDEX(MaGv!$C$38:$BB$47, 1, MATCH(L37, MaGv!$C$47:$BB$47,0))," ")</f>
        <v xml:space="preserve"> </v>
      </c>
      <c r="Q46" s="48" t="str">
        <f>IF(COUNTIF(MaGv!$C$52:$BB$52, L37)&gt;0, INDEX(MaGv!$C$38:$BB$52, 1, MATCH(L37, MaGv!$C$52:$BB$52, 0))," ")</f>
        <v xml:space="preserve"> </v>
      </c>
      <c r="R46" s="48" t="str">
        <f>IF(COUNTIF(MaGv!$C$57:$BB$57, L37)&gt;0, INDEX(MaGv!$C$38:$BB$57, 1, MATCH(L37, MaGv!$C$57:$BB$57,0))," ")</f>
        <v xml:space="preserve"> </v>
      </c>
      <c r="S46" s="48" t="str">
        <f>IF(COUNTIF(MaGv!$C$62:$BB$62, L37)&gt;0, INDEX(MaGv!$C$38:$BB$62, 1, MATCH(L37, MaGv!$C$62:$BB$62,0))," ")</f>
        <v>A12</v>
      </c>
      <c r="T46" s="48" t="str">
        <f>IF(COUNTIF(MaGv!$C$66:$BB$67, L37)&gt;0, INDEX(MaGv!$C$38:$BB$67, 1, MATCH(L37, MaGv!$C$67:$BB$67,0))," ")</f>
        <v xml:space="preserve"> </v>
      </c>
      <c r="W46" s="150">
        <v>42</v>
      </c>
      <c r="X46" s="321" t="s">
        <v>360</v>
      </c>
    </row>
    <row r="47" spans="1:24" s="91" customFormat="1" ht="12.95" customHeight="1" x14ac:dyDescent="0.2">
      <c r="B47" s="487"/>
      <c r="C47" s="50">
        <v>5</v>
      </c>
      <c r="D47" s="51" t="s">
        <v>710</v>
      </c>
      <c r="E47" s="50" t="str">
        <f>IF(COUNTIF(MaGv!$C$43:$BB$43, B37)&gt;0, INDEX(MaGv!$C$38:$BB$43, 1, MATCH(B37, MaGv!$C$43:$BB$43,0))," ")</f>
        <v>B3</v>
      </c>
      <c r="F47" s="50" t="str">
        <f>IF(COUNTIF(MaGv!$C$48:$BB$48, B37)&gt;0, INDEX(MaGv!$C$38:$BB$48, 1, MATCH(B37, MaGv!$C$48:$BB$48,0))," ")</f>
        <v xml:space="preserve"> </v>
      </c>
      <c r="G47" s="50" t="str">
        <f>IF(COUNTIF(MaGv!$C$53:$BB$53, B37)&gt;0, INDEX(MaGv!$C$38:$BB$53, 1, MATCH(B37, MaGv!$C$53:$BB$53,0))," ")</f>
        <v xml:space="preserve"> </v>
      </c>
      <c r="H47" s="50" t="str">
        <f>IF(COUNTIF(MaGv!$C$58:$BB$58, B37)&gt;0, INDEX(MaGv!$C$38:$BB$58, 1, MATCH(B37, MaGv!$C$58:$BB$58,0))," ")</f>
        <v>B3</v>
      </c>
      <c r="I47" s="50" t="str">
        <f>IF(COUNTIF(MaGv!$C$63:$BB$63, B37)&gt;0, INDEX(MaGv!$C$38:$BB$63, 1, MATCH(B37, MaGv!$C$63:$BB$63,0))," ")</f>
        <v xml:space="preserve"> </v>
      </c>
      <c r="J47" s="50" t="str">
        <f>IF(COUNTIF(MaGv!$C$68:$BB$68, B37)&gt;0, INDEX(MaGv!$C$38:$BB$68, 1, MATCH(B37, MaGv!$C$68:$BB$68,0))," ")</f>
        <v xml:space="preserve"> </v>
      </c>
      <c r="K47" s="75"/>
      <c r="L47" s="487"/>
      <c r="M47" s="50">
        <v>5</v>
      </c>
      <c r="N47" s="51" t="s">
        <v>710</v>
      </c>
      <c r="O47" s="50" t="str">
        <f>IF(COUNTIF(MaGv!$C$43:$BB$43, L37)&gt;0, INDEX(MaGv!$C$38:$BB$43, 1, MATCH(L37, MaGv!$C$43:$BB$43,0))," ")</f>
        <v xml:space="preserve"> </v>
      </c>
      <c r="P47" s="50" t="str">
        <f>IF(COUNTIF(MaGv!$C$48:$BB$48, L37)&gt;0, INDEX(MaGv!$C$38:$BB$48, 1, MATCH(L37, MaGv!$C$48:$BB$48,0))," ")</f>
        <v xml:space="preserve"> </v>
      </c>
      <c r="Q47" s="50" t="str">
        <f>IF(COUNTIF(MaGv!$C$53:$BB$53, L37)&gt;0, INDEX(MaGv!$C$38:$BB$53, 1, MATCH(L37, MaGv!$C$53:$BB$53,0))," ")</f>
        <v xml:space="preserve"> </v>
      </c>
      <c r="R47" s="50" t="str">
        <f>IF(COUNTIF(MaGv!$C$58:$BB$58, L37)&gt;0, INDEX(MaGv!$C$38:$BB$58, 1, MATCH(L37, MaGv!$C$58:$BB$58,0))," ")</f>
        <v xml:space="preserve"> </v>
      </c>
      <c r="S47" s="50" t="str">
        <f>IF(COUNTIF(MaGv!$C$63:$BB$63, L37)&gt;0, INDEX(MaGv!$C$38:$BB$63, 1, MATCH(L37, MaGv!$C$63:$BB$63,0))," ")</f>
        <v>A7</v>
      </c>
      <c r="T47" s="50" t="str">
        <f>IF(COUNTIF(MaGv!$C$68:$BB$68, L37)&gt;0, INDEX(MaGv!$C$38:$BB$68, 1, MATCH(L37, MaGv!$C$68:$BB$68,0))," ")</f>
        <v xml:space="preserve"> </v>
      </c>
      <c r="W47" s="151">
        <v>43</v>
      </c>
      <c r="X47" s="321" t="s">
        <v>361</v>
      </c>
    </row>
    <row r="48" spans="1:24" s="91" customFormat="1" ht="15" customHeight="1" x14ac:dyDescent="0.2">
      <c r="B48" s="86"/>
      <c r="C48" s="45"/>
      <c r="D48" s="52"/>
      <c r="E48" s="45"/>
      <c r="F48" s="45"/>
      <c r="G48" s="45"/>
      <c r="H48" s="45"/>
      <c r="I48" s="45"/>
      <c r="J48" s="45"/>
      <c r="K48" s="75"/>
      <c r="L48" s="86"/>
      <c r="M48" s="45"/>
      <c r="N48" s="52"/>
      <c r="O48" s="45"/>
      <c r="P48" s="45"/>
      <c r="Q48" s="45"/>
      <c r="R48" s="45"/>
      <c r="S48" s="45"/>
      <c r="T48" s="45"/>
      <c r="W48" s="150">
        <v>44</v>
      </c>
      <c r="X48" s="321" t="s">
        <v>362</v>
      </c>
    </row>
    <row r="49" spans="1:24" ht="6.95" customHeight="1" x14ac:dyDescent="0.2">
      <c r="A49" s="94"/>
      <c r="B49" s="87"/>
      <c r="C49" s="53"/>
      <c r="D49" s="53"/>
      <c r="E49" s="54"/>
      <c r="F49" s="54"/>
      <c r="G49" s="54"/>
      <c r="H49" s="54"/>
      <c r="I49" s="54"/>
      <c r="J49" s="54"/>
      <c r="K49" s="54"/>
      <c r="L49" s="87"/>
      <c r="M49" s="53"/>
      <c r="N49" s="53"/>
      <c r="O49" s="54"/>
      <c r="P49" s="54"/>
      <c r="Q49" s="54"/>
      <c r="R49" s="54"/>
      <c r="S49" s="54"/>
      <c r="T49" s="54"/>
      <c r="W49" s="151">
        <v>45</v>
      </c>
      <c r="X49" s="321" t="s">
        <v>363</v>
      </c>
    </row>
    <row r="50" spans="1:24" s="91" customFormat="1" ht="14.1" customHeight="1" x14ac:dyDescent="0.2">
      <c r="B50" s="83"/>
      <c r="C50" s="40" t="s">
        <v>94</v>
      </c>
      <c r="D50" s="40"/>
      <c r="E50" s="40"/>
      <c r="F50" s="40"/>
      <c r="G50" s="40"/>
      <c r="H50" s="40" t="str">
        <f>MaGv!$N$1</f>
        <v>02/1/2018</v>
      </c>
      <c r="I50" s="40"/>
      <c r="J50" s="40"/>
      <c r="K50" s="41"/>
      <c r="L50" s="83"/>
      <c r="M50" s="40" t="s">
        <v>94</v>
      </c>
      <c r="N50" s="40"/>
      <c r="O50" s="40"/>
      <c r="P50" s="40"/>
      <c r="Q50" s="40"/>
      <c r="R50" s="40" t="str">
        <f>MaGv!$N$1</f>
        <v>02/1/2018</v>
      </c>
      <c r="S50" s="40"/>
      <c r="T50" s="40"/>
      <c r="W50" s="150">
        <v>46</v>
      </c>
      <c r="X50" s="321" t="s">
        <v>541</v>
      </c>
    </row>
    <row r="51" spans="1:24" ht="15.95" customHeight="1" x14ac:dyDescent="0.3">
      <c r="B51" s="84" t="s">
        <v>95</v>
      </c>
      <c r="C51" s="489" t="str">
        <f>VLOOKUP(B53,dsma,3,0)&amp;"-"&amp;VLOOKUP(B53,dsma,5,0)</f>
        <v>Nguyễn Duy  Tuấn-Toán</v>
      </c>
      <c r="D51" s="489"/>
      <c r="E51" s="489"/>
      <c r="F51" s="489"/>
      <c r="G51" s="41"/>
      <c r="H51" s="42"/>
      <c r="I51" s="43" t="s">
        <v>180</v>
      </c>
      <c r="J51" s="44">
        <f>60-COUNTIF(E54:J63, " ")</f>
        <v>0</v>
      </c>
      <c r="K51" s="41"/>
      <c r="L51" s="84" t="s">
        <v>95</v>
      </c>
      <c r="M51" s="489" t="str">
        <f>VLOOKUP(L53,dsma,3,0)&amp;"-"&amp;VLOOKUP(L53,dsma,5,0)</f>
        <v>Cao Thị Hoa-Toán</v>
      </c>
      <c r="N51" s="489"/>
      <c r="O51" s="489"/>
      <c r="P51" s="489"/>
      <c r="Q51" s="41"/>
      <c r="R51" s="42"/>
      <c r="S51" s="43" t="s">
        <v>180</v>
      </c>
      <c r="T51" s="44">
        <f>60-COUNTIF(O54:T63, " ")</f>
        <v>19</v>
      </c>
      <c r="W51" s="151">
        <v>47</v>
      </c>
      <c r="X51" s="321" t="s">
        <v>544</v>
      </c>
    </row>
    <row r="52" spans="1:24" ht="3" customHeight="1" x14ac:dyDescent="0.2">
      <c r="B52" s="83"/>
      <c r="C52" s="41"/>
      <c r="D52" s="41"/>
      <c r="E52" s="45"/>
      <c r="F52" s="41"/>
      <c r="G52" s="41"/>
      <c r="H52" s="41"/>
      <c r="I52" s="41"/>
      <c r="J52" s="41"/>
      <c r="K52" s="41"/>
      <c r="L52" s="83"/>
      <c r="M52" s="41"/>
      <c r="N52" s="41"/>
      <c r="O52" s="45"/>
      <c r="P52" s="41"/>
      <c r="Q52" s="41"/>
      <c r="R52" s="41"/>
      <c r="S52" s="41"/>
      <c r="T52" s="41"/>
      <c r="W52" s="150">
        <v>48</v>
      </c>
      <c r="X52" s="321" t="s">
        <v>461</v>
      </c>
    </row>
    <row r="53" spans="1:24" s="93" customFormat="1" ht="12.95" customHeight="1" x14ac:dyDescent="0.3">
      <c r="B53" s="85" t="str">
        <f>X11</f>
        <v>BT08</v>
      </c>
      <c r="C53" s="46" t="s">
        <v>96</v>
      </c>
      <c r="D53" s="46" t="s">
        <v>97</v>
      </c>
      <c r="E53" s="46" t="s">
        <v>15</v>
      </c>
      <c r="F53" s="46" t="s">
        <v>16</v>
      </c>
      <c r="G53" s="46" t="s">
        <v>38</v>
      </c>
      <c r="H53" s="46" t="s">
        <v>39</v>
      </c>
      <c r="I53" s="46" t="s">
        <v>40</v>
      </c>
      <c r="J53" s="46" t="s">
        <v>41</v>
      </c>
      <c r="K53" s="74"/>
      <c r="L53" s="85" t="str">
        <f>X12</f>
        <v>BT09</v>
      </c>
      <c r="M53" s="46" t="s">
        <v>96</v>
      </c>
      <c r="N53" s="46" t="s">
        <v>97</v>
      </c>
      <c r="O53" s="46" t="s">
        <v>15</v>
      </c>
      <c r="P53" s="46" t="s">
        <v>16</v>
      </c>
      <c r="Q53" s="46" t="s">
        <v>38</v>
      </c>
      <c r="R53" s="46" t="s">
        <v>39</v>
      </c>
      <c r="S53" s="46" t="s">
        <v>40</v>
      </c>
      <c r="T53" s="46" t="s">
        <v>41</v>
      </c>
      <c r="V53" s="93">
        <v>8</v>
      </c>
      <c r="W53" s="151">
        <v>49</v>
      </c>
      <c r="X53" s="321" t="s">
        <v>465</v>
      </c>
    </row>
    <row r="54" spans="1:24" s="91" customFormat="1" ht="12.95" customHeight="1" x14ac:dyDescent="0.2">
      <c r="B54" s="488" t="s">
        <v>25</v>
      </c>
      <c r="C54" s="38">
        <v>1</v>
      </c>
      <c r="D54" s="47" t="s">
        <v>98</v>
      </c>
      <c r="E54" s="38" t="str">
        <f>IF(COUNTIF(MaGv!$C$4:$BB$4, B53)&gt;0, INDEX(MaGv!$C$3:$BB$4, 1, MATCH(B53, MaGv!$C$4:$BB$4,0))," ")</f>
        <v xml:space="preserve"> </v>
      </c>
      <c r="F54" s="38" t="str">
        <f>IF(COUNTIF(MaGv!$C$9:$BB$9, B53)&gt;0, INDEX(MaGv!$C$3:$BB$9, 1, MATCH(B53, MaGv!$C$9:$BB$9,0))," ")</f>
        <v xml:space="preserve"> </v>
      </c>
      <c r="G54" s="38" t="str">
        <f>IF(COUNTIF(MaGv!$C$14:$BB$14, B53)&gt;0, INDEX(MaGv!$C$3:$BB$14, 1, MATCH(B53, MaGv!$C$14:$BB$14,0))," ")</f>
        <v xml:space="preserve"> </v>
      </c>
      <c r="H54" s="38" t="str">
        <f>IF(COUNTIF(MaGv!$C$19:$BB$19, B53)&gt;0, INDEX(MaGv!$C$3:$BB$19, 1, MATCH(B53, MaGv!$C$19:$BB$19,0))," ")</f>
        <v xml:space="preserve"> </v>
      </c>
      <c r="I54" s="38" t="str">
        <f>IF(COUNTIF(MaGv!$C$24:$BB$24, B53)&gt;0, INDEX(MaGv!$C$3:$BB$24, 1, MATCH(B53, MaGv!$C$24:$BB$24,0))," ")</f>
        <v xml:space="preserve"> </v>
      </c>
      <c r="J54" s="38" t="str">
        <f>IF(COUNTIF(MaGv!$C$29:$BB$29, B53)&gt;0, INDEX(MaGv!$C$3:$BB$29, 1, MATCH(B53, MaGv!$C$29:$BB$29,0))," ")</f>
        <v xml:space="preserve"> </v>
      </c>
      <c r="K54" s="75"/>
      <c r="L54" s="488" t="s">
        <v>25</v>
      </c>
      <c r="M54" s="38">
        <v>1</v>
      </c>
      <c r="N54" s="47" t="s">
        <v>98</v>
      </c>
      <c r="O54" s="38" t="str">
        <f>IF(COUNTIF(MaGv!$C$4:$BB$4, L53)&gt;0, INDEX(MaGv!$C$3:$BB$4, 1, MATCH(L53, MaGv!$C$4:$BB$4,0))," ")</f>
        <v>A4</v>
      </c>
      <c r="P54" s="38" t="str">
        <f>IF(COUNTIF(MaGv!$C$9:$BB$9, L53)&gt;0, INDEX(MaGv!$C$3:$BB$9, 1, MATCH(L53, MaGv!$C$9:$BB$9,0))," ")</f>
        <v xml:space="preserve"> </v>
      </c>
      <c r="Q54" s="38" t="str">
        <f>IF(COUNTIF(MaGv!$C$14:$BB$14, L53)&gt;0, INDEX(MaGv!$C$3:$BB$14, 1, MATCH(L53, MaGv!$C$14:$BB$14,0))," ")</f>
        <v>C5</v>
      </c>
      <c r="R54" s="38" t="str">
        <f>IF(COUNTIF(MaGv!$C$19:$BB$19, L53)&gt;0, INDEX(MaGv!$C$3:$BB$19, 1, MATCH(L53, MaGv!$C$19:$BB$19,0))," ")</f>
        <v>A5</v>
      </c>
      <c r="S54" s="38" t="str">
        <f>IF(COUNTIF(MaGv!$C$24:$BB$24, L53)&gt;0, INDEX(MaGv!$C$3:$BB$24, 1, MATCH(L53, MaGv!$C$24:$BB$24,0))," ")</f>
        <v xml:space="preserve"> </v>
      </c>
      <c r="T54" s="38" t="str">
        <f>IF(COUNTIF(MaGv!$C$29:$BB$29, L53)&gt;0, INDEX(MaGv!$C$3:$BB$29, 1, MATCH(L53, MaGv!$C$29:$BB$29,0))," ")</f>
        <v xml:space="preserve"> </v>
      </c>
      <c r="W54" s="150">
        <v>50</v>
      </c>
      <c r="X54" s="321" t="s">
        <v>365</v>
      </c>
    </row>
    <row r="55" spans="1:24" s="91" customFormat="1" ht="12.95" customHeight="1" x14ac:dyDescent="0.2">
      <c r="B55" s="486"/>
      <c r="C55" s="48">
        <v>2</v>
      </c>
      <c r="D55" s="49" t="s">
        <v>140</v>
      </c>
      <c r="E55" s="48" t="str">
        <f>IF(COUNTIF(MaGv!$C$5:$BB$5, B53)&gt;0, INDEX(MaGv!$C$3:$BB$5, 1, MATCH(B53, MaGv!$C$5:$BB$5,0))," ")</f>
        <v xml:space="preserve"> </v>
      </c>
      <c r="F55" s="48" t="str">
        <f>IF(COUNTIF(MaGv!$C$10:$BB$10, B53)&gt;0, INDEX(MaGv!$C$3:$BB$10, 1, MATCH(B53, MaGv!$C$10:$BB$10,0))," ")</f>
        <v xml:space="preserve"> </v>
      </c>
      <c r="G55" s="48" t="str">
        <f>IF(COUNTIF(MaGv!$C$15:$BB$15, B53)&gt;0, INDEX(MaGv!$C$3:$BB$15, 1, MATCH(B53, MaGv!$C$15:$BB$15,0))," ")</f>
        <v xml:space="preserve"> </v>
      </c>
      <c r="H55" s="48" t="str">
        <f>IF(COUNTIF(MaGv!$C$20:$BB$20, B53)&gt;0, INDEX(MaGv!$C$3:$BB$20, 1, MATCH(B53, MaGv!$C$20:$BB$20,0))," ")</f>
        <v xml:space="preserve"> </v>
      </c>
      <c r="I55" s="48" t="str">
        <f>IF(COUNTIF(MaGv!$C$25:$BB$25, B53)&gt;0, INDEX(MaGv!$C$3:$BB$25, 1, MATCH(B53, MaGv!$C$25:$BB$25,0))," ")</f>
        <v xml:space="preserve"> </v>
      </c>
      <c r="J55" s="48" t="str">
        <f>IF(COUNTIF(MaGv!$C$30:$BB$30, B53)&gt;0, INDEX(MaGv!$C$3:$BB$30, 1, MATCH(B53, MaGv!$C$30:$BB$30,0))," ")</f>
        <v xml:space="preserve"> </v>
      </c>
      <c r="K55" s="75"/>
      <c r="L55" s="486"/>
      <c r="M55" s="48">
        <v>2</v>
      </c>
      <c r="N55" s="49" t="s">
        <v>140</v>
      </c>
      <c r="O55" s="48" t="str">
        <f>IF(COUNTIF(MaGv!$C$5:$BB$5, L53)&gt;0, INDEX(MaGv!$C$3:$BB$5, 1, MATCH(L53, MaGv!$C$5:$BB$5,0))," ")</f>
        <v>A4</v>
      </c>
      <c r="P55" s="48" t="str">
        <f>IF(COUNTIF(MaGv!$C$10:$BB$10, L53)&gt;0, INDEX(MaGv!$C$3:$BB$10, 1, MATCH(L53, MaGv!$C$10:$BB$10,0))," ")</f>
        <v xml:space="preserve"> </v>
      </c>
      <c r="Q55" s="48" t="str">
        <f>IF(COUNTIF(MaGv!$C$15:$BB$15, L53)&gt;0, INDEX(MaGv!$C$3:$BB$15, 1, MATCH(L53, MaGv!$C$15:$BB$15,0))," ")</f>
        <v>C5</v>
      </c>
      <c r="R55" s="48" t="str">
        <f>IF(COUNTIF(MaGv!$C$20:$BB$20, L53)&gt;0, INDEX(MaGv!$C$3:$BB$20, 1, MATCH(L53, MaGv!$C$20:$BB$20,0))," ")</f>
        <v>A5</v>
      </c>
      <c r="S55" s="48" t="str">
        <f>IF(COUNTIF(MaGv!$C$25:$BB$25, L53)&gt;0, INDEX(MaGv!$C$3:$BB$25, 1, MATCH(L53, MaGv!$C$25:$BB$25,0))," ")</f>
        <v xml:space="preserve"> </v>
      </c>
      <c r="T55" s="48" t="str">
        <f>IF(COUNTIF(MaGv!$C$30:$BB$30, L53)&gt;0, INDEX(MaGv!$C$3:$BB$30, 1, MATCH(L53, MaGv!$C$30:$BB$30,0))," ")</f>
        <v xml:space="preserve"> </v>
      </c>
      <c r="W55" s="151">
        <v>51</v>
      </c>
      <c r="X55" s="321" t="s">
        <v>468</v>
      </c>
    </row>
    <row r="56" spans="1:24" s="91" customFormat="1" ht="12.95" customHeight="1" x14ac:dyDescent="0.2">
      <c r="B56" s="486"/>
      <c r="C56" s="48">
        <v>3</v>
      </c>
      <c r="D56" s="49" t="s">
        <v>445</v>
      </c>
      <c r="E56" s="48" t="str">
        <f>IF(COUNTIF(MaGv!$C$6:$BB$6, B53)&gt;0, INDEX(MaGv!$C$3:$BB$6, 1, MATCH(B53, MaGv!$C$6:$BB$6,0))," ")</f>
        <v xml:space="preserve"> </v>
      </c>
      <c r="F56" s="48" t="str">
        <f>IF(COUNTIF(MaGv!$C$11:$BB$11, B53)&gt;0, INDEX(MaGv!$C$3:$BB$11, 1, MATCH(B53, MaGv!$C$11:$BB$11,0))," ")</f>
        <v xml:space="preserve"> </v>
      </c>
      <c r="G56" s="48" t="str">
        <f>IF(COUNTIF(MaGv!$C$16:$BB$16, B53)&gt;0, INDEX(MaGv!$C$3:$BB$16, 1, MATCH(B53, MaGv!$C$16:$BB$16,0))," ")</f>
        <v xml:space="preserve"> </v>
      </c>
      <c r="H56" s="48" t="str">
        <f>IF(COUNTIF(MaGv!$C$21:$BB$21, B53)&gt;0, INDEX(MaGv!$C$3:$BB$21, 1, MATCH(B53, MaGv!$C$21:$BB$21,0))," ")</f>
        <v xml:space="preserve"> </v>
      </c>
      <c r="I56" s="48" t="str">
        <f>IF(COUNTIF(MaGv!$C$26:$BB$26, B53)&gt;0, INDEX(MaGv!$C$3:$BB$26, 1, MATCH(B53, MaGv!$C$26:$BB$26,0))," ")</f>
        <v xml:space="preserve"> </v>
      </c>
      <c r="J56" s="48" t="str">
        <f>IF(COUNTIF(MaGv!$C$31:$BB$31, B53)&gt;0, INDEX(MaGv!$C$3:$BB$31, 1, MATCH(B53, MaGv!$C$31:$BB$31,0))," ")</f>
        <v xml:space="preserve"> </v>
      </c>
      <c r="K56" s="75"/>
      <c r="L56" s="486"/>
      <c r="M56" s="48">
        <v>3</v>
      </c>
      <c r="N56" s="49" t="s">
        <v>445</v>
      </c>
      <c r="O56" s="48" t="str">
        <f>IF(COUNTIF(MaGv!$C$6:$BB$6, L53)&gt;0, INDEX(MaGv!$C$3:$BB$6, 1, MATCH(L53, MaGv!$C$6:$BB$6,0))," ")</f>
        <v>A4</v>
      </c>
      <c r="P56" s="48" t="str">
        <f>IF(COUNTIF(MaGv!$C$11:$BB$11, L53)&gt;0, INDEX(MaGv!$C$3:$BB$11, 1, MATCH(L53, MaGv!$C$11:$BB$11,0))," ")</f>
        <v xml:space="preserve"> </v>
      </c>
      <c r="Q56" s="48" t="str">
        <f>IF(COUNTIF(MaGv!$C$16:$BB$16, L53)&gt;0, INDEX(MaGv!$C$3:$BB$16, 1, MATCH(L53, MaGv!$C$16:$BB$16,0))," ")</f>
        <v>A4</v>
      </c>
      <c r="R56" s="48" t="str">
        <f>IF(COUNTIF(MaGv!$C$21:$BB$21, L53)&gt;0, INDEX(MaGv!$C$3:$BB$21, 1, MATCH(L53, MaGv!$C$21:$BB$21,0))," ")</f>
        <v>C5</v>
      </c>
      <c r="S56" s="48" t="str">
        <f>IF(COUNTIF(MaGv!$C$26:$BB$26, L53)&gt;0, INDEX(MaGv!$C$3:$BB$26, 1, MATCH(L53, MaGv!$C$26:$BB$26,0))," ")</f>
        <v>C5</v>
      </c>
      <c r="T56" s="48" t="str">
        <f>IF(COUNTIF(MaGv!$C$31:$BB$31, L53)&gt;0, INDEX(MaGv!$C$3:$BB$31, 1, MATCH(L53, MaGv!$C$31:$BB$31,0))," ")</f>
        <v xml:space="preserve"> </v>
      </c>
      <c r="W56" s="150">
        <v>52</v>
      </c>
      <c r="X56" s="321" t="s">
        <v>367</v>
      </c>
    </row>
    <row r="57" spans="1:24" s="91" customFormat="1" ht="12.95" customHeight="1" x14ac:dyDescent="0.2">
      <c r="B57" s="486"/>
      <c r="C57" s="48">
        <v>4</v>
      </c>
      <c r="D57" s="49" t="s">
        <v>141</v>
      </c>
      <c r="E57" s="48" t="str">
        <f>IF(COUNTIF(MaGv!$C$7:$BB$7, B53)&gt;0, INDEX(MaGv!$C$3:$BB$7, 1, MATCH(B53, MaGv!$C$7:$BB$7,0))," ")</f>
        <v xml:space="preserve"> </v>
      </c>
      <c r="F57" s="48" t="str">
        <f>IF(COUNTIF(MaGv!$C$12:$BB$12, B53)&gt;0, INDEX(MaGv!$C$3:$BB$12, 1, MATCH(B53, MaGv!$C$12:$BB$12,0))," ")</f>
        <v xml:space="preserve"> </v>
      </c>
      <c r="G57" s="48" t="str">
        <f>IF(COUNTIF(MaGv!$C$17:$BB$17, B53)&gt;0, INDEX(MaGv!$C$3:$BB$17, 1, MATCH(B53, MaGv!$C$17:$BB$17,0))," ")</f>
        <v xml:space="preserve"> </v>
      </c>
      <c r="H57" s="48" t="str">
        <f>IF(COUNTIF(MaGv!$C$22:$BB$22, B53)&gt;0, INDEX(MaGv!$C$3:$BB$22, 1, MATCH(B53, MaGv!$C$22:$BB$22,0))," ")</f>
        <v xml:space="preserve"> </v>
      </c>
      <c r="I57" s="48" t="str">
        <f>IF(COUNTIF(MaGv!$C$27:$BB$27, B53)&gt;0, INDEX(MaGv!$C$3:$BB$27, 1, MATCH(B53, MaGv!$C$27:$BB$27,0))," ")</f>
        <v xml:space="preserve"> </v>
      </c>
      <c r="J57" s="48" t="str">
        <f>IF(COUNTIF(MaGv!$C$32:$BB$32, B53)&gt;0, INDEX(MaGv!$C$3:$BB$32, 1, MATCH(B53, MaGv!$C$32:$BB$32,0))," ")</f>
        <v xml:space="preserve"> </v>
      </c>
      <c r="K57" s="75"/>
      <c r="L57" s="486"/>
      <c r="M57" s="48">
        <v>4</v>
      </c>
      <c r="N57" s="49" t="s">
        <v>141</v>
      </c>
      <c r="O57" s="48" t="str">
        <f>IF(COUNTIF(MaGv!$C$7:$BB$7, L53)&gt;0, INDEX(MaGv!$C$3:$BB$7, 1, MATCH(L53, MaGv!$C$7:$BB$7,0))," ")</f>
        <v>A4</v>
      </c>
      <c r="P57" s="48" t="str">
        <f>IF(COUNTIF(MaGv!$C$12:$BB$12, L53)&gt;0, INDEX(MaGv!$C$3:$BB$12, 1, MATCH(L53, MaGv!$C$12:$BB$12,0))," ")</f>
        <v xml:space="preserve"> </v>
      </c>
      <c r="Q57" s="48" t="str">
        <f>IF(COUNTIF(MaGv!$C$17:$BB$17, L53)&gt;0, INDEX(MaGv!$C$3:$BB$17, 1, MATCH(L53, MaGv!$C$17:$BB$17,0))," ")</f>
        <v>A5</v>
      </c>
      <c r="R57" s="48" t="str">
        <f>IF(COUNTIF(MaGv!$C$22:$BB$22, L53)&gt;0, INDEX(MaGv!$C$3:$BB$22, 1, MATCH(L53, MaGv!$C$22:$BB$22,0))," ")</f>
        <v>C5</v>
      </c>
      <c r="S57" s="48" t="str">
        <f>IF(COUNTIF(MaGv!$C$27:$BB$27, L53)&gt;0, INDEX(MaGv!$C$3:$BB$27, 1, MATCH(L53, MaGv!$C$27:$BB$27,0))," ")</f>
        <v>A4</v>
      </c>
      <c r="T57" s="48" t="str">
        <f>IF(COUNTIF(MaGv!$C$32:$BB$32, L53)&gt;0, INDEX(MaGv!$C$3:$BB$32, 1, MATCH(L53, MaGv!$C$32:$BB$32,0))," ")</f>
        <v xml:space="preserve"> </v>
      </c>
      <c r="W57" s="151">
        <v>53</v>
      </c>
      <c r="X57" s="321" t="s">
        <v>368</v>
      </c>
    </row>
    <row r="58" spans="1:24" s="91" customFormat="1" ht="12.95" customHeight="1" thickBot="1" x14ac:dyDescent="0.25">
      <c r="B58" s="486"/>
      <c r="C58" s="79">
        <v>5</v>
      </c>
      <c r="D58" s="81" t="s">
        <v>142</v>
      </c>
      <c r="E58" s="79" t="str">
        <f>IF(COUNTIF(MaGv!$C$8:$BB$8, B53)&gt;0, INDEX(MaGv!$C$3:$BB$8, 1, MATCH(B53, MaGv!$C$8:$BB$8,0))," ")</f>
        <v xml:space="preserve"> </v>
      </c>
      <c r="F58" s="79" t="str">
        <f>IF(COUNTIF(MaGv!$C$13:$BB$13, B53)&gt;0, INDEX(MaGv!$C$3:$BB$13, 1, MATCH(B53, MaGv!$C$13:$BB$13,0))," ")</f>
        <v xml:space="preserve"> </v>
      </c>
      <c r="G58" s="79" t="str">
        <f>IF(COUNTIF(MaGv!$C$18:$BB$18, B53)&gt;0, INDEX(MaGv!$C$3:$BB$18, 1, MATCH(B53, MaGv!$C$18:$BB$18,0))," ")</f>
        <v xml:space="preserve"> </v>
      </c>
      <c r="H58" s="79" t="str">
        <f>IF(COUNTIF(MaGv!$C$23:$BB$23, B53)&gt;N500, INDEX(MaGv!$C$3:$BB$23, 1, MATCH(B53, MaGv!$C$23:$BB$23,0))," ")</f>
        <v xml:space="preserve"> </v>
      </c>
      <c r="I58" s="79" t="str">
        <f>IF(COUNTIF(MaGv!$C$28:$BB$28, B53)&gt;0, INDEX(MaGv!$C$3:$BB$28, 1, MATCH(B53, MaGv!$C$28:$BB$28,0))," ")</f>
        <v xml:space="preserve"> </v>
      </c>
      <c r="J58" s="79" t="str">
        <f>IF(COUNTIF(MaGv!$C$33:$BB$33, B53)&gt;0, INDEX(MaGv!$C$3:$BB$33, 1, MATCH(B53, MaGv!$C$33:$BB$33, 0))," ")</f>
        <v xml:space="preserve"> </v>
      </c>
      <c r="K58" s="75"/>
      <c r="L58" s="486"/>
      <c r="M58" s="79">
        <v>5</v>
      </c>
      <c r="N58" s="81" t="s">
        <v>142</v>
      </c>
      <c r="O58" s="79" t="str">
        <f>IF(COUNTIF(MaGv!$C$8:$BB$8, L53)&gt;0, INDEX(MaGv!$C$3:$BB$8, 1, MATCH(L53, MaGv!$C$8:$BB$8,0))," ")</f>
        <v>A5</v>
      </c>
      <c r="P58" s="79" t="str">
        <f>IF(COUNTIF(MaGv!$C$13:$BB$13, L53)&gt;0, INDEX(MaGv!$C$3:$BB$13, 1, MATCH(L53, MaGv!$C$13:$BB$13,0))," ")</f>
        <v xml:space="preserve"> </v>
      </c>
      <c r="Q58" s="79" t="str">
        <f>IF(COUNTIF(MaGv!$C$18:$BB$18, L53)&gt;0, INDEX(MaGv!$C$3:$BB$18, 1, MATCH(L53, MaGv!$C$18:$BB$18,0))," ")</f>
        <v>A5</v>
      </c>
      <c r="R58" s="79" t="str">
        <f>IF(COUNTIF(MaGv!$C$23:$BB$23, L53)&gt;0, INDEX(MaGv!$C$3:$BB$23, 1, MATCH(L53, MaGv!$C$23:$BB$23,0))," ")</f>
        <v xml:space="preserve"> </v>
      </c>
      <c r="S58" s="79" t="str">
        <f>IF(COUNTIF(MaGv!$C$28:$BB$28, L53)&gt;0, INDEX(MaGv!$C$3:$BB$28, 1, MATCH(L53, MaGv!$C$28:$BB$28,0))," ")</f>
        <v>A4</v>
      </c>
      <c r="T58" s="79" t="str">
        <f>IF(COUNTIF(MaGv!$C$33:$BB$33, L53)&gt;0, INDEX(MaGv!$C$3:$BB$33, 1, MATCH(L53, MaGv!$C$33:$BB$33, 0))," ")</f>
        <v xml:space="preserve"> </v>
      </c>
      <c r="W58" s="150">
        <v>54</v>
      </c>
      <c r="X58" s="321" t="s">
        <v>369</v>
      </c>
    </row>
    <row r="59" spans="1:24" s="91" customFormat="1" ht="12.95" customHeight="1" thickTop="1" x14ac:dyDescent="0.2">
      <c r="B59" s="485" t="s">
        <v>24</v>
      </c>
      <c r="C59" s="80">
        <v>1</v>
      </c>
      <c r="D59" s="82" t="s">
        <v>446</v>
      </c>
      <c r="E59" s="80" t="str">
        <f>IF(COUNTIF(MaGv!$C$39:$BB$39, B53)&gt;0, INDEX(MaGv!$C$38:$BB$39, 1, MATCH(B53, MaGv!$C$39:$BB$39,0))," ")</f>
        <v xml:space="preserve"> </v>
      </c>
      <c r="F59" s="80" t="str">
        <f>IF(COUNTIF(MaGv!$C$44:$BB$44, B53)&gt;0, INDEX(MaGv!$C$38:$BB$44, 1, MATCH(B53, MaGv!$C$44:$BB$44,0))," ")</f>
        <v xml:space="preserve"> </v>
      </c>
      <c r="G59" s="80" t="str">
        <f>IF(COUNTIF(MaGv!$C$49:$BB$49, B53)&gt;0, INDEX(MaGv!$C$38:$BB$49, 1, MATCH(B53, MaGv!$C$49:$BB$49,0))," ")</f>
        <v xml:space="preserve"> </v>
      </c>
      <c r="H59" s="80" t="str">
        <f>IF(COUNTIF(MaGv!$C$54:$BB$54, B53)&gt;0, INDEX(MaGv!$C$38:$BB$54, 1, MATCH(B53, MaGv!$C$54:$BB$54,0))," ")</f>
        <v xml:space="preserve"> </v>
      </c>
      <c r="I59" s="80" t="str">
        <f>IF(COUNTIF(MaGv!$C$59:$BB$59, B53)&gt;0, INDEX(MaGv!$C$38:$BB$59, 1, MATCH(B53, MaGv!$C$59:$BB$59,0))," ")</f>
        <v xml:space="preserve"> </v>
      </c>
      <c r="J59" s="80" t="str">
        <f>IF(COUNTIF(MaGv!$C$64:$BB$64, B53)&gt;0, INDEX(MaGv!$C$38:$BB$64, 1, MATCH(B53, MaGv!$C$64:$BB$64,0))," ")</f>
        <v xml:space="preserve"> </v>
      </c>
      <c r="K59" s="75"/>
      <c r="L59" s="485" t="s">
        <v>24</v>
      </c>
      <c r="M59" s="80">
        <v>1</v>
      </c>
      <c r="N59" s="82" t="s">
        <v>446</v>
      </c>
      <c r="O59" s="80" t="str">
        <f>IF(COUNTIF(MaGv!$C$39:$BB$39, L53)&gt;0, INDEX(MaGv!$C$38:$BB$39, 1, MATCH(L53, MaGv!$C$39:$BB$39,0))," ")</f>
        <v xml:space="preserve"> </v>
      </c>
      <c r="P59" s="80" t="str">
        <f>IF(COUNTIF(MaGv!$C$44:$BB$44, L53)&gt;0, INDEX(MaGv!$C$38:$BB$44, 1, MATCH(L53, MaGv!$C$44:$BB$44,0))," ")</f>
        <v xml:space="preserve"> </v>
      </c>
      <c r="Q59" s="80" t="str">
        <f>IF(COUNTIF(MaGv!$C$49:$BB$49, L53)&gt;0, INDEX(MaGv!$C$38:$BB$49, 1, MATCH(L53, MaGv!$C$49:$BB$49,0))," ")</f>
        <v xml:space="preserve"> </v>
      </c>
      <c r="R59" s="80" t="str">
        <f>IF(COUNTIF(MaGv!$C$54:$BB$54, L53)&gt;0, INDEX(MaGv!$C$38:$BB$54, 1, MATCH(L53, MaGv!$C$54:$BB$54,0))," ")</f>
        <v xml:space="preserve"> </v>
      </c>
      <c r="S59" s="80" t="str">
        <f>IF(COUNTIF(MaGv!$C$59:$BB$59, L53)&gt;0, INDEX(MaGv!$C$38:$BB$59, 1, MATCH(L53, MaGv!$C$59:$BB$59,0))," ")</f>
        <v xml:space="preserve"> </v>
      </c>
      <c r="T59" s="80" t="str">
        <f>IF(COUNTIF(MaGv!$C$64:$BB$64, L53)&gt;0, INDEX(MaGv!$C$38:$BB$64, 1, MATCH(L53, MaGv!$C$64:$BB$64,0))," ")</f>
        <v xml:space="preserve"> </v>
      </c>
      <c r="W59" s="151">
        <v>55</v>
      </c>
      <c r="X59" s="321" t="s">
        <v>370</v>
      </c>
    </row>
    <row r="60" spans="1:24" s="91" customFormat="1" ht="12.95" customHeight="1" x14ac:dyDescent="0.2">
      <c r="B60" s="486"/>
      <c r="C60" s="48">
        <v>2</v>
      </c>
      <c r="D60" s="49" t="s">
        <v>707</v>
      </c>
      <c r="E60" s="48" t="str">
        <f>IF(COUNTIF(MaGv!$C$40:$BB$40, B53)&gt;0, INDEX(MaGv!$C$38:$BB$40, 1, MATCH(B53, MaGv!$C$40:$BB$40,0))," ")</f>
        <v xml:space="preserve"> </v>
      </c>
      <c r="F60" s="48" t="str">
        <f>IF(COUNTIF(MaGv!$C$45:$BB$45, B53)&gt;0, INDEX(MaGv!$C$38:$BB$45, 1, MATCH(B53, MaGv!$C$45:$BB$45,0))," ")</f>
        <v xml:space="preserve"> </v>
      </c>
      <c r="G60" s="48" t="str">
        <f>IF(COUNTIF(MaGv!$C$50:$BB$50, B53)&gt;0, INDEX(MaGv!$C$38:$BB$50, 1, MATCH(B53, MaGv!$C$50:$BB$50,0))," ")</f>
        <v xml:space="preserve"> </v>
      </c>
      <c r="H60" s="48" t="str">
        <f>IF(COUNTIF(MaGv!$C$55:$BB$55, B53)&gt;0, INDEX(MaGv!$C$38:$BB$55, 1, MATCH(B53, MaGv!$C$55:$BB$55,0))," ")</f>
        <v xml:space="preserve"> </v>
      </c>
      <c r="I60" s="48" t="str">
        <f>IF(COUNTIF(MaGv!$C$60:$BB$60, B53)&gt;0, INDEX(MaGv!$C$38:$BB$60, 1, MATCH(B53, MaGv!$C$60:$BB$60,0))," ")</f>
        <v xml:space="preserve"> </v>
      </c>
      <c r="J60" s="48" t="str">
        <f>IF(COUNTIF(MaGv!$C$65:$BB$65, B53)&gt;0, INDEX(MaGv!$C$38:$BB$65, 1, MATCH(B53, MaGv!$C$65:$BB$65,0))," ")</f>
        <v xml:space="preserve"> </v>
      </c>
      <c r="K60" s="75"/>
      <c r="L60" s="486"/>
      <c r="M60" s="48">
        <v>2</v>
      </c>
      <c r="N60" s="49" t="s">
        <v>707</v>
      </c>
      <c r="O60" s="48" t="str">
        <f>IF(COUNTIF(MaGv!$C$40:$BB$40, L53)&gt;0, INDEX(MaGv!$C$38:$BB$40, 1, MATCH(L53, MaGv!$C$40:$BB$40,0))," ")</f>
        <v xml:space="preserve"> </v>
      </c>
      <c r="P60" s="48" t="str">
        <f>IF(COUNTIF(MaGv!$C$45:$BB$45, L53)&gt;0, INDEX(MaGv!$C$38:$BB$45, 1, MATCH(L53, MaGv!$C$45:$BB$45,0))," ")</f>
        <v xml:space="preserve"> </v>
      </c>
      <c r="Q60" s="48" t="str">
        <f>IF(COUNTIF(MaGv!$C$50:$BB$50, L53)&gt;0, INDEX(MaGv!$C$38:$BB$50, 1, MATCH(L53, MaGv!$C$50:$BB$50,0))," ")</f>
        <v>A4</v>
      </c>
      <c r="R60" s="48" t="str">
        <f>IF(COUNTIF(MaGv!$C$55:$BB$55, L53)&gt;0, INDEX(MaGv!$C$38:$BB$55, 1, MATCH(L53, MaGv!$C$55:$BB$55,0))," ")</f>
        <v xml:space="preserve"> </v>
      </c>
      <c r="S60" s="48" t="str">
        <f>IF(COUNTIF(MaGv!$C$60:$BB$60, L53)&gt;0, INDEX(MaGv!$C$38:$BB$60, 1, MATCH(L53, MaGv!$C$60:$BB$60,0))," ")</f>
        <v xml:space="preserve"> </v>
      </c>
      <c r="T60" s="48" t="str">
        <f>IF(COUNTIF(MaGv!$C$65:$BB$65, L53)&gt;0, INDEX(MaGv!$C$38:$BB$65, 1, MATCH(L53, MaGv!$C$65:$BB$65,0))," ")</f>
        <v xml:space="preserve"> </v>
      </c>
      <c r="W60" s="150">
        <v>56</v>
      </c>
      <c r="X60" s="321" t="s">
        <v>371</v>
      </c>
    </row>
    <row r="61" spans="1:24" s="91" customFormat="1" ht="12.95" customHeight="1" x14ac:dyDescent="0.2">
      <c r="B61" s="486"/>
      <c r="C61" s="48">
        <v>3</v>
      </c>
      <c r="D61" s="49" t="s">
        <v>708</v>
      </c>
      <c r="E61" s="48" t="str">
        <f>IF(COUNTIF(MaGv!$C$41:$BB$41, B53)&gt;0, INDEX(MaGv!$C$38:$BB$41, 1, MATCH(B53, MaGv!$C$41:$BB$41,0))," ")</f>
        <v xml:space="preserve"> </v>
      </c>
      <c r="F61" s="48" t="str">
        <f>IF(COUNTIF(MaGv!$C$46:$BB$46, B53)&gt;0, INDEX(MaGv!$C$38:$BB$46, 1, MATCH(B53, MaGv!$C$46:$BB$46,0))," ")</f>
        <v xml:space="preserve"> </v>
      </c>
      <c r="G61" s="48" t="str">
        <f>IF(COUNTIF(MaGv!$C$51:$BB$51, B53)&gt;0, INDEX(MaGv!$C$38:$BB$51, 1, MATCH(B53, MaGv!$C$51:$BB$51,0))," ")</f>
        <v xml:space="preserve"> </v>
      </c>
      <c r="H61" s="48" t="str">
        <f>IF(COUNTIF(MaGv!$C$56:$BB$56, B53)&gt;0, INDEX(MaGv!$C$38:$BB$56, 1, MATCH(B53, MaGv!$C$56:$BB$56,0))," ")</f>
        <v xml:space="preserve"> </v>
      </c>
      <c r="I61" s="48" t="str">
        <f>IF(COUNTIF(MaGv!$C$61:$BB$61, B53)&gt;0, INDEX(MaGv!$C$38:$BB$61, 1, MATCH(B53, MaGv!$C$61:$BB$61,0))," ")</f>
        <v xml:space="preserve"> </v>
      </c>
      <c r="J61" s="48" t="str">
        <f>IF(COUNTIF(MaGv!$C$66:$BB$66, B53)&gt;0, INDEX(MaGv!$C$38:$BB$66, 1, MATCH(B53, MaGv!$C$66:$BB$66,0))," ")</f>
        <v xml:space="preserve"> </v>
      </c>
      <c r="K61" s="75"/>
      <c r="L61" s="486"/>
      <c r="M61" s="48">
        <v>3</v>
      </c>
      <c r="N61" s="49" t="s">
        <v>708</v>
      </c>
      <c r="O61" s="48" t="str">
        <f>IF(COUNTIF(MaGv!$C$41:$BB$41, L53)&gt;0, INDEX(MaGv!$C$38:$BB$41, 1, MATCH(L53, MaGv!$C$41:$BB$41,0))," ")</f>
        <v xml:space="preserve"> </v>
      </c>
      <c r="P61" s="48" t="str">
        <f>IF(COUNTIF(MaGv!$C$46:$BB$46, L53)&gt;0, INDEX(MaGv!$C$38:$BB$46, 1, MATCH(L53, MaGv!$C$46:$BB$46,0))," ")</f>
        <v xml:space="preserve"> </v>
      </c>
      <c r="Q61" s="48" t="str">
        <f>IF(COUNTIF(MaGv!$C$51:$BB$51, L53)&gt;0, INDEX(MaGv!$C$38:$BB$51, 1, MATCH(L53, MaGv!$C$51:$BB$51,0))," ")</f>
        <v>A5</v>
      </c>
      <c r="R61" s="48" t="str">
        <f>IF(COUNTIF(MaGv!$C$56:$BB$56, L53)&gt;0, INDEX(MaGv!$C$38:$BB$56, 1, MATCH(L53, MaGv!$C$56:$BB$56,0))," ")</f>
        <v xml:space="preserve"> </v>
      </c>
      <c r="S61" s="48" t="str">
        <f>IF(COUNTIF(MaGv!$C$61:$BB$61, L53)&gt;0, INDEX(MaGv!$C$38:$BB$61, 1, MATCH(L53, MaGv!$C$61:$BB$61,0))," ")</f>
        <v xml:space="preserve"> </v>
      </c>
      <c r="T61" s="48" t="str">
        <f>IF(COUNTIF(MaGv!$C$66:$BB$66, L53)&gt;0, INDEX(MaGv!$C$38:$BB$66, 1, MATCH(L53, MaGv!$C$66:$BB$66,0))," ")</f>
        <v xml:space="preserve"> </v>
      </c>
      <c r="W61" s="151">
        <v>57</v>
      </c>
      <c r="X61" s="320" t="s">
        <v>372</v>
      </c>
    </row>
    <row r="62" spans="1:24" s="91" customFormat="1" ht="12.95" customHeight="1" x14ac:dyDescent="0.2">
      <c r="B62" s="486"/>
      <c r="C62" s="48">
        <v>4</v>
      </c>
      <c r="D62" s="49" t="s">
        <v>709</v>
      </c>
      <c r="E62" s="48" t="str">
        <f>IF(COUNTIF(MaGv!$C$42:$BB$42, B53)&gt;0, INDEX(MaGv!$C$38:$BB$42, 1, MATCH(B53, MaGv!$C$42:$BB$42,0))," ")</f>
        <v xml:space="preserve"> </v>
      </c>
      <c r="F62" s="48" t="str">
        <f>IF(COUNTIF(MaGv!$C$47:$BB$47, B53)&gt;0, INDEX(MaGv!$C$38:$BB$47, 1, MATCH(B53, MaGv!$C$47:$BB$47,0))," ")</f>
        <v xml:space="preserve"> </v>
      </c>
      <c r="G62" s="48" t="str">
        <f>IF(COUNTIF(MaGv!$C$52:$BB$52, B53)&gt;0, INDEX(MaGv!$C$38:$BB$52, 1, MATCH(B53, MaGv!$C$52:$BB$52, 0))," ")</f>
        <v xml:space="preserve"> </v>
      </c>
      <c r="H62" s="48" t="str">
        <f>IF(COUNTIF(MaGv!$C$57:$BB$57, B53)&gt;0, INDEX(MaGv!$C$38:$BB$57, 1, MATCH(B53, MaGv!$C$57:$BB$57,0))," ")</f>
        <v xml:space="preserve"> </v>
      </c>
      <c r="I62" s="48" t="str">
        <f>IF(COUNTIF(MaGv!$C$62:$BB$62, B53)&gt;0, INDEX(MaGv!$C$38:$BB$62, 1, MATCH(B53, MaGv!$C$62:$BB$62,0))," ")</f>
        <v xml:space="preserve"> </v>
      </c>
      <c r="J62" s="48" t="str">
        <f>IF(COUNTIF(MaGv!$C$66:$BB$67, B53)&gt;0, INDEX(MaGv!$C$38:$BB$67, 1, MATCH(B53, MaGv!$C$67:$BB$67,0))," ")</f>
        <v xml:space="preserve"> </v>
      </c>
      <c r="K62" s="75"/>
      <c r="L62" s="486"/>
      <c r="M62" s="48">
        <v>4</v>
      </c>
      <c r="N62" s="49" t="s">
        <v>709</v>
      </c>
      <c r="O62" s="48" t="str">
        <f>IF(COUNTIF(MaGv!$C$42:$BB$42, L53)&gt;0, INDEX(MaGv!$C$38:$BB$42, 1, MATCH(L53, MaGv!$C$42:$BB$42,0))," ")</f>
        <v xml:space="preserve"> </v>
      </c>
      <c r="P62" s="48" t="str">
        <f>IF(COUNTIF(MaGv!$C$47:$BB$47, L53)&gt;0, INDEX(MaGv!$C$38:$BB$47, 1, MATCH(L53, MaGv!$C$47:$BB$47,0))," ")</f>
        <v xml:space="preserve"> </v>
      </c>
      <c r="Q62" s="48" t="str">
        <f>IF(COUNTIF(MaGv!$C$52:$BB$52, L53)&gt;0, INDEX(MaGv!$C$38:$BB$52, 1, MATCH(L53, MaGv!$C$52:$BB$52, 0))," ")</f>
        <v xml:space="preserve"> </v>
      </c>
      <c r="R62" s="48" t="str">
        <f>IF(COUNTIF(MaGv!$C$57:$BB$57, L53)&gt;0, INDEX(MaGv!$C$38:$BB$57, 1, MATCH(L53, MaGv!$C$57:$BB$57,0))," ")</f>
        <v xml:space="preserve"> </v>
      </c>
      <c r="S62" s="48" t="str">
        <f>IF(COUNTIF(MaGv!$C$62:$BB$62, L53)&gt;0, INDEX(MaGv!$C$38:$BB$62, 1, MATCH(L53, MaGv!$C$62:$BB$62,0))," ")</f>
        <v xml:space="preserve"> </v>
      </c>
      <c r="T62" s="48" t="str">
        <f>IF(COUNTIF(MaGv!$C$66:$BB$67, L53)&gt;0, INDEX(MaGv!$C$38:$BB$67, 1, MATCH(L53, MaGv!$C$67:$BB$67,0))," ")</f>
        <v xml:space="preserve"> </v>
      </c>
      <c r="W62" s="150">
        <v>58</v>
      </c>
      <c r="X62" s="320" t="s">
        <v>373</v>
      </c>
    </row>
    <row r="63" spans="1:24" s="91" customFormat="1" ht="12.95" customHeight="1" x14ac:dyDescent="0.2">
      <c r="B63" s="487"/>
      <c r="C63" s="50">
        <v>5</v>
      </c>
      <c r="D63" s="51" t="s">
        <v>710</v>
      </c>
      <c r="E63" s="50" t="str">
        <f>IF(COUNTIF(MaGv!$C$43:$BB$43, B53)&gt;0, INDEX(MaGv!$C$38:$BB$43, 1, MATCH(B53, MaGv!$C$43:$BB$43,0))," ")</f>
        <v xml:space="preserve"> </v>
      </c>
      <c r="F63" s="50" t="str">
        <f>IF(COUNTIF(MaGv!$C$48:$BB$48, B53)&gt;0, INDEX(MaGv!$C$38:$BB$48, 1, MATCH(B53, MaGv!$C$48:$BB$48,0))," ")</f>
        <v xml:space="preserve"> </v>
      </c>
      <c r="G63" s="50" t="str">
        <f>IF(COUNTIF(MaGv!$C$53:$BB$53, B53)&gt;0, INDEX(MaGv!$C$38:$BB$53, 1, MATCH(B53, MaGv!$C$53:$BB$53,0))," ")</f>
        <v xml:space="preserve"> </v>
      </c>
      <c r="H63" s="50" t="str">
        <f>IF(COUNTIF(MaGv!$C$58:$BB$58, B53)&gt;0, INDEX(MaGv!$C$38:$BB$58, 1, MATCH(B53, MaGv!$C$58:$BB$58,0))," ")</f>
        <v xml:space="preserve"> </v>
      </c>
      <c r="I63" s="50" t="str">
        <f>IF(COUNTIF(MaGv!$C$63:$BB$63, B53)&gt;0, INDEX(MaGv!$C$38:$BB$63, 1, MATCH(B53, MaGv!$C$63:$BB$63,0))," ")</f>
        <v xml:space="preserve"> </v>
      </c>
      <c r="J63" s="50" t="str">
        <f>IF(COUNTIF(MaGv!$C$68:$BB$68, B53)&gt;0, INDEX(MaGv!$C$38:$BB$68, 1, MATCH(B53, MaGv!$C$68:$BB$68,0))," ")</f>
        <v xml:space="preserve"> </v>
      </c>
      <c r="K63" s="75"/>
      <c r="L63" s="487"/>
      <c r="M63" s="50">
        <v>5</v>
      </c>
      <c r="N63" s="51" t="s">
        <v>710</v>
      </c>
      <c r="O63" s="50" t="str">
        <f>IF(COUNTIF(MaGv!$C$43:$BB$43, L53)&gt;0, INDEX(MaGv!$C$38:$BB$43, 1, MATCH(L53, MaGv!$C$43:$BB$43,0))," ")</f>
        <v xml:space="preserve"> </v>
      </c>
      <c r="P63" s="50" t="str">
        <f>IF(COUNTIF(MaGv!$C$48:$BB$48, L53)&gt;0, INDEX(MaGv!$C$38:$BB$48, 1, MATCH(L53, MaGv!$C$48:$BB$48,0))," ")</f>
        <v xml:space="preserve"> </v>
      </c>
      <c r="Q63" s="50" t="str">
        <f>IF(COUNTIF(MaGv!$C$53:$BB$53, L53)&gt;0, INDEX(MaGv!$C$38:$BB$53, 1, MATCH(L53, MaGv!$C$53:$BB$53,0))," ")</f>
        <v xml:space="preserve"> </v>
      </c>
      <c r="R63" s="50" t="str">
        <f>IF(COUNTIF(MaGv!$C$58:$BB$58, L53)&gt;0, INDEX(MaGv!$C$38:$BB$58, 1, MATCH(L53, MaGv!$C$58:$BB$58,0))," ")</f>
        <v xml:space="preserve"> </v>
      </c>
      <c r="S63" s="50" t="str">
        <f>IF(COUNTIF(MaGv!$C$63:$BB$63, L53)&gt;0, INDEX(MaGv!$C$38:$BB$63, 1, MATCH(L53, MaGv!$C$63:$BB$63,0))," ")</f>
        <v xml:space="preserve"> </v>
      </c>
      <c r="T63" s="50" t="str">
        <f>IF(COUNTIF(MaGv!$C$68:$BB$68, L53)&gt;0, INDEX(MaGv!$C$38:$BB$68, 1, MATCH(L53, MaGv!$C$68:$BB$68,0))," ")</f>
        <v xml:space="preserve"> </v>
      </c>
      <c r="W63" s="151">
        <v>59</v>
      </c>
      <c r="X63" s="320" t="s">
        <v>471</v>
      </c>
    </row>
    <row r="64" spans="1:24" ht="9.75" customHeight="1" x14ac:dyDescent="0.25">
      <c r="W64" s="150">
        <v>60</v>
      </c>
      <c r="X64" s="320" t="s">
        <v>472</v>
      </c>
    </row>
    <row r="65" spans="1:24" ht="9" customHeight="1" x14ac:dyDescent="0.25">
      <c r="W65" s="151">
        <v>61</v>
      </c>
      <c r="X65" s="322" t="s">
        <v>421</v>
      </c>
    </row>
    <row r="66" spans="1:24" ht="14.1" customHeight="1" x14ac:dyDescent="0.2">
      <c r="A66" s="91"/>
      <c r="B66" s="83"/>
      <c r="C66" s="40" t="s">
        <v>94</v>
      </c>
      <c r="D66" s="40"/>
      <c r="E66" s="40"/>
      <c r="F66" s="40"/>
      <c r="G66" s="40"/>
      <c r="H66" s="40" t="str">
        <f>MaGv!$N$1</f>
        <v>02/1/2018</v>
      </c>
      <c r="I66" s="40"/>
      <c r="J66" s="40"/>
      <c r="K66" s="41"/>
      <c r="L66" s="83"/>
      <c r="M66" s="40" t="s">
        <v>94</v>
      </c>
      <c r="N66" s="40"/>
      <c r="O66" s="40"/>
      <c r="P66" s="40"/>
      <c r="Q66" s="40"/>
      <c r="R66" s="40" t="str">
        <f>MaGv!$N$1</f>
        <v>02/1/2018</v>
      </c>
      <c r="S66" s="40"/>
      <c r="T66" s="40"/>
      <c r="U66" s="91"/>
      <c r="V66" s="91"/>
      <c r="W66" s="150">
        <v>62</v>
      </c>
      <c r="X66" s="322" t="s">
        <v>423</v>
      </c>
    </row>
    <row r="67" spans="1:24" ht="12.95" customHeight="1" x14ac:dyDescent="0.3">
      <c r="B67" s="84" t="s">
        <v>95</v>
      </c>
      <c r="C67" s="489" t="str">
        <f>VLOOKUP(B69,dsma,3,0)&amp;"-"&amp;VLOOKUP(B69,dsma,5,0)</f>
        <v>Nguyễn Thị Cẩm  Thanh-Toán</v>
      </c>
      <c r="D67" s="489"/>
      <c r="E67" s="489"/>
      <c r="F67" s="489"/>
      <c r="G67" s="41"/>
      <c r="H67" s="42"/>
      <c r="I67" s="43" t="s">
        <v>180</v>
      </c>
      <c r="J67" s="44">
        <f>60-COUNTIF(E70:J79, " ")</f>
        <v>20</v>
      </c>
      <c r="K67" s="41"/>
      <c r="L67" s="84" t="s">
        <v>95</v>
      </c>
      <c r="M67" s="489" t="str">
        <f>VLOOKUP(L69,dsma,3,0)&amp;"-"&amp;VLOOKUP(L69,dsma,5,0)</f>
        <v>Trần Thị Hương-Toán</v>
      </c>
      <c r="N67" s="489"/>
      <c r="O67" s="489"/>
      <c r="P67" s="489"/>
      <c r="Q67" s="41"/>
      <c r="R67" s="42"/>
      <c r="S67" s="43" t="s">
        <v>180</v>
      </c>
      <c r="T67" s="44">
        <f>60-COUNTIF(O70:T79, " ")</f>
        <v>20</v>
      </c>
      <c r="W67" s="151">
        <v>63</v>
      </c>
      <c r="X67" s="322" t="s">
        <v>422</v>
      </c>
    </row>
    <row r="68" spans="1:24" ht="3" customHeight="1" x14ac:dyDescent="0.2">
      <c r="B68" s="83"/>
      <c r="C68" s="41"/>
      <c r="D68" s="41"/>
      <c r="E68" s="45"/>
      <c r="F68" s="41"/>
      <c r="G68" s="41"/>
      <c r="H68" s="41"/>
      <c r="I68" s="41"/>
      <c r="J68" s="41"/>
      <c r="K68" s="41"/>
      <c r="L68" s="83"/>
      <c r="M68" s="41"/>
      <c r="N68" s="41"/>
      <c r="O68" s="45"/>
      <c r="P68" s="41"/>
      <c r="Q68" s="41"/>
      <c r="R68" s="41"/>
      <c r="S68" s="41"/>
      <c r="T68" s="41"/>
      <c r="W68" s="150">
        <v>64</v>
      </c>
      <c r="X68" s="322" t="s">
        <v>428</v>
      </c>
    </row>
    <row r="69" spans="1:24" ht="12.95" customHeight="1" x14ac:dyDescent="0.2">
      <c r="A69" s="93"/>
      <c r="B69" s="85" t="str">
        <f>X13</f>
        <v>BT10</v>
      </c>
      <c r="C69" s="46" t="s">
        <v>96</v>
      </c>
      <c r="D69" s="46" t="s">
        <v>97</v>
      </c>
      <c r="E69" s="46" t="s">
        <v>15</v>
      </c>
      <c r="F69" s="46" t="s">
        <v>16</v>
      </c>
      <c r="G69" s="46" t="s">
        <v>38</v>
      </c>
      <c r="H69" s="46" t="s">
        <v>39</v>
      </c>
      <c r="I69" s="46" t="s">
        <v>40</v>
      </c>
      <c r="J69" s="46" t="s">
        <v>41</v>
      </c>
      <c r="K69" s="74"/>
      <c r="L69" s="85" t="str">
        <f>X14</f>
        <v>BT11</v>
      </c>
      <c r="M69" s="46" t="s">
        <v>96</v>
      </c>
      <c r="N69" s="46" t="s">
        <v>97</v>
      </c>
      <c r="O69" s="46" t="s">
        <v>15</v>
      </c>
      <c r="P69" s="46" t="s">
        <v>16</v>
      </c>
      <c r="Q69" s="46" t="s">
        <v>38</v>
      </c>
      <c r="R69" s="46" t="s">
        <v>39</v>
      </c>
      <c r="S69" s="46" t="s">
        <v>40</v>
      </c>
      <c r="T69" s="46" t="s">
        <v>41</v>
      </c>
      <c r="U69" s="93"/>
      <c r="V69" s="93">
        <v>10</v>
      </c>
      <c r="W69" s="151">
        <v>65</v>
      </c>
      <c r="X69" s="321" t="s">
        <v>374</v>
      </c>
    </row>
    <row r="70" spans="1:24" ht="12.95" customHeight="1" x14ac:dyDescent="0.2">
      <c r="A70" s="91"/>
      <c r="B70" s="488" t="s">
        <v>25</v>
      </c>
      <c r="C70" s="38">
        <v>1</v>
      </c>
      <c r="D70" s="47" t="s">
        <v>98</v>
      </c>
      <c r="E70" s="38" t="str">
        <f>IF(COUNTIF(MaGv!$C$4:$BB$4, B69)&gt;0, INDEX(MaGv!$C$3:$BB$4, 1, MATCH(B69, MaGv!$C$4:$BB$4,0))," ")</f>
        <v>A1</v>
      </c>
      <c r="F70" s="38" t="str">
        <f>IF(COUNTIF(MaGv!$C$9:$BB$9, B69)&gt;0, INDEX(MaGv!$C$3:$BB$9, 1, MATCH(B69, MaGv!$C$9:$BB$9,0))," ")</f>
        <v xml:space="preserve"> </v>
      </c>
      <c r="G70" s="38" t="str">
        <f>IF(COUNTIF(MaGv!$C$14:$BB$14, B69)&gt;0, INDEX(MaGv!$C$3:$BB$14, 1, MATCH(B69, MaGv!$C$14:$BB$14,0))," ")</f>
        <v>A13</v>
      </c>
      <c r="H70" s="38" t="str">
        <f>IF(COUNTIF(MaGv!$C$19:$BB$19, B69)&gt;0, INDEX(MaGv!$C$3:$BB$19, 1, MATCH(B69, MaGv!$C$19:$BB$19,0))," ")</f>
        <v xml:space="preserve"> </v>
      </c>
      <c r="I70" s="38" t="str">
        <f>IF(COUNTIF(MaGv!$C$24:$BB$24, B69)&gt;0, INDEX(MaGv!$C$3:$BB$24, 1, MATCH(B69, MaGv!$C$24:$BB$24,0))," ")</f>
        <v>C4</v>
      </c>
      <c r="J70" s="38" t="str">
        <f>IF(COUNTIF(MaGv!$C$29:$BB$29, B69)&gt;0, INDEX(MaGv!$C$3:$BB$29, 1, MATCH(B69, MaGv!$C$29:$BB$29,0))," ")</f>
        <v xml:space="preserve"> </v>
      </c>
      <c r="K70" s="75"/>
      <c r="L70" s="488" t="s">
        <v>25</v>
      </c>
      <c r="M70" s="38">
        <v>1</v>
      </c>
      <c r="N70" s="47" t="s">
        <v>98</v>
      </c>
      <c r="O70" s="38" t="str">
        <f>IF(COUNTIF(MaGv!$C$4:$BB$4, L69)&gt;0, INDEX(MaGv!$C$3:$BB$4, 1, MATCH(L69, MaGv!$C$4:$BB$4,0))," ")</f>
        <v>C3</v>
      </c>
      <c r="P70" s="38" t="str">
        <f>IF(COUNTIF(MaGv!$C$9:$BB$9, L69)&gt;0, INDEX(MaGv!$C$3:$BB$9, 1, MATCH(L69, MaGv!$C$9:$BB$9,0))," ")</f>
        <v xml:space="preserve"> </v>
      </c>
      <c r="Q70" s="38" t="str">
        <f>IF(COUNTIF(MaGv!$C$14:$BB$14, L69)&gt;0, INDEX(MaGv!$C$3:$BB$14, 1, MATCH(L69, MaGv!$C$14:$BB$14,0))," ")</f>
        <v>A10</v>
      </c>
      <c r="R70" s="38" t="str">
        <f>IF(COUNTIF(MaGv!$C$19:$BB$19, L69)&gt;0, INDEX(MaGv!$C$3:$BB$19, 1, MATCH(L69, MaGv!$C$19:$BB$19,0))," ")</f>
        <v>C3</v>
      </c>
      <c r="S70" s="38" t="str">
        <f>IF(COUNTIF(MaGv!$C$24:$BB$24, L69)&gt;0, INDEX(MaGv!$C$3:$BB$24, 1, MATCH(L69, MaGv!$C$24:$BB$24,0))," ")</f>
        <v>A2</v>
      </c>
      <c r="T70" s="38" t="str">
        <f>IF(COUNTIF(MaGv!$C$29:$BB$29, L69)&gt;0, INDEX(MaGv!$C$3:$BB$29, 1, MATCH(L69, MaGv!$C$29:$BB$29,0))," ")</f>
        <v xml:space="preserve"> </v>
      </c>
      <c r="U70" s="91"/>
      <c r="V70" s="91"/>
      <c r="W70" s="150">
        <v>66</v>
      </c>
      <c r="X70" s="321" t="s">
        <v>375</v>
      </c>
    </row>
    <row r="71" spans="1:24" ht="12.95" customHeight="1" x14ac:dyDescent="0.2">
      <c r="A71" s="91"/>
      <c r="B71" s="486"/>
      <c r="C71" s="48">
        <v>2</v>
      </c>
      <c r="D71" s="49" t="s">
        <v>140</v>
      </c>
      <c r="E71" s="48" t="str">
        <f>IF(COUNTIF(MaGv!$C$5:$BB$5, B69)&gt;0, INDEX(MaGv!$C$3:$BB$5, 1, MATCH(B69, MaGv!$C$5:$BB$5,0))," ")</f>
        <v>A1</v>
      </c>
      <c r="F71" s="48" t="str">
        <f>IF(COUNTIF(MaGv!$C$10:$BB$10, B69)&gt;0, INDEX(MaGv!$C$3:$BB$10, 1, MATCH(B69, MaGv!$C$10:$BB$10,0))," ")</f>
        <v xml:space="preserve"> </v>
      </c>
      <c r="G71" s="48" t="str">
        <f>IF(COUNTIF(MaGv!$C$15:$BB$15, B69)&gt;0, INDEX(MaGv!$C$3:$BB$15, 1, MATCH(B69, MaGv!$C$15:$BB$15,0))," ")</f>
        <v>A13</v>
      </c>
      <c r="H71" s="48" t="str">
        <f>IF(COUNTIF(MaGv!$C$20:$BB$20, B69)&gt;0, INDEX(MaGv!$C$3:$BB$20, 1, MATCH(B69, MaGv!$C$20:$BB$20,0))," ")</f>
        <v xml:space="preserve"> </v>
      </c>
      <c r="I71" s="48" t="str">
        <f>IF(COUNTIF(MaGv!$C$25:$BB$25, B69)&gt;0, INDEX(MaGv!$C$3:$BB$25, 1, MATCH(B69, MaGv!$C$25:$BB$25,0))," ")</f>
        <v>A13</v>
      </c>
      <c r="J71" s="48" t="str">
        <f>IF(COUNTIF(MaGv!$C$30:$BB$30, B69)&gt;0, INDEX(MaGv!$C$3:$BB$30, 1, MATCH(B69, MaGv!$C$30:$BB$30,0))," ")</f>
        <v xml:space="preserve"> </v>
      </c>
      <c r="K71" s="75"/>
      <c r="L71" s="486"/>
      <c r="M71" s="48">
        <v>2</v>
      </c>
      <c r="N71" s="49" t="s">
        <v>140</v>
      </c>
      <c r="O71" s="48" t="str">
        <f>IF(COUNTIF(MaGv!$C$5:$BB$5, L69)&gt;0, INDEX(MaGv!$C$3:$BB$5, 1, MATCH(L69, MaGv!$C$5:$BB$5,0))," ")</f>
        <v>C3</v>
      </c>
      <c r="P71" s="48" t="str">
        <f>IF(COUNTIF(MaGv!$C$10:$BB$10, L69)&gt;0, INDEX(MaGv!$C$3:$BB$10, 1, MATCH(L69, MaGv!$C$10:$BB$10,0))," ")</f>
        <v xml:space="preserve"> </v>
      </c>
      <c r="Q71" s="48" t="str">
        <f>IF(COUNTIF(MaGv!$C$15:$BB$15, L69)&gt;0, INDEX(MaGv!$C$3:$BB$15, 1, MATCH(L69, MaGv!$C$15:$BB$15,0))," ")</f>
        <v>A10</v>
      </c>
      <c r="R71" s="48" t="str">
        <f>IF(COUNTIF(MaGv!$C$20:$BB$20, L69)&gt;0, INDEX(MaGv!$C$3:$BB$20, 1, MATCH(L69, MaGv!$C$20:$BB$20,0))," ")</f>
        <v>C3</v>
      </c>
      <c r="S71" s="48" t="str">
        <f>IF(COUNTIF(MaGv!$C$25:$BB$25, L69)&gt;0, INDEX(MaGv!$C$3:$BB$25, 1, MATCH(L69, MaGv!$C$25:$BB$25,0))," ")</f>
        <v>A2</v>
      </c>
      <c r="T71" s="48" t="str">
        <f>IF(COUNTIF(MaGv!$C$30:$BB$30, L69)&gt;0, INDEX(MaGv!$C$3:$BB$30, 1, MATCH(L69, MaGv!$C$30:$BB$30,0))," ")</f>
        <v xml:space="preserve"> </v>
      </c>
      <c r="U71" s="91"/>
      <c r="V71" s="91"/>
      <c r="W71" s="151">
        <v>67</v>
      </c>
      <c r="X71" s="321" t="s">
        <v>376</v>
      </c>
    </row>
    <row r="72" spans="1:24" ht="12.95" customHeight="1" x14ac:dyDescent="0.2">
      <c r="A72" s="91"/>
      <c r="B72" s="486"/>
      <c r="C72" s="48">
        <v>3</v>
      </c>
      <c r="D72" s="49" t="s">
        <v>445</v>
      </c>
      <c r="E72" s="48" t="str">
        <f>IF(COUNTIF(MaGv!$C$6:$BB$6, B69)&gt;0, INDEX(MaGv!$C$3:$BB$6, 1, MATCH(B69, MaGv!$C$6:$BB$6,0))," ")</f>
        <v>A1</v>
      </c>
      <c r="F72" s="48" t="str">
        <f>IF(COUNTIF(MaGv!$C$11:$BB$11, B69)&gt;0, INDEX(MaGv!$C$3:$BB$11, 1, MATCH(B69, MaGv!$C$11:$BB$11,0))," ")</f>
        <v xml:space="preserve"> </v>
      </c>
      <c r="G72" s="48" t="str">
        <f>IF(COUNTIF(MaGv!$C$16:$BB$16, B69)&gt;0, INDEX(MaGv!$C$3:$BB$16, 1, MATCH(B69, MaGv!$C$16:$BB$16,0))," ")</f>
        <v>C4</v>
      </c>
      <c r="H72" s="48" t="str">
        <f>IF(COUNTIF(MaGv!$C$21:$BB$21, B69)&gt;0, INDEX(MaGv!$C$3:$BB$21, 1, MATCH(B69, MaGv!$C$21:$BB$21,0))," ")</f>
        <v>A13</v>
      </c>
      <c r="I72" s="48" t="str">
        <f>IF(COUNTIF(MaGv!$C$26:$BB$26, B69)&gt;0, INDEX(MaGv!$C$3:$BB$26, 1, MATCH(B69, MaGv!$C$26:$BB$26,0))," ")</f>
        <v>A13</v>
      </c>
      <c r="J72" s="48" t="str">
        <f>IF(COUNTIF(MaGv!$C$31:$BB$31, B69)&gt;0, INDEX(MaGv!$C$3:$BB$31, 1, MATCH(B69, MaGv!$C$31:$BB$31,0))," ")</f>
        <v xml:space="preserve"> </v>
      </c>
      <c r="K72" s="75"/>
      <c r="L72" s="486"/>
      <c r="M72" s="48">
        <v>3</v>
      </c>
      <c r="N72" s="49" t="s">
        <v>445</v>
      </c>
      <c r="O72" s="48" t="str">
        <f>IF(COUNTIF(MaGv!$C$6:$BB$6, L69)&gt;0, INDEX(MaGv!$C$3:$BB$6, 1, MATCH(L69, MaGv!$C$6:$BB$6,0))," ")</f>
        <v>C3</v>
      </c>
      <c r="P72" s="48" t="str">
        <f>IF(COUNTIF(MaGv!$C$11:$BB$11, L69)&gt;0, INDEX(MaGv!$C$3:$BB$11, 1, MATCH(L69, MaGv!$C$11:$BB$11,0))," ")</f>
        <v xml:space="preserve"> </v>
      </c>
      <c r="Q72" s="48" t="str">
        <f>IF(COUNTIF(MaGv!$C$16:$BB$16, L69)&gt;0, INDEX(MaGv!$C$3:$BB$16, 1, MATCH(L69, MaGv!$C$16:$BB$16,0))," ")</f>
        <v>A2</v>
      </c>
      <c r="R72" s="48" t="str">
        <f>IF(COUNTIF(MaGv!$C$21:$BB$21, L69)&gt;0, INDEX(MaGv!$C$3:$BB$21, 1, MATCH(L69, MaGv!$C$21:$BB$21,0))," ")</f>
        <v xml:space="preserve"> </v>
      </c>
      <c r="S72" s="48" t="str">
        <f>IF(COUNTIF(MaGv!$C$26:$BB$26, L69)&gt;0, INDEX(MaGv!$C$3:$BB$26, 1, MATCH(L69, MaGv!$C$26:$BB$26,0))," ")</f>
        <v>C3</v>
      </c>
      <c r="T72" s="48" t="str">
        <f>IF(COUNTIF(MaGv!$C$31:$BB$31, L69)&gt;0, INDEX(MaGv!$C$3:$BB$31, 1, MATCH(L69, MaGv!$C$31:$BB$31,0))," ")</f>
        <v xml:space="preserve"> </v>
      </c>
      <c r="U72" s="91"/>
      <c r="V72" s="91"/>
      <c r="W72" s="150">
        <v>68</v>
      </c>
      <c r="X72" s="321" t="s">
        <v>377</v>
      </c>
    </row>
    <row r="73" spans="1:24" ht="12.95" customHeight="1" x14ac:dyDescent="0.2">
      <c r="A73" s="91"/>
      <c r="B73" s="486"/>
      <c r="C73" s="48">
        <v>4</v>
      </c>
      <c r="D73" s="49" t="s">
        <v>141</v>
      </c>
      <c r="E73" s="48" t="str">
        <f>IF(COUNTIF(MaGv!$C$7:$BB$7, B69)&gt;0, INDEX(MaGv!$C$3:$BB$7, 1, MATCH(B69, MaGv!$C$7:$BB$7,0))," ")</f>
        <v>A13</v>
      </c>
      <c r="F73" s="48" t="str">
        <f>IF(COUNTIF(MaGv!$C$12:$BB$12, B69)&gt;0, INDEX(MaGv!$C$3:$BB$12, 1, MATCH(B69, MaGv!$C$12:$BB$12,0))," ")</f>
        <v xml:space="preserve"> </v>
      </c>
      <c r="G73" s="48" t="str">
        <f>IF(COUNTIF(MaGv!$C$17:$BB$17, B69)&gt;0, INDEX(MaGv!$C$3:$BB$17, 1, MATCH(B69, MaGv!$C$17:$BB$17,0))," ")</f>
        <v>A1</v>
      </c>
      <c r="H73" s="48" t="str">
        <f>IF(COUNTIF(MaGv!$C$22:$BB$22, B69)&gt;0, INDEX(MaGv!$C$3:$BB$22, 1, MATCH(B69, MaGv!$C$22:$BB$22,0))," ")</f>
        <v>A1</v>
      </c>
      <c r="I73" s="48" t="str">
        <f>IF(COUNTIF(MaGv!$C$27:$BB$27, B69)&gt;0, INDEX(MaGv!$C$3:$BB$27, 1, MATCH(B69, MaGv!$C$27:$BB$27,0))," ")</f>
        <v>A1</v>
      </c>
      <c r="J73" s="48" t="str">
        <f>IF(COUNTIF(MaGv!$C$32:$BB$32, B69)&gt;0, INDEX(MaGv!$C$3:$BB$32, 1, MATCH(B69, MaGv!$C$32:$BB$32,0))," ")</f>
        <v xml:space="preserve"> </v>
      </c>
      <c r="K73" s="75"/>
      <c r="L73" s="486"/>
      <c r="M73" s="48">
        <v>4</v>
      </c>
      <c r="N73" s="49" t="s">
        <v>141</v>
      </c>
      <c r="O73" s="48" t="str">
        <f>IF(COUNTIF(MaGv!$C$7:$BB$7, L69)&gt;0, INDEX(MaGv!$C$3:$BB$7, 1, MATCH(L69, MaGv!$C$7:$BB$7,0))," ")</f>
        <v>C3</v>
      </c>
      <c r="P73" s="48" t="str">
        <f>IF(COUNTIF(MaGv!$C$12:$BB$12, L69)&gt;0, INDEX(MaGv!$C$3:$BB$12, 1, MATCH(L69, MaGv!$C$12:$BB$12,0))," ")</f>
        <v xml:space="preserve"> </v>
      </c>
      <c r="Q73" s="48" t="str">
        <f>IF(COUNTIF(MaGv!$C$17:$BB$17, L69)&gt;0, INDEX(MaGv!$C$3:$BB$17, 1, MATCH(L69, MaGv!$C$17:$BB$17,0))," ")</f>
        <v>A2</v>
      </c>
      <c r="R73" s="48" t="str">
        <f>IF(COUNTIF(MaGv!$C$22:$BB$22, L69)&gt;0, INDEX(MaGv!$C$3:$BB$22, 1, MATCH(L69, MaGv!$C$22:$BB$22,0))," ")</f>
        <v>A10</v>
      </c>
      <c r="S73" s="48" t="str">
        <f>IF(COUNTIF(MaGv!$C$27:$BB$27, L69)&gt;0, INDEX(MaGv!$C$3:$BB$27, 1, MATCH(L69, MaGv!$C$27:$BB$27,0))," ")</f>
        <v>A10</v>
      </c>
      <c r="T73" s="48" t="str">
        <f>IF(COUNTIF(MaGv!$C$32:$BB$32, L69)&gt;0, INDEX(MaGv!$C$3:$BB$32, 1, MATCH(L69, MaGv!$C$32:$BB$32,0))," ")</f>
        <v xml:space="preserve"> </v>
      </c>
      <c r="U73" s="91"/>
      <c r="V73" s="91"/>
      <c r="W73" s="151">
        <v>69</v>
      </c>
      <c r="X73" s="321" t="s">
        <v>378</v>
      </c>
    </row>
    <row r="74" spans="1:24" ht="12.95" customHeight="1" thickBot="1" x14ac:dyDescent="0.25">
      <c r="A74" s="91"/>
      <c r="B74" s="486"/>
      <c r="C74" s="79">
        <v>5</v>
      </c>
      <c r="D74" s="81" t="s">
        <v>142</v>
      </c>
      <c r="E74" s="79" t="str">
        <f>IF(COUNTIF(MaGv!$C$8:$BB$8, B69)&gt;0, INDEX(MaGv!$C$3:$BB$8, 1, MATCH(B69, MaGv!$C$8:$BB$8,0))," ")</f>
        <v>A13</v>
      </c>
      <c r="F74" s="79" t="str">
        <f>IF(COUNTIF(MaGv!$C$13:$BB$13, B69)&gt;0, INDEX(MaGv!$C$3:$BB$13, 1, MATCH(B69, MaGv!$C$13:$BB$13,0))," ")</f>
        <v xml:space="preserve"> </v>
      </c>
      <c r="G74" s="79" t="str">
        <f>IF(COUNTIF(MaGv!$C$18:$BB$18, B69)&gt;0, INDEX(MaGv!$C$3:$BB$18, 1, MATCH(B69, MaGv!$C$18:$BB$18,0))," ")</f>
        <v xml:space="preserve"> </v>
      </c>
      <c r="H74" s="79" t="str">
        <f>IF(COUNTIF(MaGv!$C$23:$BB$23, B69)&gt;0, INDEX(MaGv!$C$3:$BB$23, 1, MATCH(B69, MaGv!$C$23:$BB$23,0))," ")</f>
        <v>C4</v>
      </c>
      <c r="I74" s="79" t="str">
        <f>IF(COUNTIF(MaGv!$C$28:$BB$28, B69)&gt;0, INDEX(MaGv!$C$3:$BB$28, 1, MATCH(B69, MaGv!$C$28:$BB$28,0))," ")</f>
        <v xml:space="preserve"> </v>
      </c>
      <c r="J74" s="79" t="str">
        <f>IF(COUNTIF(MaGv!$C$33:$BB$33, B69)&gt;0, INDEX(MaGv!$C$3:$BB$33, 1, MATCH(B69, MaGv!$C$33:$BB$33, 0))," ")</f>
        <v xml:space="preserve"> </v>
      </c>
      <c r="K74" s="75"/>
      <c r="L74" s="486"/>
      <c r="M74" s="79">
        <v>5</v>
      </c>
      <c r="N74" s="81" t="s">
        <v>142</v>
      </c>
      <c r="O74" s="79" t="str">
        <f>IF(COUNTIF(MaGv!$C$8:$BB$8, L69)&gt;0, INDEX(MaGv!$C$3:$BB$8, 1, MATCH(L69, MaGv!$C$8:$BB$8,0))," ")</f>
        <v>A10</v>
      </c>
      <c r="P74" s="79" t="str">
        <f>IF(COUNTIF(MaGv!$C$13:$BB$13, L69)&gt;0, INDEX(MaGv!$C$3:$BB$13, 1, MATCH(L69, MaGv!$C$13:$BB$13,0))," ")</f>
        <v xml:space="preserve"> </v>
      </c>
      <c r="Q74" s="79" t="str">
        <f>IF(COUNTIF(MaGv!$C$18:$BB$18, L69)&gt;0, INDEX(MaGv!$C$3:$BB$18, 1, MATCH(L69, MaGv!$C$18:$BB$18,0))," ")</f>
        <v xml:space="preserve"> </v>
      </c>
      <c r="R74" s="79" t="str">
        <f>IF(COUNTIF(MaGv!$C$23:$BB$23, L69)&gt;0, INDEX(MaGv!$C$3:$BB$23, 1, MATCH(L69, MaGv!$C$23:$BB$23,0))," ")</f>
        <v>A10</v>
      </c>
      <c r="S74" s="79" t="str">
        <f>IF(COUNTIF(MaGv!$C$28:$BB$28, L69)&gt;0, INDEX(MaGv!$C$3:$BB$28, 1, MATCH(L69, MaGv!$C$28:$BB$28,0))," ")</f>
        <v>A10</v>
      </c>
      <c r="T74" s="79" t="str">
        <f>IF(COUNTIF(MaGv!$C$33:$BB$33, L69)&gt;0, INDEX(MaGv!$C$3:$BB$33, 1, MATCH(L69, MaGv!$C$33:$BB$33, 0))," ")</f>
        <v xml:space="preserve"> </v>
      </c>
      <c r="U74" s="91"/>
      <c r="V74" s="91"/>
      <c r="W74" s="150">
        <v>70</v>
      </c>
      <c r="X74" s="321" t="s">
        <v>379</v>
      </c>
    </row>
    <row r="75" spans="1:24" ht="12.95" customHeight="1" thickTop="1" x14ac:dyDescent="0.2">
      <c r="A75" s="91"/>
      <c r="B75" s="485" t="s">
        <v>24</v>
      </c>
      <c r="C75" s="80">
        <v>1</v>
      </c>
      <c r="D75" s="82" t="s">
        <v>446</v>
      </c>
      <c r="E75" s="80" t="str">
        <f>IF(COUNTIF(MaGv!$C$39:$BB$39, B69)&gt;0, INDEX(MaGv!$C$38:$BB$39, 1, MATCH(B69, MaGv!$C$39:$BB$39,0))," ")</f>
        <v xml:space="preserve"> </v>
      </c>
      <c r="F75" s="80" t="str">
        <f>IF(COUNTIF(MaGv!$C$44:$BB$44, B69)&gt;0, INDEX(MaGv!$C$38:$BB$44, 1, MATCH(B69, MaGv!$C$44:$BB$44,0))," ")</f>
        <v xml:space="preserve"> </v>
      </c>
      <c r="G75" s="80" t="str">
        <f>IF(COUNTIF(MaGv!$C$49:$BB$49, B69)&gt;0, INDEX(MaGv!$C$38:$BB$49, 1, MATCH(B69, MaGv!$C$49:$BB$49,0))," ")</f>
        <v xml:space="preserve"> </v>
      </c>
      <c r="H75" s="80" t="str">
        <f>IF(COUNTIF(MaGv!$C$54:$BB$54, B69)&gt;0, INDEX(MaGv!$C$38:$BB$54, 1, MATCH(B69, MaGv!$C$54:$BB$54,0))," ")</f>
        <v xml:space="preserve"> </v>
      </c>
      <c r="I75" s="80" t="str">
        <f>IF(COUNTIF(MaGv!$C$59:$BB$59, B69)&gt;0, INDEX(MaGv!$C$38:$BB$59, 1, MATCH(B69, MaGv!$C$59:$BB$59,0))," ")</f>
        <v xml:space="preserve"> </v>
      </c>
      <c r="J75" s="80" t="str">
        <f>IF(COUNTIF(MaGv!$C$64:$BB$64, B69)&gt;0, INDEX(MaGv!$C$38:$BB$64, 1, MATCH(B69, MaGv!$C$64:$BB$64,0))," ")</f>
        <v xml:space="preserve"> </v>
      </c>
      <c r="K75" s="75"/>
      <c r="L75" s="485" t="s">
        <v>24</v>
      </c>
      <c r="M75" s="80">
        <v>1</v>
      </c>
      <c r="N75" s="82" t="s">
        <v>446</v>
      </c>
      <c r="O75" s="80" t="str">
        <f>IF(COUNTIF(MaGv!$C$39:$BB$39, L69)&gt;0, INDEX(MaGv!$C$38:$BB$39, 1, MATCH(L69, MaGv!$C$39:$BB$39,0))," ")</f>
        <v xml:space="preserve"> </v>
      </c>
      <c r="P75" s="80" t="str">
        <f>IF(COUNTIF(MaGv!$C$44:$BB$44, L69)&gt;0, INDEX(MaGv!$C$38:$BB$44, 1, MATCH(L69, MaGv!$C$44:$BB$44,0))," ")</f>
        <v xml:space="preserve"> </v>
      </c>
      <c r="Q75" s="80" t="str">
        <f>IF(COUNTIF(MaGv!$C$49:$BB$49, L69)&gt;0, INDEX(MaGv!$C$38:$BB$49, 1, MATCH(L69, MaGv!$C$49:$BB$49,0))," ")</f>
        <v xml:space="preserve"> </v>
      </c>
      <c r="R75" s="80" t="str">
        <f>IF(COUNTIF(MaGv!$C$54:$BB$54, L69)&gt;0, INDEX(MaGv!$C$38:$BB$54, 1, MATCH(L69, MaGv!$C$54:$BB$54,0))," ")</f>
        <v xml:space="preserve"> </v>
      </c>
      <c r="S75" s="80" t="str">
        <f>IF(COUNTIF(MaGv!$C$59:$BB$59, L69)&gt;0, INDEX(MaGv!$C$38:$BB$59, 1, MATCH(L69, MaGv!$C$59:$BB$59,0))," ")</f>
        <v xml:space="preserve"> </v>
      </c>
      <c r="T75" s="80" t="str">
        <f>IF(COUNTIF(MaGv!$C$64:$BB$64, L69)&gt;0, INDEX(MaGv!$C$38:$BB$64, 1, MATCH(L69, MaGv!$C$64:$BB$64,0))," ")</f>
        <v xml:space="preserve"> </v>
      </c>
      <c r="U75" s="91"/>
      <c r="V75" s="91"/>
      <c r="W75" s="151">
        <v>71</v>
      </c>
      <c r="X75" s="321" t="s">
        <v>380</v>
      </c>
    </row>
    <row r="76" spans="1:24" ht="12.95" customHeight="1" x14ac:dyDescent="0.2">
      <c r="A76" s="91"/>
      <c r="B76" s="486"/>
      <c r="C76" s="48">
        <v>2</v>
      </c>
      <c r="D76" s="49" t="s">
        <v>707</v>
      </c>
      <c r="E76" s="48" t="str">
        <f>IF(COUNTIF(MaGv!$C$40:$BB$40, B69)&gt;0, INDEX(MaGv!$C$38:$BB$40, 1, MATCH(B69, MaGv!$C$40:$BB$40,0))," ")</f>
        <v>C4</v>
      </c>
      <c r="F76" s="48" t="str">
        <f>IF(COUNTIF(MaGv!$C$45:$BB$45, B69)&gt;0, INDEX(MaGv!$C$38:$BB$45, 1, MATCH(B69, MaGv!$C$45:$BB$45,0))," ")</f>
        <v xml:space="preserve"> </v>
      </c>
      <c r="G76" s="48" t="str">
        <f>IF(COUNTIF(MaGv!$C$50:$BB$50, B69)&gt;0, INDEX(MaGv!$C$38:$BB$50, 1, MATCH(B69, MaGv!$C$50:$BB$50,0))," ")</f>
        <v>A1</v>
      </c>
      <c r="H76" s="48" t="str">
        <f>IF(COUNTIF(MaGv!$C$55:$BB$55, B69)&gt;0, INDEX(MaGv!$C$38:$BB$55, 1, MATCH(B69, MaGv!$C$55:$BB$55,0))," ")</f>
        <v xml:space="preserve"> </v>
      </c>
      <c r="I76" s="48" t="str">
        <f>IF(COUNTIF(MaGv!$C$60:$BB$60, B69)&gt;0, INDEX(MaGv!$C$38:$BB$60, 1, MATCH(B69, MaGv!$C$60:$BB$60,0))," ")</f>
        <v xml:space="preserve"> </v>
      </c>
      <c r="J76" s="48" t="str">
        <f>IF(COUNTIF(MaGv!$C$65:$BB$65, B69)&gt;0, INDEX(MaGv!$C$38:$BB$65, 1, MATCH(B69, MaGv!$C$65:$BB$65,0))," ")</f>
        <v xml:space="preserve"> </v>
      </c>
      <c r="K76" s="75"/>
      <c r="L76" s="486"/>
      <c r="M76" s="48">
        <v>2</v>
      </c>
      <c r="N76" s="49" t="s">
        <v>707</v>
      </c>
      <c r="O76" s="48" t="str">
        <f>IF(COUNTIF(MaGv!$C$40:$BB$40, L69)&gt;0, INDEX(MaGv!$C$38:$BB$40, 1, MATCH(L69, MaGv!$C$40:$BB$40,0))," ")</f>
        <v xml:space="preserve"> </v>
      </c>
      <c r="P76" s="48" t="str">
        <f>IF(COUNTIF(MaGv!$C$45:$BB$45, L69)&gt;0, INDEX(MaGv!$C$38:$BB$45, 1, MATCH(L69, MaGv!$C$45:$BB$45,0))," ")</f>
        <v>A2</v>
      </c>
      <c r="Q76" s="48" t="str">
        <f>IF(COUNTIF(MaGv!$C$50:$BB$50, L69)&gt;0, INDEX(MaGv!$C$38:$BB$50, 1, MATCH(L69, MaGv!$C$50:$BB$50,0))," ")</f>
        <v xml:space="preserve"> </v>
      </c>
      <c r="R76" s="48" t="str">
        <f>IF(COUNTIF(MaGv!$C$55:$BB$55, L69)&gt;0, INDEX(MaGv!$C$38:$BB$55, 1, MATCH(L69, MaGv!$C$55:$BB$55,0))," ")</f>
        <v xml:space="preserve"> </v>
      </c>
      <c r="S76" s="48" t="str">
        <f>IF(COUNTIF(MaGv!$C$60:$BB$60, L69)&gt;0, INDEX(MaGv!$C$38:$BB$60, 1, MATCH(L69, MaGv!$C$60:$BB$60,0))," ")</f>
        <v xml:space="preserve"> </v>
      </c>
      <c r="T76" s="48" t="str">
        <f>IF(COUNTIF(MaGv!$C$65:$BB$65, L69)&gt;0, INDEX(MaGv!$C$38:$BB$65, 1, MATCH(L69, MaGv!$C$65:$BB$65,0))," ")</f>
        <v xml:space="preserve"> </v>
      </c>
      <c r="U76" s="91"/>
      <c r="V76" s="91"/>
      <c r="W76" s="150">
        <v>72</v>
      </c>
      <c r="X76" s="321" t="s">
        <v>381</v>
      </c>
    </row>
    <row r="77" spans="1:24" ht="12.95" customHeight="1" x14ac:dyDescent="0.2">
      <c r="A77" s="91"/>
      <c r="B77" s="486"/>
      <c r="C77" s="48">
        <v>3</v>
      </c>
      <c r="D77" s="49" t="s">
        <v>708</v>
      </c>
      <c r="E77" s="48" t="str">
        <f>IF(COUNTIF(MaGv!$C$41:$BB$41, B69)&gt;0, INDEX(MaGv!$C$38:$BB$41, 1, MATCH(B69, MaGv!$C$41:$BB$41,0))," ")</f>
        <v>C4</v>
      </c>
      <c r="F77" s="48" t="str">
        <f>IF(COUNTIF(MaGv!$C$46:$BB$46, B69)&gt;0, INDEX(MaGv!$C$38:$BB$46, 1, MATCH(B69, MaGv!$C$46:$BB$46,0))," ")</f>
        <v xml:space="preserve"> </v>
      </c>
      <c r="G77" s="48" t="str">
        <f>IF(COUNTIF(MaGv!$C$51:$BB$51, B69)&gt;0, INDEX(MaGv!$C$38:$BB$51, 1, MATCH(B69, MaGv!$C$51:$BB$51,0))," ")</f>
        <v>A1</v>
      </c>
      <c r="H77" s="48" t="str">
        <f>IF(COUNTIF(MaGv!$C$56:$BB$56, B69)&gt;0, INDEX(MaGv!$C$38:$BB$56, 1, MATCH(B69, MaGv!$C$56:$BB$56,0))," ")</f>
        <v xml:space="preserve"> </v>
      </c>
      <c r="I77" s="48" t="str">
        <f>IF(COUNTIF(MaGv!$C$61:$BB$61, B69)&gt;0, INDEX(MaGv!$C$38:$BB$61, 1, MATCH(B69, MaGv!$C$61:$BB$61,0))," ")</f>
        <v xml:space="preserve"> </v>
      </c>
      <c r="J77" s="48" t="str">
        <f>IF(COUNTIF(MaGv!$C$66:$BB$66, B69)&gt;0, INDEX(MaGv!$C$38:$BB$66, 1, MATCH(B69, MaGv!$C$66:$BB$66,0))," ")</f>
        <v xml:space="preserve"> </v>
      </c>
      <c r="K77" s="75"/>
      <c r="L77" s="486"/>
      <c r="M77" s="48">
        <v>3</v>
      </c>
      <c r="N77" s="49" t="s">
        <v>708</v>
      </c>
      <c r="O77" s="48" t="str">
        <f>IF(COUNTIF(MaGv!$C$41:$BB$41, L69)&gt;0, INDEX(MaGv!$C$38:$BB$41, 1, MATCH(L69, MaGv!$C$41:$BB$41,0))," ")</f>
        <v xml:space="preserve"> </v>
      </c>
      <c r="P77" s="48" t="str">
        <f>IF(COUNTIF(MaGv!$C$46:$BB$46, L69)&gt;0, INDEX(MaGv!$C$38:$BB$46, 1, MATCH(L69, MaGv!$C$46:$BB$46,0))," ")</f>
        <v>A2</v>
      </c>
      <c r="Q77" s="48" t="str">
        <f>IF(COUNTIF(MaGv!$C$51:$BB$51, L69)&gt;0, INDEX(MaGv!$C$38:$BB$51, 1, MATCH(L69, MaGv!$C$51:$BB$51,0))," ")</f>
        <v xml:space="preserve"> </v>
      </c>
      <c r="R77" s="48" t="str">
        <f>IF(COUNTIF(MaGv!$C$56:$BB$56, L69)&gt;0, INDEX(MaGv!$C$38:$BB$56, 1, MATCH(L69, MaGv!$C$56:$BB$56,0))," ")</f>
        <v xml:space="preserve"> </v>
      </c>
      <c r="S77" s="48" t="str">
        <f>IF(COUNTIF(MaGv!$C$61:$BB$61, L69)&gt;0, INDEX(MaGv!$C$38:$BB$61, 1, MATCH(L69, MaGv!$C$61:$BB$61,0))," ")</f>
        <v xml:space="preserve"> </v>
      </c>
      <c r="T77" s="48" t="str">
        <f>IF(COUNTIF(MaGv!$C$66:$BB$66, L69)&gt;0, INDEX(MaGv!$C$38:$BB$66, 1, MATCH(L69, MaGv!$C$66:$BB$66,0))," ")</f>
        <v xml:space="preserve"> </v>
      </c>
      <c r="U77" s="91"/>
      <c r="V77" s="91"/>
      <c r="W77" s="151">
        <v>73</v>
      </c>
      <c r="X77" s="321" t="s">
        <v>382</v>
      </c>
    </row>
    <row r="78" spans="1:24" ht="12.95" customHeight="1" x14ac:dyDescent="0.2">
      <c r="A78" s="91"/>
      <c r="B78" s="486"/>
      <c r="C78" s="48">
        <v>4</v>
      </c>
      <c r="D78" s="49" t="s">
        <v>709</v>
      </c>
      <c r="E78" s="48" t="str">
        <f>IF(COUNTIF(MaGv!$C$42:$BB$42, B69)&gt;0, INDEX(MaGv!$C$38:$BB$42, 1, MATCH(B69, MaGv!$C$42:$BB$42,0))," ")</f>
        <v xml:space="preserve"> </v>
      </c>
      <c r="F78" s="48" t="str">
        <f>IF(COUNTIF(MaGv!$C$47:$BB$47, B69)&gt;0, INDEX(MaGv!$C$38:$BB$47, 1, MATCH(B69, MaGv!$C$47:$BB$47,0))," ")</f>
        <v xml:space="preserve"> </v>
      </c>
      <c r="G78" s="48" t="str">
        <f>IF(COUNTIF(MaGv!$C$52:$BB$52, B69)&gt;0, INDEX(MaGv!$C$38:$BB$52, 1, MATCH(B69, MaGv!$C$52:$BB$52, 0))," ")</f>
        <v xml:space="preserve"> </v>
      </c>
      <c r="H78" s="48" t="str">
        <f>IF(COUNTIF(MaGv!$C$57:$BB$57, B69)&gt;0, INDEX(MaGv!$C$38:$BB$57, 1, MATCH(B69, MaGv!$C$57:$BB$57,0))," ")</f>
        <v xml:space="preserve"> </v>
      </c>
      <c r="I78" s="48" t="str">
        <f>IF(COUNTIF(MaGv!$C$62:$BB$62, B69)&gt;0, INDEX(MaGv!$C$38:$BB$62, 1, MATCH(B69, MaGv!$C$62:$BB$62,0))," ")</f>
        <v xml:space="preserve"> </v>
      </c>
      <c r="J78" s="48" t="str">
        <f>IF(COUNTIF(MaGv!$C$66:$BB$67, B69)&gt;0, INDEX(MaGv!$C$38:$BB$67, 1, MATCH(B69, MaGv!$C$67:$BB$67,0))," ")</f>
        <v xml:space="preserve"> </v>
      </c>
      <c r="K78" s="75"/>
      <c r="L78" s="486"/>
      <c r="M78" s="48">
        <v>4</v>
      </c>
      <c r="N78" s="49" t="s">
        <v>709</v>
      </c>
      <c r="O78" s="48" t="str">
        <f>IF(COUNTIF(MaGv!$C$42:$BB$42, L69)&gt;0, INDEX(MaGv!$C$38:$BB$42, 1, MATCH(L69, MaGv!$C$42:$BB$42,0))," ")</f>
        <v xml:space="preserve"> </v>
      </c>
      <c r="P78" s="48" t="str">
        <f>IF(COUNTIF(MaGv!$C$47:$BB$47, L69)&gt;0, INDEX(MaGv!$C$38:$BB$47, 1, MATCH(L69, MaGv!$C$47:$BB$47,0))," ")</f>
        <v xml:space="preserve"> </v>
      </c>
      <c r="Q78" s="48" t="str">
        <f>IF(COUNTIF(MaGv!$C$52:$BB$52, L69)&gt;0, INDEX(MaGv!$C$38:$BB$52, 1, MATCH(L69, MaGv!$C$52:$BB$52, 0))," ")</f>
        <v xml:space="preserve"> </v>
      </c>
      <c r="R78" s="48" t="str">
        <f>IF(COUNTIF(MaGv!$C$57:$BB$57, L69)&gt;0, INDEX(MaGv!$C$38:$BB$57, 1, MATCH(L69, MaGv!$C$57:$BB$57,0))," ")</f>
        <v xml:space="preserve"> </v>
      </c>
      <c r="S78" s="48" t="str">
        <f>IF(COUNTIF(MaGv!$C$62:$BB$62, L69)&gt;0, INDEX(MaGv!$C$38:$BB$62, 1, MATCH(L69, MaGv!$C$62:$BB$62,0))," ")</f>
        <v xml:space="preserve"> </v>
      </c>
      <c r="T78" s="48" t="str">
        <f>IF(COUNTIF(MaGv!$C$66:$BB$67, L69)&gt;0, INDEX(MaGv!$C$38:$BB$67, 1, MATCH(L69, MaGv!$C$67:$BB$67,0))," ")</f>
        <v xml:space="preserve"> </v>
      </c>
      <c r="U78" s="91"/>
      <c r="V78" s="91"/>
      <c r="W78" s="150">
        <v>74</v>
      </c>
      <c r="X78" s="321" t="s">
        <v>383</v>
      </c>
    </row>
    <row r="79" spans="1:24" ht="12.95" customHeight="1" x14ac:dyDescent="0.2">
      <c r="A79" s="91"/>
      <c r="B79" s="487"/>
      <c r="C79" s="50">
        <v>5</v>
      </c>
      <c r="D79" s="51" t="s">
        <v>710</v>
      </c>
      <c r="E79" s="50" t="str">
        <f>IF(COUNTIF(MaGv!$C$43:$BB$43, B69)&gt;0, INDEX(MaGv!$C$38:$BB$43, 1, MATCH(B69, MaGv!$C$43:$BB$43,0))," ")</f>
        <v xml:space="preserve"> </v>
      </c>
      <c r="F79" s="50" t="str">
        <f>IF(COUNTIF(MaGv!$C$48:$BB$48, B69)&gt;0, INDEX(MaGv!$C$38:$BB$48, 1, MATCH(B69, MaGv!$C$48:$BB$48,0))," ")</f>
        <v xml:space="preserve"> </v>
      </c>
      <c r="G79" s="50" t="str">
        <f>IF(COUNTIF(MaGv!$C$53:$BB$53, B69)&gt;0, INDEX(MaGv!$C$38:$BB$53, 1, MATCH(B69, MaGv!$C$53:$BB$53,0))," ")</f>
        <v xml:space="preserve"> </v>
      </c>
      <c r="H79" s="50" t="str">
        <f>IF(COUNTIF(MaGv!$C$58:$BB$58, B69)&gt;0, INDEX(MaGv!$C$38:$BB$58, 1, MATCH(B69, MaGv!$C$58:$BB$58,0))," ")</f>
        <v xml:space="preserve"> </v>
      </c>
      <c r="I79" s="50" t="str">
        <f>IF(COUNTIF(MaGv!$C$63:$BB$63, B69)&gt;0, INDEX(MaGv!$C$38:$BB$63, 1, MATCH(B69, MaGv!$C$63:$BB$63,0))," ")</f>
        <v xml:space="preserve"> </v>
      </c>
      <c r="J79" s="50" t="str">
        <f>IF(COUNTIF(MaGv!$C$68:$BB$68, B69)&gt;0, INDEX(MaGv!$C$38:$BB$68, 1, MATCH(B69, MaGv!$C$68:$BB$68,0))," ")</f>
        <v xml:space="preserve"> </v>
      </c>
      <c r="K79" s="75"/>
      <c r="L79" s="487"/>
      <c r="M79" s="50">
        <v>5</v>
      </c>
      <c r="N79" s="51" t="s">
        <v>710</v>
      </c>
      <c r="O79" s="50" t="str">
        <f>IF(COUNTIF(MaGv!$C$43:$BB$43, L69)&gt;0, INDEX(MaGv!$C$38:$BB$43, 1, MATCH(L69, MaGv!$C$43:$BB$43,0))," ")</f>
        <v xml:space="preserve"> </v>
      </c>
      <c r="P79" s="50" t="str">
        <f>IF(COUNTIF(MaGv!$C$48:$BB$48, L69)&gt;0, INDEX(MaGv!$C$38:$BB$48, 1, MATCH(L69, MaGv!$C$48:$BB$48,0))," ")</f>
        <v xml:space="preserve"> </v>
      </c>
      <c r="Q79" s="50" t="str">
        <f>IF(COUNTIF(MaGv!$C$53:$BB$53, L69)&gt;0, INDEX(MaGv!$C$38:$BB$53, 1, MATCH(L69, MaGv!$C$53:$BB$53,0))," ")</f>
        <v xml:space="preserve"> </v>
      </c>
      <c r="R79" s="50" t="str">
        <f>IF(COUNTIF(MaGv!$C$58:$BB$58, L69)&gt;0, INDEX(MaGv!$C$38:$BB$58, 1, MATCH(L69, MaGv!$C$58:$BB$58,0))," ")</f>
        <v xml:space="preserve"> </v>
      </c>
      <c r="S79" s="50" t="str">
        <f>IF(COUNTIF(MaGv!$C$63:$BB$63, L69)&gt;0, INDEX(MaGv!$C$38:$BB$63, 1, MATCH(L69, MaGv!$C$63:$BB$63,0))," ")</f>
        <v xml:space="preserve"> </v>
      </c>
      <c r="T79" s="50" t="str">
        <f>IF(COUNTIF(MaGv!$C$68:$BB$68, L69)&gt;0, INDEX(MaGv!$C$38:$BB$68, 1, MATCH(L69, MaGv!$C$68:$BB$68,0))," ")</f>
        <v xml:space="preserve"> </v>
      </c>
      <c r="U79" s="91"/>
      <c r="V79" s="91"/>
      <c r="W79" s="151">
        <v>75</v>
      </c>
      <c r="X79" s="321" t="s">
        <v>384</v>
      </c>
    </row>
    <row r="80" spans="1:24" ht="12.95" customHeight="1" x14ac:dyDescent="0.2">
      <c r="A80" s="91"/>
      <c r="B80" s="86"/>
      <c r="C80" s="45"/>
      <c r="D80" s="52"/>
      <c r="E80" s="45"/>
      <c r="F80" s="45"/>
      <c r="G80" s="45"/>
      <c r="H80" s="45"/>
      <c r="I80" s="45"/>
      <c r="J80" s="45"/>
      <c r="K80" s="75"/>
      <c r="L80" s="86"/>
      <c r="M80" s="45"/>
      <c r="N80" s="52"/>
      <c r="O80" s="45"/>
      <c r="P80" s="45"/>
      <c r="Q80" s="45"/>
      <c r="R80" s="45"/>
      <c r="S80" s="45"/>
      <c r="T80" s="45"/>
      <c r="U80" s="91"/>
      <c r="V80" s="91"/>
      <c r="W80" s="150">
        <v>76</v>
      </c>
      <c r="X80" s="321" t="s">
        <v>477</v>
      </c>
    </row>
    <row r="81" spans="1:24" ht="6.95" customHeight="1" x14ac:dyDescent="0.2">
      <c r="A81" s="94"/>
      <c r="B81" s="87"/>
      <c r="C81" s="53"/>
      <c r="D81" s="53"/>
      <c r="E81" s="54"/>
      <c r="F81" s="54"/>
      <c r="G81" s="54"/>
      <c r="H81" s="54"/>
      <c r="I81" s="54"/>
      <c r="J81" s="54"/>
      <c r="K81" s="54"/>
      <c r="L81" s="87"/>
      <c r="M81" s="53"/>
      <c r="N81" s="53"/>
      <c r="O81" s="54"/>
      <c r="P81" s="54"/>
      <c r="Q81" s="54"/>
      <c r="R81" s="54"/>
      <c r="S81" s="54"/>
      <c r="T81" s="54"/>
      <c r="W81" s="151">
        <v>77</v>
      </c>
      <c r="X81" s="321" t="s">
        <v>480</v>
      </c>
    </row>
    <row r="82" spans="1:24" ht="14.1" customHeight="1" x14ac:dyDescent="0.2">
      <c r="A82" s="91"/>
      <c r="B82" s="83"/>
      <c r="C82" s="40" t="s">
        <v>94</v>
      </c>
      <c r="D82" s="40"/>
      <c r="E82" s="40"/>
      <c r="F82" s="40"/>
      <c r="G82" s="40"/>
      <c r="H82" s="40" t="str">
        <f>MaGv!$N$1</f>
        <v>02/1/2018</v>
      </c>
      <c r="I82" s="40"/>
      <c r="J82" s="40"/>
      <c r="K82" s="41"/>
      <c r="L82" s="83"/>
      <c r="M82" s="40" t="s">
        <v>94</v>
      </c>
      <c r="N82" s="40"/>
      <c r="O82" s="40"/>
      <c r="P82" s="40"/>
      <c r="Q82" s="40"/>
      <c r="R82" s="40" t="str">
        <f>MaGv!$N$1</f>
        <v>02/1/2018</v>
      </c>
      <c r="S82" s="40"/>
      <c r="T82" s="40"/>
      <c r="U82" s="91"/>
      <c r="V82" s="91"/>
      <c r="W82" s="150">
        <v>78</v>
      </c>
      <c r="X82" s="321" t="s">
        <v>483</v>
      </c>
    </row>
    <row r="83" spans="1:24" ht="12.95" customHeight="1" x14ac:dyDescent="0.3">
      <c r="B83" s="84" t="s">
        <v>95</v>
      </c>
      <c r="C83" s="489" t="str">
        <f>VLOOKUP(B85,dsma,3,0)&amp;"-"&amp;VLOOKUP(B85,dsma,5,0)</f>
        <v>Lâm Văn Trường Điệp-Toán</v>
      </c>
      <c r="D83" s="489"/>
      <c r="E83" s="489"/>
      <c r="F83" s="489"/>
      <c r="G83" s="41"/>
      <c r="H83" s="42"/>
      <c r="I83" s="43" t="s">
        <v>180</v>
      </c>
      <c r="J83" s="44">
        <f>60-COUNTIF(E86:J95, " ")</f>
        <v>18</v>
      </c>
      <c r="K83" s="41"/>
      <c r="L83" s="84" t="s">
        <v>95</v>
      </c>
      <c r="M83" s="489" t="str">
        <f>VLOOKUP(L85,dsma,3,0)&amp;"-"&amp;VLOOKUP(L85,dsma,5,0)</f>
        <v>Lê Thị Thùy Trang-Toán</v>
      </c>
      <c r="N83" s="489"/>
      <c r="O83" s="489"/>
      <c r="P83" s="489"/>
      <c r="Q83" s="76"/>
      <c r="R83" s="42"/>
      <c r="S83" s="43" t="s">
        <v>180</v>
      </c>
      <c r="T83" s="44">
        <f>60-COUNTIF(O86:T95, " ")</f>
        <v>17</v>
      </c>
      <c r="W83" s="151">
        <v>79</v>
      </c>
      <c r="X83" s="321" t="s">
        <v>385</v>
      </c>
    </row>
    <row r="84" spans="1:24" ht="3" customHeight="1" x14ac:dyDescent="0.2">
      <c r="B84" s="83"/>
      <c r="C84" s="41"/>
      <c r="D84" s="41"/>
      <c r="E84" s="45"/>
      <c r="F84" s="41"/>
      <c r="G84" s="41"/>
      <c r="H84" s="41"/>
      <c r="I84" s="41"/>
      <c r="J84" s="41"/>
      <c r="K84" s="41"/>
      <c r="L84" s="83"/>
      <c r="M84" s="41"/>
      <c r="N84" s="41"/>
      <c r="O84" s="45"/>
      <c r="P84" s="41"/>
      <c r="Q84" s="41"/>
      <c r="R84" s="41"/>
      <c r="S84" s="41"/>
      <c r="T84" s="41"/>
      <c r="W84" s="150">
        <v>80</v>
      </c>
      <c r="X84" s="321" t="s">
        <v>386</v>
      </c>
    </row>
    <row r="85" spans="1:24" ht="12.95" customHeight="1" x14ac:dyDescent="0.2">
      <c r="A85" s="93"/>
      <c r="B85" s="85" t="str">
        <f>X15</f>
        <v>BT12</v>
      </c>
      <c r="C85" s="46" t="s">
        <v>96</v>
      </c>
      <c r="D85" s="46" t="s">
        <v>97</v>
      </c>
      <c r="E85" s="46" t="s">
        <v>15</v>
      </c>
      <c r="F85" s="46" t="s">
        <v>16</v>
      </c>
      <c r="G85" s="46" t="s">
        <v>38</v>
      </c>
      <c r="H85" s="46" t="s">
        <v>39</v>
      </c>
      <c r="I85" s="46" t="s">
        <v>40</v>
      </c>
      <c r="J85" s="46" t="s">
        <v>41</v>
      </c>
      <c r="K85" s="74"/>
      <c r="L85" s="85" t="str">
        <f>X16</f>
        <v>BT13</v>
      </c>
      <c r="M85" s="46" t="s">
        <v>96</v>
      </c>
      <c r="N85" s="46" t="s">
        <v>97</v>
      </c>
      <c r="O85" s="46" t="s">
        <v>15</v>
      </c>
      <c r="P85" s="46" t="s">
        <v>16</v>
      </c>
      <c r="Q85" s="46" t="s">
        <v>38</v>
      </c>
      <c r="R85" s="46" t="s">
        <v>39</v>
      </c>
      <c r="S85" s="46" t="s">
        <v>40</v>
      </c>
      <c r="T85" s="46" t="s">
        <v>41</v>
      </c>
      <c r="U85" s="93"/>
      <c r="V85" s="93">
        <v>12</v>
      </c>
      <c r="W85" s="151">
        <v>81</v>
      </c>
      <c r="X85" s="321" t="s">
        <v>387</v>
      </c>
    </row>
    <row r="86" spans="1:24" ht="12.95" customHeight="1" x14ac:dyDescent="0.2">
      <c r="A86" s="91"/>
      <c r="B86" s="488" t="s">
        <v>25</v>
      </c>
      <c r="C86" s="38">
        <v>1</v>
      </c>
      <c r="D86" s="47" t="s">
        <v>98</v>
      </c>
      <c r="E86" s="38" t="str">
        <f>IF(COUNTIF(MaGv!$C$4:$BB$4, B85)&gt;0, INDEX(MaGv!$C$3:$BB$4, 1, MATCH(B85, MaGv!$C$4:$BB$4,0))," ")</f>
        <v xml:space="preserve"> </v>
      </c>
      <c r="F86" s="38" t="str">
        <f>IF(COUNTIF(MaGv!$C$9:$BB$9, B85)&gt;0, INDEX(MaGv!$C$3:$BB$9, 1, MATCH(B85, MaGv!$C$9:$BB$9,0))," ")</f>
        <v xml:space="preserve"> </v>
      </c>
      <c r="G86" s="38" t="str">
        <f>IF(COUNTIF(MaGv!$C$14:$BB$14, B85)&gt;0, INDEX(MaGv!$C$3:$BB$14, 1, MATCH(B85, MaGv!$C$14:$BB$14,0))," ")</f>
        <v>C10</v>
      </c>
      <c r="H86" s="38" t="str">
        <f>IF(COUNTIF(MaGv!$C$19:$BB$19, B85)&gt;0, INDEX(MaGv!$C$3:$BB$19, 1, MATCH(B85, MaGv!$C$19:$BB$19,0))," ")</f>
        <v>A3</v>
      </c>
      <c r="I86" s="38" t="str">
        <f>IF(COUNTIF(MaGv!$C$24:$BB$24, B85)&gt;0, INDEX(MaGv!$C$3:$BB$24, 1, MATCH(B85, MaGv!$C$24:$BB$24,0))," ")</f>
        <v>C10</v>
      </c>
      <c r="J86" s="38" t="str">
        <f>IF(COUNTIF(MaGv!$C$29:$BB$29, B85)&gt;0, INDEX(MaGv!$C$3:$BB$29, 1, MATCH(B85, MaGv!$C$29:$BB$29,0))," ")</f>
        <v xml:space="preserve"> </v>
      </c>
      <c r="K86" s="75"/>
      <c r="L86" s="488" t="s">
        <v>25</v>
      </c>
      <c r="M86" s="38">
        <v>1</v>
      </c>
      <c r="N86" s="47" t="s">
        <v>98</v>
      </c>
      <c r="O86" s="38" t="str">
        <f>IF(COUNTIF(MaGv!$C$4:$BB$4, L85)&gt;0, INDEX(MaGv!$C$3:$BB$4, 1, MATCH(L85, MaGv!$C$4:$BB$4,0))," ")</f>
        <v xml:space="preserve"> </v>
      </c>
      <c r="P86" s="38" t="str">
        <f>IF(COUNTIF(MaGv!$C$9:$BB$9, L85)&gt;0, INDEX(MaGv!$C$3:$BB$9, 1, MATCH(L85, MaGv!$C$9:$BB$9,0))," ")</f>
        <v xml:space="preserve"> </v>
      </c>
      <c r="Q86" s="38" t="str">
        <f>IF(COUNTIF(MaGv!$C$14:$BB$14, L85)&gt;0, INDEX(MaGv!$C$3:$BB$14, 1, MATCH(L85, MaGv!$C$14:$BB$14,0))," ")</f>
        <v xml:space="preserve"> </v>
      </c>
      <c r="R86" s="38" t="str">
        <f>IF(COUNTIF(MaGv!$C$19:$BB$19, L85)&gt;0, INDEX(MaGv!$C$3:$BB$19, 1, MATCH(L85, MaGv!$C$19:$BB$19,0))," ")</f>
        <v xml:space="preserve"> </v>
      </c>
      <c r="S86" s="38" t="str">
        <f>IF(COUNTIF(MaGv!$C$24:$BB$24, L85)&gt;0, INDEX(MaGv!$C$3:$BB$24, 1, MATCH(L85, MaGv!$C$24:$BB$24,0))," ")</f>
        <v>B8</v>
      </c>
      <c r="T86" s="38" t="str">
        <f>IF(COUNTIF(MaGv!$C$29:$BB$29, L85)&gt;0, INDEX(MaGv!$C$3:$BB$29, 1, MATCH(L85, MaGv!$C$29:$BB$29,0))," ")</f>
        <v xml:space="preserve"> </v>
      </c>
      <c r="U86" s="91"/>
      <c r="V86" s="91"/>
      <c r="W86" s="150">
        <v>82</v>
      </c>
      <c r="X86" s="321" t="s">
        <v>388</v>
      </c>
    </row>
    <row r="87" spans="1:24" ht="12.95" customHeight="1" x14ac:dyDescent="0.2">
      <c r="A87" s="91"/>
      <c r="B87" s="486"/>
      <c r="C87" s="48">
        <v>2</v>
      </c>
      <c r="D87" s="49" t="s">
        <v>140</v>
      </c>
      <c r="E87" s="48" t="str">
        <f>IF(COUNTIF(MaGv!$C$5:$BB$5, B85)&gt;0, INDEX(MaGv!$C$3:$BB$5, 1, MATCH(B85, MaGv!$C$5:$BB$5,0))," ")</f>
        <v xml:space="preserve"> </v>
      </c>
      <c r="F87" s="48" t="str">
        <f>IF(COUNTIF(MaGv!$C$10:$BB$10, B85)&gt;0, INDEX(MaGv!$C$3:$BB$10, 1, MATCH(B85, MaGv!$C$10:$BB$10,0))," ")</f>
        <v xml:space="preserve"> </v>
      </c>
      <c r="G87" s="48" t="str">
        <f>IF(COUNTIF(MaGv!$C$15:$BB$15, B85)&gt;0, INDEX(MaGv!$C$3:$BB$15, 1, MATCH(B85, MaGv!$C$15:$BB$15,0))," ")</f>
        <v>C10</v>
      </c>
      <c r="H87" s="48" t="str">
        <f>IF(COUNTIF(MaGv!$C$20:$BB$20, B85)&gt;0, INDEX(MaGv!$C$3:$BB$20, 1, MATCH(B85, MaGv!$C$20:$BB$20,0))," ")</f>
        <v>A3</v>
      </c>
      <c r="I87" s="48" t="str">
        <f>IF(COUNTIF(MaGv!$C$25:$BB$25, B85)&gt;0, INDEX(MaGv!$C$3:$BB$25, 1, MATCH(B85, MaGv!$C$25:$BB$25,0))," ")</f>
        <v>C10</v>
      </c>
      <c r="J87" s="48" t="str">
        <f>IF(COUNTIF(MaGv!$C$30:$BB$30, B85)&gt;0, INDEX(MaGv!$C$3:$BB$30, 1, MATCH(B85, MaGv!$C$30:$BB$30,0))," ")</f>
        <v xml:space="preserve"> </v>
      </c>
      <c r="K87" s="75"/>
      <c r="L87" s="486"/>
      <c r="M87" s="48">
        <v>2</v>
      </c>
      <c r="N87" s="49" t="s">
        <v>140</v>
      </c>
      <c r="O87" s="48" t="str">
        <f>IF(COUNTIF(MaGv!$C$5:$BB$5, L85)&gt;0, INDEX(MaGv!$C$3:$BB$5, 1, MATCH(L85, MaGv!$C$5:$BB$5,0))," ")</f>
        <v xml:space="preserve"> </v>
      </c>
      <c r="P87" s="48" t="str">
        <f>IF(COUNTIF(MaGv!$C$10:$BB$10, L85)&gt;0, INDEX(MaGv!$C$3:$BB$10, 1, MATCH(L85, MaGv!$C$10:$BB$10,0))," ")</f>
        <v xml:space="preserve"> </v>
      </c>
      <c r="Q87" s="48" t="str">
        <f>IF(COUNTIF(MaGv!$C$15:$BB$15, L85)&gt;0, INDEX(MaGv!$C$3:$BB$15, 1, MATCH(L85, MaGv!$C$15:$BB$15,0))," ")</f>
        <v xml:space="preserve"> </v>
      </c>
      <c r="R87" s="48" t="str">
        <f>IF(COUNTIF(MaGv!$C$20:$BB$20, L85)&gt;0, INDEX(MaGv!$C$3:$BB$20, 1, MATCH(L85, MaGv!$C$20:$BB$20,0))," ")</f>
        <v xml:space="preserve"> </v>
      </c>
      <c r="S87" s="48" t="str">
        <f>IF(COUNTIF(MaGv!$C$25:$BB$25, L85)&gt;0, INDEX(MaGv!$C$3:$BB$25, 1, MATCH(L85, MaGv!$C$25:$BB$25,0))," ")</f>
        <v>B8</v>
      </c>
      <c r="T87" s="48" t="str">
        <f>IF(COUNTIF(MaGv!$C$30:$BB$30, L85)&gt;0, INDEX(MaGv!$C$3:$BB$30, 1, MATCH(L85, MaGv!$C$30:$BB$30,0))," ")</f>
        <v xml:space="preserve"> </v>
      </c>
      <c r="U87" s="91"/>
      <c r="V87" s="91"/>
      <c r="W87" s="151">
        <v>83</v>
      </c>
      <c r="X87" s="321" t="s">
        <v>484</v>
      </c>
    </row>
    <row r="88" spans="1:24" ht="12.95" customHeight="1" x14ac:dyDescent="0.2">
      <c r="A88" s="91"/>
      <c r="B88" s="486"/>
      <c r="C88" s="48">
        <v>3</v>
      </c>
      <c r="D88" s="49" t="s">
        <v>445</v>
      </c>
      <c r="E88" s="48" t="str">
        <f>IF(COUNTIF(MaGv!$C$6:$BB$6, B85)&gt;0, INDEX(MaGv!$C$3:$BB$6, 1, MATCH(B85, MaGv!$C$6:$BB$6,0))," ")</f>
        <v xml:space="preserve"> </v>
      </c>
      <c r="F88" s="48" t="str">
        <f>IF(COUNTIF(MaGv!$C$11:$BB$11, B85)&gt;0, INDEX(MaGv!$C$3:$BB$11, 1, MATCH(B85, MaGv!$C$11:$BB$11,0))," ")</f>
        <v xml:space="preserve"> </v>
      </c>
      <c r="G88" s="48" t="str">
        <f>IF(COUNTIF(MaGv!$C$16:$BB$16, B85)&gt;0, INDEX(MaGv!$C$3:$BB$16, 1, MATCH(B85, MaGv!$C$16:$BB$16,0))," ")</f>
        <v xml:space="preserve"> </v>
      </c>
      <c r="H88" s="48" t="str">
        <f>IF(COUNTIF(MaGv!$C$21:$BB$21, B85)&gt;0, INDEX(MaGv!$C$3:$BB$21, 1, MATCH(B85, MaGv!$C$21:$BB$21,0))," ")</f>
        <v xml:space="preserve"> </v>
      </c>
      <c r="I88" s="48" t="str">
        <f>IF(COUNTIF(MaGv!$C$26:$BB$26, B85)&gt;0, INDEX(MaGv!$C$3:$BB$26, 1, MATCH(B85, MaGv!$C$26:$BB$26,0))," ")</f>
        <v xml:space="preserve"> </v>
      </c>
      <c r="J88" s="48" t="str">
        <f>IF(COUNTIF(MaGv!$C$31:$BB$31, B85)&gt;0, INDEX(MaGv!$C$3:$BB$31, 1, MATCH(B85, MaGv!$C$31:$BB$31,0))," ")</f>
        <v xml:space="preserve"> </v>
      </c>
      <c r="K88" s="75"/>
      <c r="L88" s="486"/>
      <c r="M88" s="48">
        <v>3</v>
      </c>
      <c r="N88" s="49" t="s">
        <v>445</v>
      </c>
      <c r="O88" s="48" t="str">
        <f>IF(COUNTIF(MaGv!$C$6:$BB$6, L85)&gt;0, INDEX(MaGv!$C$3:$BB$6, 1, MATCH(L85, MaGv!$C$6:$BB$6,0))," ")</f>
        <v xml:space="preserve"> </v>
      </c>
      <c r="P88" s="48" t="str">
        <f>IF(COUNTIF(MaGv!$C$11:$BB$11, L85)&gt;0, INDEX(MaGv!$C$3:$BB$11, 1, MATCH(L85, MaGv!$C$11:$BB$11,0))," ")</f>
        <v xml:space="preserve"> </v>
      </c>
      <c r="Q88" s="48" t="str">
        <f>IF(COUNTIF(MaGv!$C$16:$BB$16, L85)&gt;0, INDEX(MaGv!$C$3:$BB$16, 1, MATCH(L85, MaGv!$C$16:$BB$16,0))," ")</f>
        <v xml:space="preserve"> </v>
      </c>
      <c r="R88" s="48" t="str">
        <f>IF(COUNTIF(MaGv!$C$21:$BB$21, L85)&gt;0, INDEX(MaGv!$C$3:$BB$21, 1, MATCH(L85, MaGv!$C$21:$BB$21,0))," ")</f>
        <v xml:space="preserve"> </v>
      </c>
      <c r="S88" s="48" t="str">
        <f>IF(COUNTIF(MaGv!$C$26:$BB$26, L85)&gt;0, INDEX(MaGv!$C$3:$BB$26, 1, MATCH(L85, MaGv!$C$26:$BB$26,0))," ")</f>
        <v>B5</v>
      </c>
      <c r="T88" s="48" t="str">
        <f>IF(COUNTIF(MaGv!$C$31:$BB$31, L85)&gt;0, INDEX(MaGv!$C$3:$BB$31, 1, MATCH(L85, MaGv!$C$31:$BB$31,0))," ")</f>
        <v xml:space="preserve"> </v>
      </c>
      <c r="U88" s="91"/>
      <c r="V88" s="91"/>
      <c r="W88" s="150">
        <v>84</v>
      </c>
      <c r="X88" s="321" t="s">
        <v>389</v>
      </c>
    </row>
    <row r="89" spans="1:24" ht="12.95" customHeight="1" x14ac:dyDescent="0.2">
      <c r="A89" s="91"/>
      <c r="B89" s="486"/>
      <c r="C89" s="48">
        <v>4</v>
      </c>
      <c r="D89" s="49" t="s">
        <v>141</v>
      </c>
      <c r="E89" s="48" t="str">
        <f>IF(COUNTIF(MaGv!$C$7:$BB$7, B85)&gt;0, INDEX(MaGv!$C$3:$BB$7, 1, MATCH(B85, MaGv!$C$7:$BB$7,0))," ")</f>
        <v xml:space="preserve"> </v>
      </c>
      <c r="F89" s="48" t="str">
        <f>IF(COUNTIF(MaGv!$C$12:$BB$12, B85)&gt;0, INDEX(MaGv!$C$3:$BB$12, 1, MATCH(B85, MaGv!$C$12:$BB$12,0))," ")</f>
        <v xml:space="preserve"> </v>
      </c>
      <c r="G89" s="48" t="str">
        <f>IF(COUNTIF(MaGv!$C$17:$BB$17, B85)&gt;0, INDEX(MaGv!$C$3:$BB$17, 1, MATCH(B85, MaGv!$C$17:$BB$17,0))," ")</f>
        <v xml:space="preserve"> </v>
      </c>
      <c r="H89" s="48" t="str">
        <f>IF(COUNTIF(MaGv!$C$22:$BB$22, B85)&gt;0, INDEX(MaGv!$C$3:$BB$22, 1, MATCH(B85, MaGv!$C$22:$BB$22,0))," ")</f>
        <v xml:space="preserve"> </v>
      </c>
      <c r="I89" s="48" t="str">
        <f>IF(COUNTIF(MaGv!$C$27:$BB$27, B85)&gt;0, INDEX(MaGv!$C$3:$BB$27, 1, MATCH(B85, MaGv!$C$27:$BB$27,0))," ")</f>
        <v>A3</v>
      </c>
      <c r="J89" s="48" t="str">
        <f>IF(COUNTIF(MaGv!$C$32:$BB$32, B85)&gt;0, INDEX(MaGv!$C$3:$BB$32, 1, MATCH(B85, MaGv!$C$32:$BB$32,0))," ")</f>
        <v xml:space="preserve"> </v>
      </c>
      <c r="K89" s="75"/>
      <c r="L89" s="486"/>
      <c r="M89" s="48">
        <v>4</v>
      </c>
      <c r="N89" s="49" t="s">
        <v>141</v>
      </c>
      <c r="O89" s="48" t="str">
        <f>IF(COUNTIF(MaGv!$C$7:$BB$7, L85)&gt;0, INDEX(MaGv!$C$3:$BB$7, 1, MATCH(L85, MaGv!$C$7:$BB$7,0))," ")</f>
        <v xml:space="preserve"> </v>
      </c>
      <c r="P89" s="48" t="str">
        <f>IF(COUNTIF(MaGv!$C$12:$BB$12, L85)&gt;0, INDEX(MaGv!$C$3:$BB$12, 1, MATCH(L85, MaGv!$C$12:$BB$12,0))," ")</f>
        <v xml:space="preserve"> </v>
      </c>
      <c r="Q89" s="48" t="str">
        <f>IF(COUNTIF(MaGv!$C$17:$BB$17, L85)&gt;0, INDEX(MaGv!$C$3:$BB$17, 1, MATCH(L85, MaGv!$C$17:$BB$17,0))," ")</f>
        <v xml:space="preserve"> </v>
      </c>
      <c r="R89" s="48" t="str">
        <f>IF(COUNTIF(MaGv!$C$22:$BB$22, L85)&gt;0, INDEX(MaGv!$C$3:$BB$22, 1, MATCH(L85, MaGv!$C$22:$BB$22,0))," ")</f>
        <v xml:space="preserve"> </v>
      </c>
      <c r="S89" s="48" t="str">
        <f>IF(COUNTIF(MaGv!$C$27:$BB$27, L85)&gt;0, INDEX(MaGv!$C$3:$BB$27, 1, MATCH(L85, MaGv!$C$27:$BB$27,0))," ")</f>
        <v>B5</v>
      </c>
      <c r="T89" s="48" t="str">
        <f>IF(COUNTIF(MaGv!$C$32:$BB$32, L85)&gt;0, INDEX(MaGv!$C$3:$BB$32, 1, MATCH(L85, MaGv!$C$32:$BB$32,0))," ")</f>
        <v xml:space="preserve"> </v>
      </c>
      <c r="U89" s="91"/>
      <c r="V89" s="91"/>
      <c r="W89" s="151">
        <v>85</v>
      </c>
      <c r="X89" s="321" t="s">
        <v>390</v>
      </c>
    </row>
    <row r="90" spans="1:24" ht="12.95" customHeight="1" thickBot="1" x14ac:dyDescent="0.25">
      <c r="A90" s="91"/>
      <c r="B90" s="486"/>
      <c r="C90" s="79">
        <v>5</v>
      </c>
      <c r="D90" s="81" t="s">
        <v>142</v>
      </c>
      <c r="E90" s="79" t="str">
        <f>IF(COUNTIF(MaGv!$C$8:$BB$8, B85)&gt;0, INDEX(MaGv!$C$3:$BB$8, 1, MATCH(B85, MaGv!$C$8:$BB$8,0))," ")</f>
        <v xml:space="preserve"> </v>
      </c>
      <c r="F90" s="79" t="str">
        <f>IF(COUNTIF(MaGv!$C$13:$BB$13, B85)&gt;0, INDEX(MaGv!$C$3:$BB$13, 1, MATCH(B85, MaGv!$C$13:$BB$13,0))," ")</f>
        <v xml:space="preserve"> </v>
      </c>
      <c r="G90" s="79" t="str">
        <f>IF(COUNTIF(MaGv!$C$18:$BB$18, B85)&gt;0, INDEX(MaGv!$C$3:$BB$18, 1, MATCH(B85, MaGv!$C$18:$BB$18,0))," ")</f>
        <v xml:space="preserve"> </v>
      </c>
      <c r="H90" s="79" t="str">
        <f>IF(COUNTIF(MaGv!$C$23:$BB$23, B85)&gt;0, INDEX(MaGv!$C$3:$BB$23, 1, MATCH(B85, MaGv!$C$23:$BB$23,0))," ")</f>
        <v xml:space="preserve"> </v>
      </c>
      <c r="I90" s="79" t="str">
        <f>IF(COUNTIF(MaGv!$C$28:$BB$28, B85)&gt;0, INDEX(MaGv!$C$3:$BB$28, 1, MATCH(B85, MaGv!$C$28:$BB$28,0))," ")</f>
        <v>A3</v>
      </c>
      <c r="J90" s="79" t="str">
        <f>IF(COUNTIF(MaGv!$C$33:$BB$33, B85)&gt;0, INDEX(MaGv!$C$3:$BB$33, 1, MATCH(B85, MaGv!$C$33:$BB$33, 0))," ")</f>
        <v xml:space="preserve"> </v>
      </c>
      <c r="K90" s="75"/>
      <c r="L90" s="486"/>
      <c r="M90" s="79">
        <v>5</v>
      </c>
      <c r="N90" s="81" t="s">
        <v>142</v>
      </c>
      <c r="O90" s="79" t="str">
        <f>IF(COUNTIF(MaGv!$C$8:$BB$8, L85)&gt;0, INDEX(MaGv!$C$3:$BB$8, 1, MATCH(L85, MaGv!$C$8:$BB$8,0))," ")</f>
        <v xml:space="preserve"> </v>
      </c>
      <c r="P90" s="79" t="str">
        <f>IF(COUNTIF(MaGv!$C$13:$BB$13, L85)&gt;0, INDEX(MaGv!$C$3:$BB$13, 1, MATCH(L85, MaGv!$C$13:$BB$13,0))," ")</f>
        <v xml:space="preserve"> </v>
      </c>
      <c r="Q90" s="79" t="str">
        <f>IF(COUNTIF(MaGv!$C$18:$BB$18, L85)&gt;0, INDEX(MaGv!$C$3:$BB$18, 1, MATCH(L85, MaGv!$C$18:$BB$18,0))," ")</f>
        <v xml:space="preserve"> </v>
      </c>
      <c r="R90" s="79" t="str">
        <f>IF(COUNTIF(MaGv!$C$23:$BB$23, L85)&gt;0, INDEX(MaGv!$C$3:$BB$23, 1, MATCH(L85, MaGv!$C$23:$BB$23,0))," ")</f>
        <v xml:space="preserve"> </v>
      </c>
      <c r="S90" s="79" t="str">
        <f>IF(COUNTIF(MaGv!$C$28:$BB$28, L85)&gt;0, INDEX(MaGv!$C$3:$BB$28, 1, MATCH(L85, MaGv!$C$28:$BB$28,0))," ")</f>
        <v xml:space="preserve"> </v>
      </c>
      <c r="T90" s="79" t="str">
        <f>IF(COUNTIF(MaGv!$C$33:$BB$33, L85)&gt;0, INDEX(MaGv!$C$3:$BB$33, 1, MATCH(L85, MaGv!$C$33:$BB$33, 0))," ")</f>
        <v xml:space="preserve"> </v>
      </c>
      <c r="U90" s="91"/>
      <c r="V90" s="91"/>
      <c r="W90" s="150">
        <v>86</v>
      </c>
      <c r="X90" s="321" t="s">
        <v>391</v>
      </c>
    </row>
    <row r="91" spans="1:24" ht="12.95" customHeight="1" thickTop="1" x14ac:dyDescent="0.2">
      <c r="A91" s="91"/>
      <c r="B91" s="485" t="s">
        <v>24</v>
      </c>
      <c r="C91" s="80">
        <v>1</v>
      </c>
      <c r="D91" s="82" t="s">
        <v>446</v>
      </c>
      <c r="E91" s="80" t="str">
        <f>IF(COUNTIF(MaGv!$C$39:$BB$39, B85)&gt;0, INDEX(MaGv!$C$38:$BB$39, 1, MATCH(B85, MaGv!$C$39:$BB$39,0))," ")</f>
        <v xml:space="preserve"> </v>
      </c>
      <c r="F91" s="80" t="str">
        <f>IF(COUNTIF(MaGv!$C$44:$BB$44, B85)&gt;0, INDEX(MaGv!$C$38:$BB$44, 1, MATCH(B85, MaGv!$C$44:$BB$44,0))," ")</f>
        <v xml:space="preserve"> </v>
      </c>
      <c r="G91" s="80" t="str">
        <f>IF(COUNTIF(MaGv!$C$49:$BB$49, B85)&gt;0, INDEX(MaGv!$C$38:$BB$49, 1, MATCH(B85, MaGv!$C$49:$BB$49,0))," ")</f>
        <v>C11</v>
      </c>
      <c r="H91" s="80" t="str">
        <f>IF(COUNTIF(MaGv!$C$54:$BB$54, B85)&gt;0, INDEX(MaGv!$C$38:$BB$54, 1, MATCH(B85, MaGv!$C$54:$BB$54,0))," ")</f>
        <v xml:space="preserve"> </v>
      </c>
      <c r="I91" s="80" t="str">
        <f>IF(COUNTIF(MaGv!$C$59:$BB$59, B85)&gt;0, INDEX(MaGv!$C$38:$BB$59, 1, MATCH(B85, MaGv!$C$59:$BB$59,0))," ")</f>
        <v xml:space="preserve"> </v>
      </c>
      <c r="J91" s="80" t="str">
        <f>IF(COUNTIF(MaGv!$C$64:$BB$64, B85)&gt;0, INDEX(MaGv!$C$38:$BB$64, 1, MATCH(B85, MaGv!$C$64:$BB$64,0))," ")</f>
        <v xml:space="preserve"> </v>
      </c>
      <c r="K91" s="75"/>
      <c r="L91" s="485" t="s">
        <v>24</v>
      </c>
      <c r="M91" s="80">
        <v>1</v>
      </c>
      <c r="N91" s="82" t="s">
        <v>446</v>
      </c>
      <c r="O91" s="80" t="str">
        <f>IF(COUNTIF(MaGv!$C$39:$BB$39, L85)&gt;0, INDEX(MaGv!$C$38:$BB$39, 1, MATCH(L85, MaGv!$C$39:$BB$39,0))," ")</f>
        <v>C14</v>
      </c>
      <c r="P91" s="80" t="str">
        <f>IF(COUNTIF(MaGv!$C$44:$BB$44, L85)&gt;0, INDEX(MaGv!$C$38:$BB$44, 1, MATCH(L85, MaGv!$C$44:$BB$44,0))," ")</f>
        <v xml:space="preserve"> </v>
      </c>
      <c r="Q91" s="80" t="str">
        <f>IF(COUNTIF(MaGv!$C$49:$BB$49, L85)&gt;0, INDEX(MaGv!$C$38:$BB$49, 1, MATCH(L85, MaGv!$C$49:$BB$49,0))," ")</f>
        <v>C14</v>
      </c>
      <c r="R91" s="80" t="str">
        <f>IF(COUNTIF(MaGv!$C$54:$BB$54, L85)&gt;0, INDEX(MaGv!$C$38:$BB$54, 1, MATCH(L85, MaGv!$C$54:$BB$54,0))," ")</f>
        <v xml:space="preserve"> </v>
      </c>
      <c r="S91" s="80" t="str">
        <f>IF(COUNTIF(MaGv!$C$59:$BB$59, L85)&gt;0, INDEX(MaGv!$C$38:$BB$59, 1, MATCH(L85, MaGv!$C$59:$BB$59,0))," ")</f>
        <v>C14</v>
      </c>
      <c r="T91" s="80" t="str">
        <f>IF(COUNTIF(MaGv!$C$64:$BB$64, L85)&gt;0, INDEX(MaGv!$C$38:$BB$64, 1, MATCH(L85, MaGv!$C$64:$BB$64,0))," ")</f>
        <v xml:space="preserve"> </v>
      </c>
      <c r="U91" s="91"/>
      <c r="V91" s="91"/>
      <c r="W91" s="151">
        <v>87</v>
      </c>
      <c r="X91" s="321" t="s">
        <v>487</v>
      </c>
    </row>
    <row r="92" spans="1:24" ht="12.95" customHeight="1" x14ac:dyDescent="0.2">
      <c r="A92" s="91"/>
      <c r="B92" s="486"/>
      <c r="C92" s="48">
        <v>2</v>
      </c>
      <c r="D92" s="49" t="s">
        <v>707</v>
      </c>
      <c r="E92" s="48" t="str">
        <f>IF(COUNTIF(MaGv!$C$40:$BB$40, B85)&gt;0, INDEX(MaGv!$C$38:$BB$40, 1, MATCH(B85, MaGv!$C$40:$BB$40,0))," ")</f>
        <v>C11</v>
      </c>
      <c r="F92" s="48" t="str">
        <f>IF(COUNTIF(MaGv!$C$45:$BB$45, B85)&gt;0, INDEX(MaGv!$C$38:$BB$45, 1, MATCH(B85, MaGv!$C$45:$BB$45,0))," ")</f>
        <v xml:space="preserve"> </v>
      </c>
      <c r="G92" s="48" t="str">
        <f>IF(COUNTIF(MaGv!$C$50:$BB$50, B85)&gt;0, INDEX(MaGv!$C$38:$BB$50, 1, MATCH(B85, MaGv!$C$50:$BB$50,0))," ")</f>
        <v>C11</v>
      </c>
      <c r="H92" s="48" t="str">
        <f>IF(COUNTIF(MaGv!$C$55:$BB$55, B85)&gt;0, INDEX(MaGv!$C$38:$BB$55, 1, MATCH(B85, MaGv!$C$55:$BB$55,0))," ")</f>
        <v xml:space="preserve"> </v>
      </c>
      <c r="I92" s="48" t="str">
        <f>IF(COUNTIF(MaGv!$C$60:$BB$60, B85)&gt;0, INDEX(MaGv!$C$38:$BB$60, 1, MATCH(B85, MaGv!$C$60:$BB$60,0))," ")</f>
        <v>C11</v>
      </c>
      <c r="J92" s="48" t="str">
        <f>IF(COUNTIF(MaGv!$C$65:$BB$65, B85)&gt;0, INDEX(MaGv!$C$38:$BB$65, 1, MATCH(B85, MaGv!$C$65:$BB$65,0))," ")</f>
        <v xml:space="preserve"> </v>
      </c>
      <c r="K92" s="75"/>
      <c r="L92" s="486"/>
      <c r="M92" s="48">
        <v>2</v>
      </c>
      <c r="N92" s="49" t="s">
        <v>707</v>
      </c>
      <c r="O92" s="48" t="str">
        <f>IF(COUNTIF(MaGv!$C$40:$BB$40, L85)&gt;0, INDEX(MaGv!$C$38:$BB$40, 1, MATCH(L85, MaGv!$C$40:$BB$40,0))," ")</f>
        <v>B5</v>
      </c>
      <c r="P92" s="48" t="str">
        <f>IF(COUNTIF(MaGv!$C$45:$BB$45, L85)&gt;0, INDEX(MaGv!$C$38:$BB$45, 1, MATCH(L85, MaGv!$C$45:$BB$45,0))," ")</f>
        <v xml:space="preserve"> </v>
      </c>
      <c r="Q92" s="48" t="str">
        <f>IF(COUNTIF(MaGv!$C$50:$BB$50, L85)&gt;0, INDEX(MaGv!$C$38:$BB$50, 1, MATCH(L85, MaGv!$C$50:$BB$50,0))," ")</f>
        <v>C14</v>
      </c>
      <c r="R92" s="48" t="str">
        <f>IF(COUNTIF(MaGv!$C$55:$BB$55, L85)&gt;0, INDEX(MaGv!$C$38:$BB$55, 1, MATCH(L85, MaGv!$C$55:$BB$55,0))," ")</f>
        <v xml:space="preserve"> </v>
      </c>
      <c r="S92" s="48" t="str">
        <f>IF(COUNTIF(MaGv!$C$60:$BB$60, L85)&gt;0, INDEX(MaGv!$C$38:$BB$60, 1, MATCH(L85, MaGv!$C$60:$BB$60,0))," ")</f>
        <v>C14</v>
      </c>
      <c r="T92" s="48" t="str">
        <f>IF(COUNTIF(MaGv!$C$65:$BB$65, L85)&gt;0, INDEX(MaGv!$C$38:$BB$65, 1, MATCH(L85, MaGv!$C$65:$BB$65,0))," ")</f>
        <v xml:space="preserve"> </v>
      </c>
      <c r="U92" s="91"/>
      <c r="V92" s="91"/>
      <c r="W92" s="150">
        <v>88</v>
      </c>
      <c r="X92" s="321" t="s">
        <v>392</v>
      </c>
    </row>
    <row r="93" spans="1:24" ht="12.95" customHeight="1" x14ac:dyDescent="0.2">
      <c r="A93" s="91"/>
      <c r="B93" s="486"/>
      <c r="C93" s="48">
        <v>3</v>
      </c>
      <c r="D93" s="49" t="s">
        <v>708</v>
      </c>
      <c r="E93" s="48" t="str">
        <f>IF(COUNTIF(MaGv!$C$41:$BB$41, B85)&gt;0, INDEX(MaGv!$C$38:$BB$41, 1, MATCH(B85, MaGv!$C$41:$BB$41,0))," ")</f>
        <v>C10</v>
      </c>
      <c r="F93" s="48" t="str">
        <f>IF(COUNTIF(MaGv!$C$46:$BB$46, B85)&gt;0, INDEX(MaGv!$C$38:$BB$46, 1, MATCH(B85, MaGv!$C$46:$BB$46,0))," ")</f>
        <v xml:space="preserve"> </v>
      </c>
      <c r="G93" s="48" t="str">
        <f>IF(COUNTIF(MaGv!$C$51:$BB$51, B85)&gt;0, INDEX(MaGv!$C$38:$BB$51, 1, MATCH(B85, MaGv!$C$51:$BB$51,0))," ")</f>
        <v xml:space="preserve"> </v>
      </c>
      <c r="H93" s="48" t="str">
        <f>IF(COUNTIF(MaGv!$C$56:$BB$56, B85)&gt;0, INDEX(MaGv!$C$38:$BB$56, 1, MATCH(B85, MaGv!$C$56:$BB$56,0))," ")</f>
        <v xml:space="preserve"> </v>
      </c>
      <c r="I93" s="48" t="str">
        <f>IF(COUNTIF(MaGv!$C$61:$BB$61, B85)&gt;0, INDEX(MaGv!$C$38:$BB$61, 1, MATCH(B85, MaGv!$C$61:$BB$61,0))," ")</f>
        <v>C11</v>
      </c>
      <c r="J93" s="48" t="str">
        <f>IF(COUNTIF(MaGv!$C$66:$BB$66, B85)&gt;0, INDEX(MaGv!$C$38:$BB$66, 1, MATCH(B85, MaGv!$C$66:$BB$66,0))," ")</f>
        <v xml:space="preserve"> </v>
      </c>
      <c r="K93" s="75"/>
      <c r="L93" s="486"/>
      <c r="M93" s="48">
        <v>3</v>
      </c>
      <c r="N93" s="49" t="s">
        <v>708</v>
      </c>
      <c r="O93" s="48" t="str">
        <f>IF(COUNTIF(MaGv!$C$41:$BB$41, L85)&gt;0, INDEX(MaGv!$C$38:$BB$41, 1, MATCH(L85, MaGv!$C$41:$BB$41,0))," ")</f>
        <v>B5</v>
      </c>
      <c r="P93" s="48" t="str">
        <f>IF(COUNTIF(MaGv!$C$46:$BB$46, L85)&gt;0, INDEX(MaGv!$C$38:$BB$46, 1, MATCH(L85, MaGv!$C$46:$BB$46,0))," ")</f>
        <v xml:space="preserve"> </v>
      </c>
      <c r="Q93" s="48" t="str">
        <f>IF(COUNTIF(MaGv!$C$51:$BB$51, L85)&gt;0, INDEX(MaGv!$C$38:$BB$51, 1, MATCH(L85, MaGv!$C$51:$BB$51,0))," ")</f>
        <v>B8</v>
      </c>
      <c r="R93" s="48" t="str">
        <f>IF(COUNTIF(MaGv!$C$56:$BB$56, L85)&gt;0, INDEX(MaGv!$C$38:$BB$56, 1, MATCH(L85, MaGv!$C$56:$BB$56,0))," ")</f>
        <v xml:space="preserve"> </v>
      </c>
      <c r="S93" s="48" t="str">
        <f>IF(COUNTIF(MaGv!$C$61:$BB$61, L85)&gt;0, INDEX(MaGv!$C$38:$BB$61, 1, MATCH(L85, MaGv!$C$61:$BB$61,0))," ")</f>
        <v xml:space="preserve"> </v>
      </c>
      <c r="T93" s="48" t="str">
        <f>IF(COUNTIF(MaGv!$C$66:$BB$66, L85)&gt;0, INDEX(MaGv!$C$38:$BB$66, 1, MATCH(L85, MaGv!$C$66:$BB$66,0))," ")</f>
        <v xml:space="preserve"> </v>
      </c>
      <c r="U93" s="91"/>
      <c r="V93" s="91"/>
      <c r="W93" s="151">
        <v>89</v>
      </c>
      <c r="X93" s="321" t="s">
        <v>393</v>
      </c>
    </row>
    <row r="94" spans="1:24" ht="12.95" customHeight="1" x14ac:dyDescent="0.2">
      <c r="A94" s="91"/>
      <c r="B94" s="486"/>
      <c r="C94" s="48">
        <v>4</v>
      </c>
      <c r="D94" s="49" t="s">
        <v>709</v>
      </c>
      <c r="E94" s="48" t="str">
        <f>IF(COUNTIF(MaGv!$C$42:$BB$42, B85)&gt;0, INDEX(MaGv!$C$38:$BB$42, 1, MATCH(B85, MaGv!$C$42:$BB$42,0))," ")</f>
        <v>C10</v>
      </c>
      <c r="F94" s="48" t="str">
        <f>IF(COUNTIF(MaGv!$C$47:$BB$47, B85)&gt;0, INDEX(MaGv!$C$38:$BB$47, 1, MATCH(B85, MaGv!$C$47:$BB$47,0))," ")</f>
        <v xml:space="preserve"> </v>
      </c>
      <c r="G94" s="48" t="str">
        <f>IF(COUNTIF(MaGv!$C$52:$BB$52, B85)&gt;0, INDEX(MaGv!$C$38:$BB$52, 1, MATCH(B85, MaGv!$C$52:$BB$52, 0))," ")</f>
        <v xml:space="preserve"> </v>
      </c>
      <c r="H94" s="48" t="str">
        <f>IF(COUNTIF(MaGv!$C$57:$BB$57, B85)&gt;0, INDEX(MaGv!$C$38:$BB$57, 1, MATCH(B85, MaGv!$C$57:$BB$57,0))," ")</f>
        <v xml:space="preserve"> </v>
      </c>
      <c r="I94" s="48" t="str">
        <f>IF(COUNTIF(MaGv!$C$62:$BB$62, B85)&gt;0, INDEX(MaGv!$C$38:$BB$62, 1, MATCH(B85, MaGv!$C$62:$BB$62,0))," ")</f>
        <v>A3</v>
      </c>
      <c r="J94" s="48" t="str">
        <f>IF(COUNTIF(MaGv!$C$66:$BB$67, B85)&gt;0, INDEX(MaGv!$C$38:$BB$67, 1, MATCH(B85, MaGv!$C$67:$BB$67,0))," ")</f>
        <v xml:space="preserve"> </v>
      </c>
      <c r="K94" s="75"/>
      <c r="L94" s="486"/>
      <c r="M94" s="48">
        <v>4</v>
      </c>
      <c r="N94" s="49" t="s">
        <v>709</v>
      </c>
      <c r="O94" s="48" t="str">
        <f>IF(COUNTIF(MaGv!$C$42:$BB$42, L85)&gt;0, INDEX(MaGv!$C$38:$BB$42, 1, MATCH(L85, MaGv!$C$42:$BB$42,0))," ")</f>
        <v>C14</v>
      </c>
      <c r="P94" s="48" t="str">
        <f>IF(COUNTIF(MaGv!$C$47:$BB$47, L85)&gt;0, INDEX(MaGv!$C$38:$BB$47, 1, MATCH(L85, MaGv!$C$47:$BB$47,0))," ")</f>
        <v xml:space="preserve"> </v>
      </c>
      <c r="Q94" s="48" t="str">
        <f>IF(COUNTIF(MaGv!$C$52:$BB$52, L85)&gt;0, INDEX(MaGv!$C$38:$BB$52, 1, MATCH(L85, MaGv!$C$52:$BB$52, 0))," ")</f>
        <v>B8</v>
      </c>
      <c r="R94" s="48" t="str">
        <f>IF(COUNTIF(MaGv!$C$57:$BB$57, L85)&gt;0, INDEX(MaGv!$C$38:$BB$57, 1, MATCH(L85, MaGv!$C$57:$BB$57,0))," ")</f>
        <v xml:space="preserve"> </v>
      </c>
      <c r="S94" s="48" t="str">
        <f>IF(COUNTIF(MaGv!$C$62:$BB$62, L85)&gt;0, INDEX(MaGv!$C$38:$BB$62, 1, MATCH(L85, MaGv!$C$62:$BB$62,0))," ")</f>
        <v>B5</v>
      </c>
      <c r="T94" s="48" t="str">
        <f>IF(COUNTIF(MaGv!$C$66:$BB$66, L86)&gt;0, INDEX(MaGv!$C$38:$BB$66, 1, MATCH(L86, MaGv!$C$66:$BB$66,0))," ")</f>
        <v xml:space="preserve"> </v>
      </c>
      <c r="U94" s="91"/>
      <c r="V94" s="91"/>
      <c r="W94" s="150">
        <v>90</v>
      </c>
      <c r="X94" s="321" t="s">
        <v>394</v>
      </c>
    </row>
    <row r="95" spans="1:24" ht="12.95" customHeight="1" x14ac:dyDescent="0.2">
      <c r="A95" s="91"/>
      <c r="B95" s="487"/>
      <c r="C95" s="50">
        <v>5</v>
      </c>
      <c r="D95" s="51" t="s">
        <v>710</v>
      </c>
      <c r="E95" s="50" t="str">
        <f>IF(COUNTIF(MaGv!$C$43:$BB$43, B85)&gt;0, INDEX(MaGv!$C$38:$BB$43, 1, MATCH(B85, MaGv!$C$43:$BB$43,0))," ")</f>
        <v>C10</v>
      </c>
      <c r="F95" s="50" t="str">
        <f>IF(COUNTIF(MaGv!$C$48:$BB$48, B85)&gt;0, INDEX(MaGv!$C$38:$BB$48, 1, MATCH(B85, MaGv!$C$48:$BB$48,0))," ")</f>
        <v xml:space="preserve"> </v>
      </c>
      <c r="G95" s="50" t="str">
        <f>IF(COUNTIF(MaGv!$C$53:$BB$53, B85)&gt;0, INDEX(MaGv!$C$38:$BB$53, 1, MATCH(B85, MaGv!$C$53:$BB$53,0))," ")</f>
        <v xml:space="preserve"> </v>
      </c>
      <c r="H95" s="50" t="str">
        <f>IF(COUNTIF(MaGv!$C$58:$BB$58, B85)&gt;0, INDEX(MaGv!$C$38:$BB$58, 1, MATCH(B85, MaGv!$C$58:$BB$58,0))," ")</f>
        <v xml:space="preserve"> </v>
      </c>
      <c r="I95" s="50" t="str">
        <f>IF(COUNTIF(MaGv!$C$63:$BB$63, B85)&gt;0, INDEX(MaGv!$C$38:$BB$63, 1, MATCH(B85, MaGv!$C$63:$BB$63,0))," ")</f>
        <v>A3</v>
      </c>
      <c r="J95" s="50" t="str">
        <f>IF(COUNTIF(MaGv!$C$68:$BB$68, B85)&gt;0, INDEX(MaGv!$C$38:$BB$68, 1, MATCH(B85, MaGv!$C$68:$BB$68,0))," ")</f>
        <v xml:space="preserve"> </v>
      </c>
      <c r="K95" s="75"/>
      <c r="L95" s="487"/>
      <c r="M95" s="50">
        <v>5</v>
      </c>
      <c r="N95" s="51" t="s">
        <v>710</v>
      </c>
      <c r="O95" s="50" t="str">
        <f>IF(COUNTIF(MaGv!$C$43:$BB$43, L85)&gt;0, INDEX(MaGv!$C$38:$BB$43, 1, MATCH(L85, MaGv!$C$43:$BB$43,0))," ")</f>
        <v>C14</v>
      </c>
      <c r="P95" s="50" t="str">
        <f>IF(COUNTIF(MaGv!$C$48:$BB$48, L85)&gt;0, INDEX(MaGv!$C$38:$BB$48, 1, MATCH(L85, MaGv!$C$48:$BB$48,0))," ")</f>
        <v xml:space="preserve"> </v>
      </c>
      <c r="Q95" s="50" t="str">
        <f>IF(COUNTIF(MaGv!$C$53:$BB$53, L85)&gt;0, INDEX(MaGv!$C$38:$BB$53, 1, MATCH(L85, MaGv!$C$53:$BB$53,0))," ")</f>
        <v xml:space="preserve"> </v>
      </c>
      <c r="R95" s="50" t="str">
        <f>IF(COUNTIF(MaGv!$C$58:$BB$58, L85)&gt;0, INDEX(MaGv!$C$38:$BB$58, 1, MATCH(L85, MaGv!$C$58:$BB$58,0))," ")</f>
        <v xml:space="preserve"> </v>
      </c>
      <c r="S95" s="50" t="str">
        <f>IF(COUNTIF(MaGv!$C$63:$BB$63, L85)&gt;0, INDEX(MaGv!$C$38:$BB$63, 1, MATCH(L85, MaGv!$C$63:$BB$63,0))," ")</f>
        <v>B8</v>
      </c>
      <c r="T95" s="50" t="str">
        <f>IF(COUNTIF(MaGv!$C$68:$BB$68, L85)&gt;0, INDEX(MaGv!$C$38:$BB$68, 1, MATCH(L85, MaGv!$C$68:$BB$68,0))," ")</f>
        <v xml:space="preserve"> </v>
      </c>
      <c r="U95" s="91"/>
      <c r="V95" s="91"/>
      <c r="W95" s="151">
        <v>91</v>
      </c>
      <c r="X95" s="321" t="s">
        <v>395</v>
      </c>
    </row>
    <row r="96" spans="1:24" ht="12.75" customHeight="1" x14ac:dyDescent="0.2">
      <c r="A96" s="91"/>
      <c r="B96" s="86"/>
      <c r="C96" s="45"/>
      <c r="D96" s="52"/>
      <c r="E96" s="45"/>
      <c r="F96" s="45"/>
      <c r="G96" s="45"/>
      <c r="H96" s="45"/>
      <c r="I96" s="45"/>
      <c r="J96" s="45"/>
      <c r="K96" s="75"/>
      <c r="L96" s="86"/>
      <c r="M96" s="45"/>
      <c r="N96" s="52"/>
      <c r="O96" s="45"/>
      <c r="P96" s="45"/>
      <c r="Q96" s="45"/>
      <c r="R96" s="45"/>
      <c r="S96" s="45"/>
      <c r="T96" s="45"/>
      <c r="U96" s="91"/>
      <c r="V96" s="91"/>
      <c r="W96" s="150">
        <v>92</v>
      </c>
      <c r="X96" s="321" t="s">
        <v>396</v>
      </c>
    </row>
    <row r="97" spans="1:24" ht="6.75" customHeight="1" x14ac:dyDescent="0.2">
      <c r="A97" s="94"/>
      <c r="B97" s="87"/>
      <c r="C97" s="53"/>
      <c r="D97" s="53"/>
      <c r="E97" s="54"/>
      <c r="F97" s="54"/>
      <c r="G97" s="54"/>
      <c r="H97" s="54"/>
      <c r="I97" s="54"/>
      <c r="J97" s="54"/>
      <c r="K97" s="54"/>
      <c r="L97" s="87"/>
      <c r="M97" s="53"/>
      <c r="N97" s="53"/>
      <c r="O97" s="54"/>
      <c r="P97" s="54"/>
      <c r="Q97" s="54"/>
      <c r="R97" s="54"/>
      <c r="S97" s="54"/>
      <c r="T97" s="54"/>
      <c r="W97" s="151">
        <v>93</v>
      </c>
      <c r="X97" s="320" t="s">
        <v>397</v>
      </c>
    </row>
    <row r="98" spans="1:24" ht="14.1" customHeight="1" x14ac:dyDescent="0.2">
      <c r="A98" s="91"/>
      <c r="B98" s="83"/>
      <c r="C98" s="40" t="s">
        <v>94</v>
      </c>
      <c r="D98" s="40"/>
      <c r="E98" s="40"/>
      <c r="F98" s="40"/>
      <c r="G98" s="40"/>
      <c r="H98" s="40" t="str">
        <f>MaGv!$N$1</f>
        <v>02/1/2018</v>
      </c>
      <c r="I98" s="40"/>
      <c r="J98" s="40"/>
      <c r="K98" s="41"/>
      <c r="L98" s="83"/>
      <c r="M98" s="40" t="s">
        <v>94</v>
      </c>
      <c r="N98" s="40"/>
      <c r="O98" s="40"/>
      <c r="P98" s="40"/>
      <c r="Q98" s="40"/>
      <c r="R98" s="40" t="str">
        <f>MaGv!$N$1</f>
        <v>02/1/2018</v>
      </c>
      <c r="S98" s="40"/>
      <c r="T98" s="40"/>
      <c r="U98" s="91"/>
      <c r="V98" s="91"/>
      <c r="W98" s="150">
        <v>94</v>
      </c>
      <c r="X98" s="320" t="s">
        <v>398</v>
      </c>
    </row>
    <row r="99" spans="1:24" ht="12.95" customHeight="1" x14ac:dyDescent="0.3">
      <c r="B99" s="84" t="s">
        <v>95</v>
      </c>
      <c r="C99" s="489" t="str">
        <f>VLOOKUP(B101,dsma,3,0)&amp;"-"&amp;VLOOKUP(B101,dsma,5,0)</f>
        <v>Nguyễn Ngọc Yến -Toán</v>
      </c>
      <c r="D99" s="489"/>
      <c r="E99" s="489"/>
      <c r="F99" s="489"/>
      <c r="G99" s="41"/>
      <c r="H99" s="42"/>
      <c r="I99" s="43" t="s">
        <v>180</v>
      </c>
      <c r="J99" s="44">
        <f>60-COUNTIF(E102:J111, " ")</f>
        <v>22</v>
      </c>
      <c r="K99" s="41"/>
      <c r="L99" s="84" t="s">
        <v>95</v>
      </c>
      <c r="M99" s="489" t="str">
        <f>VLOOKUP(L101,dsma,3,0)&amp;"-"&amp;VLOOKUP(L101,dsma,5,0)</f>
        <v>Tô Việt-Toán</v>
      </c>
      <c r="N99" s="489"/>
      <c r="O99" s="489"/>
      <c r="P99" s="489"/>
      <c r="Q99" s="41"/>
      <c r="R99" s="42"/>
      <c r="S99" s="43" t="s">
        <v>180</v>
      </c>
      <c r="T99" s="44">
        <f>60-COUNTIF(O102:T111, " ")</f>
        <v>20</v>
      </c>
      <c r="W99" s="151">
        <v>95</v>
      </c>
      <c r="X99" s="320" t="s">
        <v>399</v>
      </c>
    </row>
    <row r="100" spans="1:24" ht="3" customHeight="1" x14ac:dyDescent="0.2">
      <c r="B100" s="83"/>
      <c r="C100" s="41"/>
      <c r="D100" s="41"/>
      <c r="E100" s="45"/>
      <c r="F100" s="41"/>
      <c r="G100" s="41"/>
      <c r="H100" s="41"/>
      <c r="I100" s="41"/>
      <c r="J100" s="41"/>
      <c r="K100" s="41"/>
      <c r="L100" s="83"/>
      <c r="M100" s="41"/>
      <c r="N100" s="41"/>
      <c r="O100" s="45"/>
      <c r="P100" s="41"/>
      <c r="Q100" s="41"/>
      <c r="R100" s="41"/>
      <c r="S100" s="41"/>
      <c r="T100" s="41"/>
      <c r="W100" s="150">
        <v>96</v>
      </c>
      <c r="X100" s="320" t="s">
        <v>400</v>
      </c>
    </row>
    <row r="101" spans="1:24" ht="12.95" customHeight="1" x14ac:dyDescent="0.2">
      <c r="A101" s="93"/>
      <c r="B101" s="85" t="str">
        <f>X17</f>
        <v>BT14</v>
      </c>
      <c r="C101" s="46" t="s">
        <v>96</v>
      </c>
      <c r="D101" s="46" t="s">
        <v>97</v>
      </c>
      <c r="E101" s="46" t="s">
        <v>15</v>
      </c>
      <c r="F101" s="46" t="s">
        <v>16</v>
      </c>
      <c r="G101" s="46" t="s">
        <v>38</v>
      </c>
      <c r="H101" s="46" t="s">
        <v>39</v>
      </c>
      <c r="I101" s="46" t="s">
        <v>40</v>
      </c>
      <c r="J101" s="46" t="s">
        <v>41</v>
      </c>
      <c r="K101" s="74"/>
      <c r="L101" s="85" t="str">
        <f>X18</f>
        <v>BT15</v>
      </c>
      <c r="M101" s="46" t="s">
        <v>96</v>
      </c>
      <c r="N101" s="46" t="s">
        <v>97</v>
      </c>
      <c r="O101" s="46" t="s">
        <v>15</v>
      </c>
      <c r="P101" s="46" t="s">
        <v>16</v>
      </c>
      <c r="Q101" s="46" t="s">
        <v>38</v>
      </c>
      <c r="R101" s="46" t="s">
        <v>39</v>
      </c>
      <c r="S101" s="46" t="s">
        <v>40</v>
      </c>
      <c r="T101" s="46" t="s">
        <v>41</v>
      </c>
      <c r="U101" s="93"/>
      <c r="V101" s="93">
        <v>14</v>
      </c>
      <c r="W101" s="151">
        <v>97</v>
      </c>
      <c r="X101" s="320" t="s">
        <v>401</v>
      </c>
    </row>
    <row r="102" spans="1:24" ht="12.95" customHeight="1" x14ac:dyDescent="0.2">
      <c r="A102" s="91"/>
      <c r="B102" s="488" t="s">
        <v>25</v>
      </c>
      <c r="C102" s="38">
        <v>1</v>
      </c>
      <c r="D102" s="47" t="s">
        <v>98</v>
      </c>
      <c r="E102" s="38" t="str">
        <f>IF(COUNTIF(MaGv!$C$4:$BB$4, B101)&gt;0, INDEX(MaGv!$C$3:$BB$4, 1, MATCH(B101, MaGv!$C$4:$BB$4,0))," ")</f>
        <v xml:space="preserve"> </v>
      </c>
      <c r="F102" s="38" t="str">
        <f>IF(COUNTIF(MaGv!$C$9:$BB$9, B101)&gt;0, INDEX(MaGv!$C$3:$BB$9, 1, MATCH(B101, MaGv!$C$9:$BB$9,0))," ")</f>
        <v xml:space="preserve"> </v>
      </c>
      <c r="G102" s="38" t="str">
        <f>IF(COUNTIF(MaGv!$C$14:$BB$14, B101)&gt;0, INDEX(MaGv!$C$3:$BB$14, 1, MATCH(B101, MaGv!$C$14:$BB$14,0))," ")</f>
        <v>B2</v>
      </c>
      <c r="H102" s="38" t="str">
        <f>IF(COUNTIF(MaGv!$C$19:$BB$19, B101)&gt;0, INDEX(MaGv!$C$3:$BB$19, 1, MATCH(B101, MaGv!$C$19:$BB$19,0))," ")</f>
        <v xml:space="preserve"> </v>
      </c>
      <c r="I102" s="38" t="str">
        <f>IF(COUNTIF(MaGv!$C$24:$BB$24, B101)&gt;0, INDEX(MaGv!$C$3:$BB$24, 1, MATCH(B101, MaGv!$C$24:$BB$24,0))," ")</f>
        <v xml:space="preserve"> </v>
      </c>
      <c r="J102" s="38" t="str">
        <f>IF(COUNTIF(MaGv!$C$29:$BB$29, B101)&gt;0, INDEX(MaGv!$C$3:$BB$29, 1, MATCH(B101, MaGv!$C$29:$BB$29,0))," ")</f>
        <v xml:space="preserve"> </v>
      </c>
      <c r="K102" s="75"/>
      <c r="L102" s="488" t="s">
        <v>25</v>
      </c>
      <c r="M102" s="38">
        <v>1</v>
      </c>
      <c r="N102" s="47" t="s">
        <v>98</v>
      </c>
      <c r="O102" s="38" t="str">
        <f>IF(COUNTIF(MaGv!$C$4:$BB$4, L101)&gt;0, INDEX(MaGv!$C$3:$BB$4, 1, MATCH(L101, MaGv!$C$4:$BB$4,0))," ")</f>
        <v>C12</v>
      </c>
      <c r="P102" s="38" t="str">
        <f>IF(COUNTIF(MaGv!$C$9:$BB$9, L101)&gt;0, INDEX(MaGv!$C$3:$BB$9, 1, MATCH(L101, MaGv!$C$9:$BB$9,0))," ")</f>
        <v xml:space="preserve"> </v>
      </c>
      <c r="Q102" s="38" t="str">
        <f>IF(COUNTIF(MaGv!$C$14:$BB$14, L101)&gt;0, INDEX(MaGv!$C$3:$BB$14, 1, MATCH(L101, MaGv!$C$14:$BB$14,0))," ")</f>
        <v>B10</v>
      </c>
      <c r="R102" s="38" t="str">
        <f>IF(COUNTIF(MaGv!$C$19:$BB$19, L101)&gt;0, INDEX(MaGv!$C$3:$BB$19, 1, MATCH(L101, MaGv!$C$19:$BB$19,0))," ")</f>
        <v xml:space="preserve"> </v>
      </c>
      <c r="S102" s="38" t="str">
        <f>IF(COUNTIF(MaGv!$C$24:$BB$24, L101)&gt;0, INDEX(MaGv!$C$3:$BB$24, 1, MATCH(L101, MaGv!$C$24:$BB$24,0))," ")</f>
        <v xml:space="preserve"> </v>
      </c>
      <c r="T102" s="38" t="str">
        <f>IF(COUNTIF(MaGv!$C$29:$BB$29, L101)&gt;0, INDEX(MaGv!$C$3:$BB$29, 1, MATCH(L101, MaGv!$C$29:$BB$29,0))," ")</f>
        <v xml:space="preserve"> </v>
      </c>
      <c r="U102" s="91"/>
      <c r="V102" s="91"/>
      <c r="W102" s="150">
        <v>98</v>
      </c>
      <c r="X102" s="320" t="s">
        <v>402</v>
      </c>
    </row>
    <row r="103" spans="1:24" ht="12.95" customHeight="1" x14ac:dyDescent="0.2">
      <c r="A103" s="91"/>
      <c r="B103" s="486"/>
      <c r="C103" s="48">
        <v>2</v>
      </c>
      <c r="D103" s="49" t="s">
        <v>140</v>
      </c>
      <c r="E103" s="48" t="str">
        <f>IF(COUNTIF(MaGv!$C$5:$BB$5, B101)&gt;0, INDEX(MaGv!$C$3:$BB$5, 1, MATCH(B101, MaGv!$C$5:$BB$5,0))," ")</f>
        <v xml:space="preserve"> </v>
      </c>
      <c r="F103" s="48" t="str">
        <f>IF(COUNTIF(MaGv!$C$10:$BB$10, B101)&gt;0, INDEX(MaGv!$C$3:$BB$10, 1, MATCH(B101, MaGv!$C$10:$BB$10,0))," ")</f>
        <v xml:space="preserve"> </v>
      </c>
      <c r="G103" s="48" t="str">
        <f>IF(COUNTIF(MaGv!$C$15:$BB$15, B101)&gt;0, INDEX(MaGv!$C$3:$BB$15, 1, MATCH(B101, MaGv!$C$15:$BB$15,0))," ")</f>
        <v>B2</v>
      </c>
      <c r="H103" s="48" t="str">
        <f>IF(COUNTIF(MaGv!$C$20:$BB$20, B101)&gt;0, INDEX(MaGv!$C$3:$BB$20, 1, MATCH(B101, MaGv!$C$20:$BB$20,0))," ")</f>
        <v xml:space="preserve"> </v>
      </c>
      <c r="I103" s="48" t="str">
        <f>IF(COUNTIF(MaGv!$C$25:$BB$25, B101)&gt;0, INDEX(MaGv!$C$3:$BB$25, 1, MATCH(B101, MaGv!$C$25:$BB$25,0))," ")</f>
        <v xml:space="preserve"> </v>
      </c>
      <c r="J103" s="48" t="str">
        <f>IF(COUNTIF(MaGv!$C$30:$BB$30, B101)&gt;0, INDEX(MaGv!$C$3:$BB$30, 1, MATCH(B101, MaGv!$C$30:$BB$30,0))," ")</f>
        <v xml:space="preserve"> </v>
      </c>
      <c r="K103" s="75"/>
      <c r="L103" s="486"/>
      <c r="M103" s="48">
        <v>2</v>
      </c>
      <c r="N103" s="49" t="s">
        <v>140</v>
      </c>
      <c r="O103" s="48" t="str">
        <f>IF(COUNTIF(MaGv!$C$5:$BB$5, L101)&gt;0, INDEX(MaGv!$C$3:$BB$5, 1, MATCH(L101, MaGv!$C$5:$BB$5,0))," ")</f>
        <v>C12</v>
      </c>
      <c r="P103" s="48" t="str">
        <f>IF(COUNTIF(MaGv!$C$10:$BB$10, L101)&gt;0, INDEX(MaGv!$C$3:$BB$10, 1, MATCH(L101, MaGv!$C$10:$BB$10,0))," ")</f>
        <v xml:space="preserve"> </v>
      </c>
      <c r="Q103" s="48" t="str">
        <f>IF(COUNTIF(MaGv!$C$15:$BB$15, L101)&gt;0, INDEX(MaGv!$C$3:$BB$15, 1, MATCH(L101, MaGv!$C$15:$BB$15,0))," ")</f>
        <v>B10</v>
      </c>
      <c r="R103" s="48" t="str">
        <f>IF(COUNTIF(MaGv!$C$20:$BB$20, L101)&gt;0, INDEX(MaGv!$C$3:$BB$20, 1, MATCH(L101, MaGv!$C$20:$BB$20,0))," ")</f>
        <v xml:space="preserve"> </v>
      </c>
      <c r="S103" s="48" t="str">
        <f>IF(COUNTIF(MaGv!$C$25:$BB$25, L101)&gt;0, INDEX(MaGv!$C$3:$BB$25, 1, MATCH(L101, MaGv!$C$25:$BB$25,0))," ")</f>
        <v xml:space="preserve"> </v>
      </c>
      <c r="T103" s="48" t="str">
        <f>IF(COUNTIF(MaGv!$C$30:$BB$30, L101)&gt;0, INDEX(MaGv!$C$3:$BB$30, 1, MATCH(L101, MaGv!$C$30:$BB$30,0))," ")</f>
        <v xml:space="preserve"> </v>
      </c>
      <c r="U103" s="91"/>
      <c r="V103" s="91"/>
      <c r="W103" s="151">
        <v>99</v>
      </c>
      <c r="X103" s="320" t="s">
        <v>403</v>
      </c>
    </row>
    <row r="104" spans="1:24" ht="12.95" customHeight="1" x14ac:dyDescent="0.2">
      <c r="A104" s="91"/>
      <c r="B104" s="486"/>
      <c r="C104" s="48">
        <v>3</v>
      </c>
      <c r="D104" s="49" t="s">
        <v>445</v>
      </c>
      <c r="E104" s="48" t="str">
        <f>IF(COUNTIF(MaGv!$C$6:$BB$6, B101)&gt;0, INDEX(MaGv!$C$3:$BB$6, 1, MATCH(B101, MaGv!$C$6:$BB$6,0))," ")</f>
        <v>C15</v>
      </c>
      <c r="F104" s="48" t="str">
        <f>IF(COUNTIF(MaGv!$C$11:$BB$11, B101)&gt;0, INDEX(MaGv!$C$3:$BB$11, 1, MATCH(B101, MaGv!$C$11:$BB$11,0))," ")</f>
        <v xml:space="preserve"> </v>
      </c>
      <c r="G104" s="48" t="str">
        <f>IF(COUNTIF(MaGv!$C$16:$BB$16, B101)&gt;0, INDEX(MaGv!$C$3:$BB$16, 1, MATCH(B101, MaGv!$C$16:$BB$16,0))," ")</f>
        <v>B1</v>
      </c>
      <c r="H104" s="48" t="str">
        <f>IF(COUNTIF(MaGv!$C$21:$BB$21, B101)&gt;0, INDEX(MaGv!$C$3:$BB$21, 1, MATCH(B101, MaGv!$C$21:$BB$21,0))," ")</f>
        <v xml:space="preserve"> </v>
      </c>
      <c r="I104" s="48" t="str">
        <f>IF(COUNTIF(MaGv!$C$26:$BB$26, B101)&gt;0, INDEX(MaGv!$C$3:$BB$26, 1, MATCH(B101, MaGv!$C$26:$BB$26,0))," ")</f>
        <v xml:space="preserve"> </v>
      </c>
      <c r="J104" s="48" t="str">
        <f>IF(COUNTIF(MaGv!$C$31:$BB$31, B101)&gt;0, INDEX(MaGv!$C$3:$BB$31, 1, MATCH(B101, MaGv!$C$31:$BB$31,0))," ")</f>
        <v xml:space="preserve"> </v>
      </c>
      <c r="K104" s="75"/>
      <c r="L104" s="486"/>
      <c r="M104" s="48">
        <v>3</v>
      </c>
      <c r="N104" s="49" t="s">
        <v>445</v>
      </c>
      <c r="O104" s="48" t="str">
        <f>IF(COUNTIF(MaGv!$C$6:$BB$6, L101)&gt;0, INDEX(MaGv!$C$3:$BB$6, 1, MATCH(L101, MaGv!$C$6:$BB$6,0))," ")</f>
        <v>B10</v>
      </c>
      <c r="P104" s="48" t="str">
        <f>IF(COUNTIF(MaGv!$C$11:$BB$11, L101)&gt;0, INDEX(MaGv!$C$3:$BB$11, 1, MATCH(L101, MaGv!$C$11:$BB$11,0))," ")</f>
        <v xml:space="preserve"> </v>
      </c>
      <c r="Q104" s="48" t="str">
        <f>IF(COUNTIF(MaGv!$C$16:$BB$16, L101)&gt;0, INDEX(MaGv!$C$3:$BB$16, 1, MATCH(L101, MaGv!$C$16:$BB$16,0))," ")</f>
        <v>B7</v>
      </c>
      <c r="R104" s="48" t="str">
        <f>IF(COUNTIF(MaGv!$C$21:$BB$21, L101)&gt;0, INDEX(MaGv!$C$3:$BB$21, 1, MATCH(L101, MaGv!$C$21:$BB$21,0))," ")</f>
        <v xml:space="preserve"> </v>
      </c>
      <c r="S104" s="48" t="str">
        <f>IF(COUNTIF(MaGv!$C$26:$BB$26, L101)&gt;0, INDEX(MaGv!$C$3:$BB$26, 1, MATCH(L101, MaGv!$C$26:$BB$26,0))," ")</f>
        <v xml:space="preserve"> </v>
      </c>
      <c r="T104" s="48" t="str">
        <f>IF(COUNTIF(MaGv!$C$31:$BB$31, L101)&gt;0, INDEX(MaGv!$C$3:$BB$31, 1, MATCH(L101, MaGv!$C$31:$BB$31,0))," ")</f>
        <v xml:space="preserve"> </v>
      </c>
      <c r="U104" s="91"/>
      <c r="V104" s="91"/>
      <c r="W104" s="150">
        <v>100</v>
      </c>
      <c r="X104" s="320" t="s">
        <v>489</v>
      </c>
    </row>
    <row r="105" spans="1:24" ht="12.95" customHeight="1" x14ac:dyDescent="0.2">
      <c r="A105" s="91"/>
      <c r="B105" s="486"/>
      <c r="C105" s="48">
        <v>4</v>
      </c>
      <c r="D105" s="49" t="s">
        <v>141</v>
      </c>
      <c r="E105" s="48" t="str">
        <f>IF(COUNTIF(MaGv!$C$7:$BB$7, B101)&gt;0, INDEX(MaGv!$C$3:$BB$7, 1, MATCH(B101, MaGv!$C$7:$BB$7,0))," ")</f>
        <v>C15</v>
      </c>
      <c r="F105" s="48" t="str">
        <f>IF(COUNTIF(MaGv!$C$12:$BB$12, B101)&gt;0, INDEX(MaGv!$C$3:$BB$12, 1, MATCH(B101, MaGv!$C$12:$BB$12,0))," ")</f>
        <v xml:space="preserve"> </v>
      </c>
      <c r="G105" s="48" t="str">
        <f>IF(COUNTIF(MaGv!$C$17:$BB$17, B101)&gt;0, INDEX(MaGv!$C$3:$BB$17, 1, MATCH(B101, MaGv!$C$17:$BB$17,0))," ")</f>
        <v>B1</v>
      </c>
      <c r="H105" s="48" t="str">
        <f>IF(COUNTIF(MaGv!$C$22:$BB$22, B101)&gt;0, INDEX(MaGv!$C$3:$BB$22, 1, MATCH(B101, MaGv!$C$22:$BB$22,0))," ")</f>
        <v xml:space="preserve"> </v>
      </c>
      <c r="I105" s="48" t="str">
        <f>IF(COUNTIF(MaGv!$C$27:$BB$27, B101)&gt;0, INDEX(MaGv!$C$3:$BB$27, 1, MATCH(B101, MaGv!$C$27:$BB$27,0))," ")</f>
        <v xml:space="preserve"> </v>
      </c>
      <c r="J105" s="48" t="str">
        <f>IF(COUNTIF(MaGv!$C$32:$BB$32, B101)&gt;0, INDEX(MaGv!$C$3:$BB$32, 1, MATCH(B101, MaGv!$C$32:$BB$32,0))," ")</f>
        <v xml:space="preserve"> </v>
      </c>
      <c r="K105" s="75"/>
      <c r="L105" s="486"/>
      <c r="M105" s="48">
        <v>4</v>
      </c>
      <c r="N105" s="49" t="s">
        <v>141</v>
      </c>
      <c r="O105" s="48" t="str">
        <f>IF(COUNTIF(MaGv!$C$7:$BB$7, L101)&gt;0, INDEX(MaGv!$C$3:$BB$7, 1, MATCH(L101, MaGv!$C$7:$BB$7,0))," ")</f>
        <v>B10</v>
      </c>
      <c r="P105" s="48" t="str">
        <f>IF(COUNTIF(MaGv!$C$12:$BB$12, L101)&gt;0, INDEX(MaGv!$C$3:$BB$12, 1, MATCH(L101, MaGv!$C$12:$BB$12,0))," ")</f>
        <v xml:space="preserve"> </v>
      </c>
      <c r="Q105" s="48" t="str">
        <f>IF(COUNTIF(MaGv!$C$17:$BB$17, L101)&gt;0, INDEX(MaGv!$C$3:$BB$17, 1, MATCH(L101, MaGv!$C$17:$BB$17,0))," ")</f>
        <v>B7</v>
      </c>
      <c r="R105" s="48" t="str">
        <f>IF(COUNTIF(MaGv!$C$22:$BB$22, L101)&gt;0, INDEX(MaGv!$C$3:$BB$22, 1, MATCH(L101, MaGv!$C$22:$BB$22,0))," ")</f>
        <v xml:space="preserve"> </v>
      </c>
      <c r="S105" s="48" t="str">
        <f>IF(COUNTIF(MaGv!$C$27:$BB$27, L101)&gt;0, INDEX(MaGv!$C$3:$BB$27, 1, MATCH(L101, MaGv!$C$27:$BB$27,0))," ")</f>
        <v xml:space="preserve"> </v>
      </c>
      <c r="T105" s="48" t="str">
        <f>IF(COUNTIF(MaGv!$C$32:$BB$32, L101)&gt;0, INDEX(MaGv!$C$3:$BB$32, 1, MATCH(L101, MaGv!$C$32:$BB$32,0))," ")</f>
        <v xml:space="preserve"> </v>
      </c>
      <c r="U105" s="91"/>
      <c r="V105" s="91"/>
      <c r="W105" s="151">
        <v>101</v>
      </c>
      <c r="X105" s="320" t="s">
        <v>675</v>
      </c>
    </row>
    <row r="106" spans="1:24" ht="12.95" customHeight="1" thickBot="1" x14ac:dyDescent="0.25">
      <c r="A106" s="91"/>
      <c r="B106" s="486"/>
      <c r="C106" s="79">
        <v>5</v>
      </c>
      <c r="D106" s="81" t="s">
        <v>142</v>
      </c>
      <c r="E106" s="79" t="str">
        <f>IF(COUNTIF(MaGv!$C$8:$BB$8, B101)&gt;0, INDEX(MaGv!$C$3:$BB$8, 1, MATCH(B101, MaGv!$C$8:$BB$8,0))," ")</f>
        <v xml:space="preserve"> </v>
      </c>
      <c r="F106" s="79" t="str">
        <f>IF(COUNTIF(MaGv!$C$13:$BB$13, B101)&gt;0, INDEX(MaGv!$C$3:$BB$13, 1, MATCH(B101, MaGv!$C$13:$BB$13,0))," ")</f>
        <v xml:space="preserve"> </v>
      </c>
      <c r="G106" s="79" t="str">
        <f>IF(COUNTIF(MaGv!$C$18:$BB$18, B101)&gt;0, INDEX(MaGv!$C$3:$BB$18, 1, MATCH(B101, MaGv!$C$18:$BB$18,0))," ")</f>
        <v xml:space="preserve"> </v>
      </c>
      <c r="H106" s="79" t="str">
        <f>IF(COUNTIF(MaGv!$C$23:$BB$23, B101)&gt;0, INDEX(MaGv!$C$3:$BB$23, 1, MATCH(B101, MaGv!$C$23:$BB$23,0))," ")</f>
        <v xml:space="preserve"> </v>
      </c>
      <c r="I106" s="79" t="str">
        <f>IF(COUNTIF(MaGv!$C$28:$BB$28, B101)&gt;0, INDEX(MaGv!$C$3:$BB$28, 1, MATCH(B101, MaGv!$C$28:$BB$28,0))," ")</f>
        <v xml:space="preserve"> </v>
      </c>
      <c r="J106" s="79" t="str">
        <f>IF(COUNTIF(MaGv!$C$33:$BB$33, B101)&gt;0, INDEX(MaGv!$C$3:$BB$33, 1, MATCH(B101, MaGv!$C$33:$BB$33, 0))," ")</f>
        <v xml:space="preserve"> </v>
      </c>
      <c r="K106" s="75"/>
      <c r="L106" s="486"/>
      <c r="M106" s="79">
        <v>5</v>
      </c>
      <c r="N106" s="81" t="s">
        <v>142</v>
      </c>
      <c r="O106" s="79" t="str">
        <f>IF(COUNTIF(MaGv!$C$8:$BB$8, L101)&gt;0, INDEX(MaGv!$C$3:$BB$8, 1, MATCH(L101, MaGv!$C$8:$BB$8,0))," ")</f>
        <v xml:space="preserve"> </v>
      </c>
      <c r="P106" s="79" t="str">
        <f>IF(COUNTIF(MaGv!$C$13:$BB$13, L101)&gt;0, INDEX(MaGv!$C$3:$BB$13, 1, MATCH(L101, MaGv!$C$13:$BB$13,0))," ")</f>
        <v xml:space="preserve"> </v>
      </c>
      <c r="Q106" s="79" t="str">
        <f>IF(COUNTIF(MaGv!$C$18:$BB$18, L101)&gt;0, INDEX(MaGv!$C$3:$BB$18, 1, MATCH(L101, MaGv!$C$18:$BB$18,0))," ")</f>
        <v xml:space="preserve"> </v>
      </c>
      <c r="R106" s="79" t="str">
        <f>IF(COUNTIF(MaGv!$C$23:$BB$23, L101)&gt;0, INDEX(MaGv!$C$3:$BB$23, 1, MATCH(L101, MaGv!$C$23:$BB$23,0))," ")</f>
        <v xml:space="preserve"> </v>
      </c>
      <c r="S106" s="79" t="str">
        <f>IF(COUNTIF(MaGv!$C$28:$BB$28, L101)&gt;0, INDEX(MaGv!$C$3:$BB$28, 1, MATCH(L101, MaGv!$C$28:$BB$28,0))," ")</f>
        <v xml:space="preserve"> </v>
      </c>
      <c r="T106" s="79" t="str">
        <f>IF(COUNTIF(MaGv!$C$33:$BB$33, L101)&gt;0, INDEX(MaGv!$C$3:$BB$33, 1, MATCH(L101, MaGv!$C$33:$BB$33, 0))," ")</f>
        <v xml:space="preserve"> </v>
      </c>
      <c r="U106" s="91"/>
      <c r="V106" s="91"/>
      <c r="W106" s="150">
        <v>102</v>
      </c>
      <c r="X106" s="320" t="s">
        <v>676</v>
      </c>
    </row>
    <row r="107" spans="1:24" ht="12.95" customHeight="1" thickTop="1" x14ac:dyDescent="0.2">
      <c r="A107" s="91"/>
      <c r="B107" s="485" t="s">
        <v>24</v>
      </c>
      <c r="C107" s="80">
        <v>1</v>
      </c>
      <c r="D107" s="82" t="s">
        <v>446</v>
      </c>
      <c r="E107" s="80" t="str">
        <f>IF(COUNTIF(MaGv!$C$39:$BB$39, B101)&gt;0, INDEX(MaGv!$C$38:$BB$39, 1, MATCH(B101, MaGv!$C$39:$BB$39,0))," ")</f>
        <v>B6</v>
      </c>
      <c r="F107" s="80" t="str">
        <f>IF(COUNTIF(MaGv!$C$44:$BB$44, B101)&gt;0, INDEX(MaGv!$C$38:$BB$44, 1, MATCH(B101, MaGv!$C$44:$BB$44,0))," ")</f>
        <v xml:space="preserve"> </v>
      </c>
      <c r="G107" s="80" t="str">
        <f>IF(COUNTIF(MaGv!$C$49:$BB$49, B101)&gt;0, INDEX(MaGv!$C$38:$BB$49, 1, MATCH(B101, MaGv!$C$49:$BB$49,0))," ")</f>
        <v xml:space="preserve"> </v>
      </c>
      <c r="H107" s="80" t="str">
        <f>IF(COUNTIF(MaGv!$C$54:$BB$54, B101)&gt;0, INDEX(MaGv!$C$38:$BB$54, 1, MATCH(B101, MaGv!$C$54:$BB$54,0))," ")</f>
        <v>B1</v>
      </c>
      <c r="I107" s="80" t="str">
        <f>IF(COUNTIF(MaGv!$C$59:$BB$59, B101)&gt;0, INDEX(MaGv!$C$38:$BB$59, 1, MATCH(B101, MaGv!$C$59:$BB$59,0))," ")</f>
        <v>C15</v>
      </c>
      <c r="J107" s="80" t="str">
        <f>IF(COUNTIF(MaGv!$C$64:$BB$64, B101)&gt;0, INDEX(MaGv!$C$38:$BB$64, 1, MATCH(B101, MaGv!$C$64:$BB$64,0))," ")</f>
        <v xml:space="preserve"> </v>
      </c>
      <c r="K107" s="75"/>
      <c r="L107" s="485" t="s">
        <v>24</v>
      </c>
      <c r="M107" s="80">
        <v>1</v>
      </c>
      <c r="N107" s="82" t="s">
        <v>446</v>
      </c>
      <c r="O107" s="80" t="str">
        <f>IF(COUNTIF(MaGv!$C$39:$BB$39, L101)&gt;0, INDEX(MaGv!$C$38:$BB$39, 1, MATCH(L101, MaGv!$C$39:$BB$39,0))," ")</f>
        <v xml:space="preserve"> </v>
      </c>
      <c r="P107" s="80" t="str">
        <f>IF(COUNTIF(MaGv!$C$44:$BB$44, L101)&gt;0, INDEX(MaGv!$C$38:$BB$44, 1, MATCH(L101, MaGv!$C$44:$BB$44,0))," ")</f>
        <v xml:space="preserve"> </v>
      </c>
      <c r="Q107" s="80" t="str">
        <f>IF(COUNTIF(MaGv!$C$49:$BB$49, L101)&gt;0, INDEX(MaGv!$C$38:$BB$49, 1, MATCH(L101, MaGv!$C$49:$BB$49,0))," ")</f>
        <v>C13</v>
      </c>
      <c r="R107" s="80" t="str">
        <f>IF(COUNTIF(MaGv!$C$54:$BB$54, L101)&gt;0, INDEX(MaGv!$C$38:$BB$54, 1, MATCH(L101, MaGv!$C$54:$BB$54,0))," ")</f>
        <v xml:space="preserve"> </v>
      </c>
      <c r="S107" s="80" t="str">
        <f>IF(COUNTIF(MaGv!$C$59:$BB$59, L101)&gt;0, INDEX(MaGv!$C$38:$BB$59, 1, MATCH(L101, MaGv!$C$59:$BB$59,0))," ")</f>
        <v>C13</v>
      </c>
      <c r="T107" s="80" t="str">
        <f>IF(COUNTIF(MaGv!$C$64:$BB$64, L101)&gt;0, INDEX(MaGv!$C$38:$BB$64, 1, MATCH(L101, MaGv!$C$64:$BB$64,0))," ")</f>
        <v xml:space="preserve"> </v>
      </c>
      <c r="U107" s="91"/>
      <c r="V107" s="91"/>
      <c r="W107" s="151">
        <v>103</v>
      </c>
      <c r="X107" s="323" t="s">
        <v>404</v>
      </c>
    </row>
    <row r="108" spans="1:24" ht="12.95" customHeight="1" x14ac:dyDescent="0.2">
      <c r="A108" s="91"/>
      <c r="B108" s="486"/>
      <c r="C108" s="48">
        <v>2</v>
      </c>
      <c r="D108" s="49" t="s">
        <v>707</v>
      </c>
      <c r="E108" s="48" t="str">
        <f>IF(COUNTIF(MaGv!$C$40:$BB$40, B101)&gt;0, INDEX(MaGv!$C$38:$BB$40, 1, MATCH(B101, MaGv!$C$40:$BB$40,0))," ")</f>
        <v>B6</v>
      </c>
      <c r="F108" s="48" t="str">
        <f>IF(COUNTIF(MaGv!$C$45:$BB$45, B101)&gt;0, INDEX(MaGv!$C$38:$BB$45, 1, MATCH(B101, MaGv!$C$45:$BB$45,0))," ")</f>
        <v xml:space="preserve"> </v>
      </c>
      <c r="G108" s="48" t="str">
        <f>IF(COUNTIF(MaGv!$C$50:$BB$50, B101)&gt;0, INDEX(MaGv!$C$38:$BB$50, 1, MATCH(B101, MaGv!$C$50:$BB$50,0))," ")</f>
        <v xml:space="preserve"> </v>
      </c>
      <c r="H108" s="48" t="str">
        <f>IF(COUNTIF(MaGv!$C$55:$BB$55, B101)&gt;0, INDEX(MaGv!$C$38:$BB$55, 1, MATCH(B101, MaGv!$C$55:$BB$55,0))," ")</f>
        <v>B1</v>
      </c>
      <c r="I108" s="48" t="str">
        <f>IF(COUNTIF(MaGv!$C$60:$BB$60, B101)&gt;0, INDEX(MaGv!$C$38:$BB$60, 1, MATCH(B101, MaGv!$C$60:$BB$60,0))," ")</f>
        <v>C15</v>
      </c>
      <c r="J108" s="48" t="str">
        <f>IF(COUNTIF(MaGv!$C$65:$BB$65, B101)&gt;0, INDEX(MaGv!$C$38:$BB$65, 1, MATCH(B101, MaGv!$C$65:$BB$65,0))," ")</f>
        <v xml:space="preserve"> </v>
      </c>
      <c r="K108" s="75"/>
      <c r="L108" s="486"/>
      <c r="M108" s="48">
        <v>2</v>
      </c>
      <c r="N108" s="49" t="s">
        <v>707</v>
      </c>
      <c r="O108" s="48" t="str">
        <f>IF(COUNTIF(MaGv!$C$40:$BB$40, L101)&gt;0, INDEX(MaGv!$C$38:$BB$40, 1, MATCH(L101, MaGv!$C$40:$BB$40,0))," ")</f>
        <v xml:space="preserve"> </v>
      </c>
      <c r="P108" s="48" t="str">
        <f>IF(COUNTIF(MaGv!$C$45:$BB$45, L101)&gt;0, INDEX(MaGv!$C$38:$BB$45, 1, MATCH(L101, MaGv!$C$45:$BB$45,0))," ")</f>
        <v xml:space="preserve"> </v>
      </c>
      <c r="Q108" s="48" t="str">
        <f>IF(COUNTIF(MaGv!$C$50:$BB$50, L101)&gt;0, INDEX(MaGv!$C$38:$BB$50, 1, MATCH(L101, MaGv!$C$50:$BB$50,0))," ")</f>
        <v>C13</v>
      </c>
      <c r="R108" s="48" t="str">
        <f>IF(COUNTIF(MaGv!$C$55:$BB$55, L101)&gt;0, INDEX(MaGv!$C$38:$BB$55, 1, MATCH(L101, MaGv!$C$55:$BB$55,0))," ")</f>
        <v xml:space="preserve"> </v>
      </c>
      <c r="S108" s="48" t="str">
        <f>IF(COUNTIF(MaGv!$C$60:$BB$60, L101)&gt;0, INDEX(MaGv!$C$38:$BB$60, 1, MATCH(L101, MaGv!$C$60:$BB$60,0))," ")</f>
        <v>C13</v>
      </c>
      <c r="T108" s="48" t="str">
        <f>IF(COUNTIF(MaGv!$C$65:$BB$65, L101)&gt;0, INDEX(MaGv!$C$38:$BB$65, 1, MATCH(L101, MaGv!$C$65:$BB$65,0))," ")</f>
        <v xml:space="preserve"> </v>
      </c>
      <c r="U108" s="91"/>
      <c r="V108" s="91"/>
      <c r="W108" s="150">
        <v>104</v>
      </c>
      <c r="X108" s="323" t="s">
        <v>405</v>
      </c>
    </row>
    <row r="109" spans="1:24" ht="12.95" customHeight="1" x14ac:dyDescent="0.2">
      <c r="A109" s="91"/>
      <c r="B109" s="486"/>
      <c r="C109" s="48">
        <v>3</v>
      </c>
      <c r="D109" s="49" t="s">
        <v>708</v>
      </c>
      <c r="E109" s="48" t="str">
        <f>IF(COUNTIF(MaGv!$C$41:$BB$41, B101)&gt;0, INDEX(MaGv!$C$38:$BB$41, 1, MATCH(B101, MaGv!$C$41:$BB$41,0))," ")</f>
        <v>B2</v>
      </c>
      <c r="F109" s="48" t="str">
        <f>IF(COUNTIF(MaGv!$C$46:$BB$46, B101)&gt;0, INDEX(MaGv!$C$38:$BB$46, 1, MATCH(B101, MaGv!$C$46:$BB$46,0))," ")</f>
        <v xml:space="preserve"> </v>
      </c>
      <c r="G109" s="48" t="str">
        <f>IF(COUNTIF(MaGv!$C$51:$BB$51, B101)&gt;0, INDEX(MaGv!$C$38:$BB$51, 1, MATCH(B101, MaGv!$C$51:$BB$51,0))," ")</f>
        <v xml:space="preserve"> </v>
      </c>
      <c r="H109" s="48" t="str">
        <f>IF(COUNTIF(MaGv!$C$56:$BB$56, B101)&gt;0, INDEX(MaGv!$C$38:$BB$56, 1, MATCH(B101, MaGv!$C$56:$BB$56,0))," ")</f>
        <v xml:space="preserve"> </v>
      </c>
      <c r="I109" s="48" t="str">
        <f>IF(COUNTIF(MaGv!$C$61:$BB$61, B101)&gt;0, INDEX(MaGv!$C$38:$BB$61, 1, MATCH(B101, MaGv!$C$61:$BB$61,0))," ")</f>
        <v>B6</v>
      </c>
      <c r="J109" s="48" t="str">
        <f>IF(COUNTIF(MaGv!$C$66:$BB$66, B101)&gt;0, INDEX(MaGv!$C$38:$BB$66, 1, MATCH(B101, MaGv!$C$66:$BB$66,0))," ")</f>
        <v xml:space="preserve"> </v>
      </c>
      <c r="K109" s="75"/>
      <c r="L109" s="486"/>
      <c r="M109" s="48">
        <v>3</v>
      </c>
      <c r="N109" s="49" t="s">
        <v>708</v>
      </c>
      <c r="O109" s="48" t="str">
        <f>IF(COUNTIF(MaGv!$C$41:$BB$41, L101)&gt;0, INDEX(MaGv!$C$38:$BB$41, 1, MATCH(L101, MaGv!$C$41:$BB$41,0))," ")</f>
        <v xml:space="preserve"> </v>
      </c>
      <c r="P109" s="48" t="str">
        <f>IF(COUNTIF(MaGv!$C$46:$BB$46, L101)&gt;0, INDEX(MaGv!$C$38:$BB$46, 1, MATCH(L101, MaGv!$C$46:$BB$46,0))," ")</f>
        <v xml:space="preserve"> </v>
      </c>
      <c r="Q109" s="48" t="str">
        <f>IF(COUNTIF(MaGv!$C$51:$BB$51, L101)&gt;0, INDEX(MaGv!$C$38:$BB$51, 1, MATCH(L101, MaGv!$C$51:$BB$51,0))," ")</f>
        <v xml:space="preserve"> </v>
      </c>
      <c r="R109" s="48" t="str">
        <f>IF(COUNTIF(MaGv!$C$56:$BB$56, L101)&gt;0, INDEX(MaGv!$C$38:$BB$56, 1, MATCH(L101, MaGv!$C$56:$BB$56,0))," ")</f>
        <v>B7</v>
      </c>
      <c r="S109" s="48" t="str">
        <f>IF(COUNTIF(MaGv!$C$61:$BB$61, L101)&gt;0, INDEX(MaGv!$C$38:$BB$61, 1, MATCH(L101, MaGv!$C$61:$BB$61,0))," ")</f>
        <v>C12</v>
      </c>
      <c r="T109" s="48" t="str">
        <f>IF(COUNTIF(MaGv!$C$66:$BB$66, L101)&gt;0, INDEX(MaGv!$C$38:$BB$66, 1, MATCH(L101, MaGv!$C$66:$BB$66,0))," ")</f>
        <v xml:space="preserve"> </v>
      </c>
      <c r="U109" s="91"/>
      <c r="V109" s="91"/>
      <c r="W109" s="151">
        <v>105</v>
      </c>
      <c r="X109" s="323" t="s">
        <v>406</v>
      </c>
    </row>
    <row r="110" spans="1:24" ht="12.95" customHeight="1" x14ac:dyDescent="0.2">
      <c r="A110" s="91"/>
      <c r="B110" s="486"/>
      <c r="C110" s="48">
        <v>4</v>
      </c>
      <c r="D110" s="49" t="s">
        <v>709</v>
      </c>
      <c r="E110" s="48" t="str">
        <f>IF(COUNTIF(MaGv!$C$42:$BB$42, B101)&gt;0, INDEX(MaGv!$C$38:$BB$42, 1, MATCH(B101, MaGv!$C$42:$BB$42,0))," ")</f>
        <v>C15</v>
      </c>
      <c r="F110" s="48" t="str">
        <f>IF(COUNTIF(MaGv!$C$47:$BB$47, B101)&gt;0, INDEX(MaGv!$C$38:$BB$47, 1, MATCH(B101, MaGv!$C$47:$BB$47,0))," ")</f>
        <v xml:space="preserve"> </v>
      </c>
      <c r="G110" s="48" t="str">
        <f>IF(COUNTIF(MaGv!$C$52:$BB$52, B101)&gt;0, INDEX(MaGv!$C$38:$BB$52, 1, MATCH(B101, MaGv!$C$52:$BB$52, 0))," ")</f>
        <v>B6</v>
      </c>
      <c r="H110" s="48" t="str">
        <f>IF(COUNTIF(MaGv!$C$57:$BB$57, B101)&gt;0, INDEX(MaGv!$C$38:$BB$57, 1, MATCH(B101, MaGv!$C$57:$BB$57,0))," ")</f>
        <v>B2</v>
      </c>
      <c r="I110" s="48" t="str">
        <f>IF(COUNTIF(MaGv!$C$62:$BB$62, B101)&gt;0, INDEX(MaGv!$C$38:$BB$62, 1, MATCH(B101, MaGv!$C$62:$BB$62,0))," ")</f>
        <v>B6</v>
      </c>
      <c r="J110" s="48" t="str">
        <f>IF(COUNTIF(MaGv!$C$66:$BB$67, B101)&gt;0, INDEX(MaGv!$C$38:$BB$67, 1, MATCH(B101, MaGv!$C$67:$BB$67,0))," ")</f>
        <v xml:space="preserve"> </v>
      </c>
      <c r="K110" s="75"/>
      <c r="L110" s="486"/>
      <c r="M110" s="48">
        <v>4</v>
      </c>
      <c r="N110" s="49" t="s">
        <v>709</v>
      </c>
      <c r="O110" s="48" t="str">
        <f>IF(COUNTIF(MaGv!$C$42:$BB$42, L101)&gt;0, INDEX(MaGv!$C$38:$BB$42, 1, MATCH(L101, MaGv!$C$42:$BB$42,0))," ")</f>
        <v xml:space="preserve"> </v>
      </c>
      <c r="P110" s="48" t="str">
        <f>IF(COUNTIF(MaGv!$C$47:$BB$47, L101)&gt;0, INDEX(MaGv!$C$38:$BB$47, 1, MATCH(L101, MaGv!$C$47:$BB$47,0))," ")</f>
        <v xml:space="preserve"> </v>
      </c>
      <c r="Q110" s="48" t="str">
        <f>IF(COUNTIF(MaGv!$C$52:$BB$52, L101)&gt;0, INDEX(MaGv!$C$38:$BB$52, 1, MATCH(L101, MaGv!$C$52:$BB$52, 0))," ")</f>
        <v>B7</v>
      </c>
      <c r="R110" s="48" t="str">
        <f>IF(COUNTIF(MaGv!$C$57:$BB$57, L101)&gt;0, INDEX(MaGv!$C$38:$BB$57, 1, MATCH(L101, MaGv!$C$57:$BB$57,0))," ")</f>
        <v>B10</v>
      </c>
      <c r="S110" s="48" t="str">
        <f>IF(COUNTIF(MaGv!$C$62:$BB$62, L101)&gt;0, INDEX(MaGv!$C$38:$BB$62, 1, MATCH(L101, MaGv!$C$62:$BB$62,0))," ")</f>
        <v>C12</v>
      </c>
      <c r="T110" s="48" t="str">
        <f>IF(COUNTIF(MaGv!$C$66:$BB$67, L101)&gt;0, INDEX(MaGv!$C$38:$BB$67, 1, MATCH(L101, MaGv!$C$67:$BB$67,0))," ")</f>
        <v xml:space="preserve"> </v>
      </c>
      <c r="U110" s="91"/>
      <c r="V110" s="91"/>
      <c r="W110" s="150">
        <v>106</v>
      </c>
      <c r="X110" s="323" t="s">
        <v>407</v>
      </c>
    </row>
    <row r="111" spans="1:24" ht="12.95" customHeight="1" x14ac:dyDescent="0.2">
      <c r="A111" s="91"/>
      <c r="B111" s="487"/>
      <c r="C111" s="50">
        <v>5</v>
      </c>
      <c r="D111" s="51" t="s">
        <v>710</v>
      </c>
      <c r="E111" s="50" t="str">
        <f>IF(COUNTIF(MaGv!$C$43:$BB$43, B101)&gt;0, INDEX(MaGv!$C$38:$BB$43, 1, MATCH(B101, MaGv!$C$43:$BB$43,0))," ")</f>
        <v>C15</v>
      </c>
      <c r="F111" s="50" t="str">
        <f>IF(COUNTIF(MaGv!$C$48:$BB$48, B101)&gt;0, INDEX(MaGv!$C$38:$BB$48, 1, MATCH(B101, MaGv!$C$48:$BB$48,0))," ")</f>
        <v xml:space="preserve"> </v>
      </c>
      <c r="G111" s="50" t="str">
        <f>IF(COUNTIF(MaGv!$C$53:$BB$53, B101)&gt;0, INDEX(MaGv!$C$38:$BB$53, 1, MATCH(B101, MaGv!$C$53:$BB$53,0))," ")</f>
        <v>C15</v>
      </c>
      <c r="H111" s="50" t="str">
        <f>IF(COUNTIF(MaGv!$C$58:$BB$58, B101)&gt;0, INDEX(MaGv!$C$38:$BB$58, 1, MATCH(B101, MaGv!$C$58:$BB$58,0))," ")</f>
        <v>B2</v>
      </c>
      <c r="I111" s="50" t="str">
        <f>IF(COUNTIF(MaGv!$C$63:$BB$63, B101)&gt;0, INDEX(MaGv!$C$38:$BB$63, 1, MATCH(B101, MaGv!$C$63:$BB$63,0))," ")</f>
        <v>B1</v>
      </c>
      <c r="J111" s="50" t="str">
        <f>IF(COUNTIF(MaGv!$C$68:$BB$68, B101)&gt;0, INDEX(MaGv!$C$38:$BB$68, 1, MATCH(B101, MaGv!$C$68:$BB$68,0))," ")</f>
        <v xml:space="preserve"> </v>
      </c>
      <c r="K111" s="75"/>
      <c r="L111" s="487"/>
      <c r="M111" s="50">
        <v>5</v>
      </c>
      <c r="N111" s="51" t="s">
        <v>710</v>
      </c>
      <c r="O111" s="50" t="str">
        <f>IF(COUNTIF(MaGv!$C$43:$BB$43, L101)&gt;0, INDEX(MaGv!$C$38:$BB$43, 1, MATCH(L101, MaGv!$C$43:$BB$43,0))," ")</f>
        <v xml:space="preserve"> </v>
      </c>
      <c r="P111" s="50" t="str">
        <f>IF(COUNTIF(MaGv!$C$48:$BB$48, L101)&gt;0, INDEX(MaGv!$C$38:$BB$48, 1, MATCH(L101, MaGv!$C$48:$BB$48,0))," ")</f>
        <v xml:space="preserve"> </v>
      </c>
      <c r="Q111" s="50" t="str">
        <f>IF(COUNTIF(MaGv!$C$53:$BB$53, L101)&gt;0, INDEX(MaGv!$C$38:$BB$53, 1, MATCH(L101, MaGv!$C$53:$BB$53,0))," ")</f>
        <v>C12</v>
      </c>
      <c r="R111" s="50" t="str">
        <f>IF(COUNTIF(MaGv!$C$58:$BB$58, L101)&gt;0, INDEX(MaGv!$C$38:$BB$58, 1, MATCH(L101, MaGv!$C$58:$BB$58,0))," ")</f>
        <v>C13</v>
      </c>
      <c r="S111" s="50" t="str">
        <f>IF(COUNTIF(MaGv!$C$63:$BB$63, L101)&gt;0, INDEX(MaGv!$C$38:$BB$63, 1, MATCH(L101, MaGv!$C$63:$BB$63,0))," ")</f>
        <v>B7</v>
      </c>
      <c r="T111" s="50" t="str">
        <f>IF(COUNTIF(MaGv!$C$68:$BB$68, L101)&gt;0, INDEX(MaGv!$C$38:$BB$68, 1, MATCH(L101, MaGv!$C$68:$BB$68,0))," ")</f>
        <v xml:space="preserve"> </v>
      </c>
      <c r="U111" s="91"/>
      <c r="V111" s="91"/>
      <c r="W111" s="151">
        <v>107</v>
      </c>
      <c r="X111" s="320" t="s">
        <v>336</v>
      </c>
    </row>
    <row r="112" spans="1:24" ht="12.95" customHeight="1" x14ac:dyDescent="0.2">
      <c r="A112" s="91"/>
      <c r="B112" s="86"/>
      <c r="C112" s="45"/>
      <c r="D112" s="52"/>
      <c r="E112" s="45"/>
      <c r="F112" s="45"/>
      <c r="G112" s="45"/>
      <c r="H112" s="45"/>
      <c r="I112" s="45"/>
      <c r="J112" s="45"/>
      <c r="K112" s="75"/>
      <c r="L112" s="86"/>
      <c r="M112" s="45"/>
      <c r="N112" s="52"/>
      <c r="O112" s="45"/>
      <c r="P112" s="45"/>
      <c r="Q112" s="45"/>
      <c r="R112" s="45"/>
      <c r="S112" s="45"/>
      <c r="T112" s="45"/>
      <c r="U112" s="91"/>
      <c r="V112" s="91"/>
      <c r="W112" s="150">
        <v>108</v>
      </c>
      <c r="X112" s="320" t="s">
        <v>408</v>
      </c>
    </row>
    <row r="113" spans="1:24" ht="6.75" customHeight="1" x14ac:dyDescent="0.2">
      <c r="A113" s="94"/>
      <c r="B113" s="87"/>
      <c r="C113" s="53"/>
      <c r="D113" s="53"/>
      <c r="E113" s="54"/>
      <c r="F113" s="54"/>
      <c r="G113" s="54"/>
      <c r="H113" s="54"/>
      <c r="I113" s="54"/>
      <c r="J113" s="54"/>
      <c r="K113" s="54"/>
      <c r="L113" s="87"/>
      <c r="M113" s="53"/>
      <c r="N113" s="53"/>
      <c r="O113" s="54"/>
      <c r="P113" s="54"/>
      <c r="Q113" s="54"/>
      <c r="R113" s="54"/>
      <c r="S113" s="54"/>
      <c r="T113" s="54"/>
      <c r="W113" s="151">
        <v>109</v>
      </c>
      <c r="X113" s="320" t="s">
        <v>409</v>
      </c>
    </row>
    <row r="114" spans="1:24" ht="14.1" customHeight="1" x14ac:dyDescent="0.2">
      <c r="A114" s="91"/>
      <c r="B114" s="83"/>
      <c r="C114" s="40" t="s">
        <v>94</v>
      </c>
      <c r="D114" s="40"/>
      <c r="E114" s="40"/>
      <c r="F114" s="40"/>
      <c r="G114" s="40"/>
      <c r="H114" s="40" t="str">
        <f>MaGv!$N$1</f>
        <v>02/1/2018</v>
      </c>
      <c r="I114" s="40"/>
      <c r="J114" s="40"/>
      <c r="K114" s="41"/>
      <c r="L114" s="83"/>
      <c r="M114" s="40" t="s">
        <v>94</v>
      </c>
      <c r="N114" s="40"/>
      <c r="O114" s="40"/>
      <c r="P114" s="40"/>
      <c r="Q114" s="40"/>
      <c r="R114" s="40" t="str">
        <f>MaGv!$N$1</f>
        <v>02/1/2018</v>
      </c>
      <c r="S114" s="40"/>
      <c r="T114" s="40"/>
      <c r="U114" s="91"/>
      <c r="V114" s="91"/>
      <c r="W114" s="150">
        <v>110</v>
      </c>
      <c r="X114" s="320" t="s">
        <v>410</v>
      </c>
    </row>
    <row r="115" spans="1:24" ht="12.95" customHeight="1" x14ac:dyDescent="0.3">
      <c r="B115" s="84" t="s">
        <v>95</v>
      </c>
      <c r="C115" s="489" t="str">
        <f>VLOOKUP(B117,dsma,3,0)&amp;"-"&amp;VLOOKUP(B117,dsma,5,0)</f>
        <v>Phạm Hồng Lợi-Toán</v>
      </c>
      <c r="D115" s="489"/>
      <c r="E115" s="489"/>
      <c r="F115" s="489"/>
      <c r="G115" s="41"/>
      <c r="H115" s="42"/>
      <c r="I115" s="43" t="s">
        <v>180</v>
      </c>
      <c r="J115" s="44">
        <f>60-COUNTIF(E118:J127, " ")</f>
        <v>0</v>
      </c>
      <c r="K115" s="41"/>
      <c r="L115" s="84" t="s">
        <v>95</v>
      </c>
      <c r="M115" s="489" t="str">
        <f>VLOOKUP(L117,dsma,3,0)&amp;"-"&amp;VLOOKUP(L117,dsma,5,0)</f>
        <v>Hồng Thị Mỹ Phượng-Toán</v>
      </c>
      <c r="N115" s="489"/>
      <c r="O115" s="489"/>
      <c r="P115" s="489"/>
      <c r="Q115" s="41"/>
      <c r="R115" s="42"/>
      <c r="S115" s="43" t="s">
        <v>180</v>
      </c>
      <c r="T115" s="44">
        <f>60-COUNTIF(O118:T127, " ")</f>
        <v>21</v>
      </c>
      <c r="W115" s="151">
        <v>111</v>
      </c>
      <c r="X115" s="320" t="s">
        <v>411</v>
      </c>
    </row>
    <row r="116" spans="1:24" ht="3" customHeight="1" x14ac:dyDescent="0.2">
      <c r="B116" s="83"/>
      <c r="C116" s="41"/>
      <c r="D116" s="41"/>
      <c r="E116" s="45"/>
      <c r="F116" s="41"/>
      <c r="G116" s="41"/>
      <c r="H116" s="41"/>
      <c r="I116" s="41"/>
      <c r="J116" s="41"/>
      <c r="K116" s="41"/>
      <c r="L116" s="83"/>
      <c r="M116" s="41"/>
      <c r="N116" s="41"/>
      <c r="O116" s="45"/>
      <c r="P116" s="41"/>
      <c r="Q116" s="41"/>
      <c r="R116" s="41"/>
      <c r="S116" s="41"/>
      <c r="T116" s="41"/>
      <c r="W116" s="150">
        <v>112</v>
      </c>
      <c r="X116" s="320" t="s">
        <v>412</v>
      </c>
    </row>
    <row r="117" spans="1:24" ht="12.95" customHeight="1" x14ac:dyDescent="0.2">
      <c r="A117" s="93"/>
      <c r="B117" s="85" t="str">
        <f>X19</f>
        <v>BT16</v>
      </c>
      <c r="C117" s="46" t="s">
        <v>96</v>
      </c>
      <c r="D117" s="46" t="s">
        <v>97</v>
      </c>
      <c r="E117" s="46" t="s">
        <v>15</v>
      </c>
      <c r="F117" s="46" t="s">
        <v>16</v>
      </c>
      <c r="G117" s="46" t="s">
        <v>38</v>
      </c>
      <c r="H117" s="46" t="s">
        <v>39</v>
      </c>
      <c r="I117" s="46" t="s">
        <v>40</v>
      </c>
      <c r="J117" s="46" t="s">
        <v>41</v>
      </c>
      <c r="K117" s="74"/>
      <c r="L117" s="85" t="str">
        <f>X20</f>
        <v>BT17</v>
      </c>
      <c r="M117" s="46" t="s">
        <v>96</v>
      </c>
      <c r="N117" s="46" t="s">
        <v>97</v>
      </c>
      <c r="O117" s="46" t="s">
        <v>15</v>
      </c>
      <c r="P117" s="46" t="s">
        <v>16</v>
      </c>
      <c r="Q117" s="46" t="s">
        <v>38</v>
      </c>
      <c r="R117" s="46" t="s">
        <v>39</v>
      </c>
      <c r="S117" s="46" t="s">
        <v>40</v>
      </c>
      <c r="T117" s="46" t="s">
        <v>41</v>
      </c>
      <c r="U117" s="93"/>
      <c r="V117" s="93">
        <v>16</v>
      </c>
      <c r="W117" s="151">
        <v>113</v>
      </c>
      <c r="X117" s="321" t="s">
        <v>416</v>
      </c>
    </row>
    <row r="118" spans="1:24" ht="12.95" customHeight="1" x14ac:dyDescent="0.2">
      <c r="A118" s="91"/>
      <c r="B118" s="488" t="s">
        <v>25</v>
      </c>
      <c r="C118" s="38">
        <v>1</v>
      </c>
      <c r="D118" s="47" t="s">
        <v>98</v>
      </c>
      <c r="E118" s="38" t="str">
        <f>IF(COUNTIF(MaGv!$C$4:$BB$4, B117)&gt;0, INDEX(MaGv!$C$3:$BB$4, 1, MATCH(B117, MaGv!$C$4:$BB$4,0))," ")</f>
        <v xml:space="preserve"> </v>
      </c>
      <c r="F118" s="38" t="str">
        <f>IF(COUNTIF(MaGv!$C$9:$BB$9, B117)&gt;0, INDEX(MaGv!$C$3:$BB$9, 1, MATCH(B117, MaGv!$C$9:$BB$9,0))," ")</f>
        <v xml:space="preserve"> </v>
      </c>
      <c r="G118" s="38" t="str">
        <f>IF(COUNTIF(MaGv!$C$14:$BB$14, B117)&gt;0, INDEX(MaGv!$C$3:$BB$14, 1, MATCH(B117, MaGv!$C$14:$BB$14,0))," ")</f>
        <v xml:space="preserve"> </v>
      </c>
      <c r="H118" s="38" t="str">
        <f>IF(COUNTIF(MaGv!$C$19:$BB$19, B117)&gt;0, INDEX(MaGv!$C$3:$BB$19, 1, MATCH(B117, MaGv!$C$19:$BB$19,0))," ")</f>
        <v xml:space="preserve"> </v>
      </c>
      <c r="I118" s="38" t="str">
        <f>IF(COUNTIF(MaGv!$C$24:$BB$24, B117)&gt;0, INDEX(MaGv!$C$3:$BB$24, 1, MATCH(B117, MaGv!$C$24:$BB$24,0))," ")</f>
        <v xml:space="preserve"> </v>
      </c>
      <c r="J118" s="38" t="str">
        <f>IF(COUNTIF(MaGv!$C$29:$BB$29, B117)&gt;0, INDEX(MaGv!$C$3:$BB$29, 1, MATCH(B117, MaGv!$C$29:$BB$29,0))," ")</f>
        <v xml:space="preserve"> </v>
      </c>
      <c r="K118" s="75"/>
      <c r="L118" s="488" t="s">
        <v>25</v>
      </c>
      <c r="M118" s="38">
        <v>1</v>
      </c>
      <c r="N118" s="47" t="s">
        <v>98</v>
      </c>
      <c r="O118" s="38" t="str">
        <f>IF(COUNTIF(MaGv!$C$4:$BB$4, L117)&gt;0, INDEX(MaGv!$C$3:$BB$4, 1, MATCH(L117, MaGv!$C$4:$BB$4,0))," ")</f>
        <v>A14</v>
      </c>
      <c r="P118" s="38" t="str">
        <f>IF(COUNTIF(MaGv!$C$9:$BB$9, L117)&gt;0, INDEX(MaGv!$C$3:$BB$9, 1, MATCH(L117, MaGv!$C$9:$BB$9,0))," ")</f>
        <v xml:space="preserve"> </v>
      </c>
      <c r="Q118" s="38" t="str">
        <f>IF(COUNTIF(MaGv!$C$14:$BB$14, L117)&gt;0, INDEX(MaGv!$C$3:$BB$14, 1, MATCH(L117, MaGv!$C$14:$BB$14,0))," ")</f>
        <v>A9</v>
      </c>
      <c r="R118" s="38" t="str">
        <f>IF(COUNTIF(MaGv!$C$19:$BB$19, L117)&gt;0, INDEX(MaGv!$C$3:$BB$19, 1, MATCH(L117, MaGv!$C$19:$BB$19,0))," ")</f>
        <v xml:space="preserve"> </v>
      </c>
      <c r="S118" s="38" t="str">
        <f>IF(COUNTIF(MaGv!$C$24:$BB$24, L117)&gt;0, INDEX(MaGv!$C$3:$BB$24, 1, MATCH(L117, MaGv!$C$24:$BB$24,0))," ")</f>
        <v>B11</v>
      </c>
      <c r="T118" s="38" t="str">
        <f>IF(COUNTIF(MaGv!$C$29:$BB$29, L117)&gt;0, INDEX(MaGv!$C$3:$BB$29, 1, MATCH(L117, MaGv!$C$29:$BB$29,0))," ")</f>
        <v xml:space="preserve"> </v>
      </c>
      <c r="U118" s="91"/>
      <c r="V118" s="91"/>
      <c r="W118" s="150">
        <v>114</v>
      </c>
      <c r="X118" s="321" t="s">
        <v>413</v>
      </c>
    </row>
    <row r="119" spans="1:24" ht="12.95" customHeight="1" x14ac:dyDescent="0.2">
      <c r="A119" s="91"/>
      <c r="B119" s="486"/>
      <c r="C119" s="48">
        <v>2</v>
      </c>
      <c r="D119" s="49" t="s">
        <v>140</v>
      </c>
      <c r="E119" s="48" t="str">
        <f>IF(COUNTIF(MaGv!$C$5:$BB$5, B117)&gt;0, INDEX(MaGv!$C$3:$BB$5, 1, MATCH(B117, MaGv!$C$5:$BB$5,0))," ")</f>
        <v xml:space="preserve"> </v>
      </c>
      <c r="F119" s="48" t="str">
        <f>IF(COUNTIF(MaGv!$C$10:$BB$10, B117)&gt;0, INDEX(MaGv!$C$3:$BB$10, 1, MATCH(B117, MaGv!$C$10:$BB$10,0))," ")</f>
        <v xml:space="preserve"> </v>
      </c>
      <c r="G119" s="48" t="str">
        <f>IF(COUNTIF(MaGv!$C$15:$BB$15, B117)&gt;0, INDEX(MaGv!$C$3:$BB$15, 1, MATCH(B117, MaGv!$C$15:$BB$15,0))," ")</f>
        <v xml:space="preserve"> </v>
      </c>
      <c r="H119" s="48" t="str">
        <f>IF(COUNTIF(MaGv!$C$20:$BB$20, B117)&gt;0, INDEX(MaGv!$C$3:$BB$20, 1, MATCH(B117, MaGv!$C$20:$BB$20,0))," ")</f>
        <v xml:space="preserve"> </v>
      </c>
      <c r="I119" s="48" t="str">
        <f>IF(COUNTIF(MaGv!$C$25:$BB$25, B117)&gt;0, INDEX(MaGv!$C$3:$BB$25, 1, MATCH(B117, MaGv!$C$25:$BB$25,0))," ")</f>
        <v xml:space="preserve"> </v>
      </c>
      <c r="J119" s="48" t="str">
        <f>IF(COUNTIF(MaGv!$C$30:$BB$30, B117)&gt;0, INDEX(MaGv!$C$3:$BB$30, 1, MATCH(B117, MaGv!$C$30:$BB$30,0))," ")</f>
        <v xml:space="preserve"> </v>
      </c>
      <c r="K119" s="75"/>
      <c r="L119" s="486"/>
      <c r="M119" s="48">
        <v>2</v>
      </c>
      <c r="N119" s="49" t="s">
        <v>140</v>
      </c>
      <c r="O119" s="48" t="str">
        <f>IF(COUNTIF(MaGv!$C$5:$BB$5, L117)&gt;0, INDEX(MaGv!$C$3:$BB$5, 1, MATCH(L117, MaGv!$C$5:$BB$5,0))," ")</f>
        <v>A14</v>
      </c>
      <c r="P119" s="48" t="str">
        <f>IF(COUNTIF(MaGv!$C$10:$BB$10, L117)&gt;0, INDEX(MaGv!$C$3:$BB$10, 1, MATCH(L117, MaGv!$C$10:$BB$10,0))," ")</f>
        <v xml:space="preserve"> </v>
      </c>
      <c r="Q119" s="48" t="str">
        <f>IF(COUNTIF(MaGv!$C$15:$BB$15, L117)&gt;0, INDEX(MaGv!$C$3:$BB$15, 1, MATCH(L117, MaGv!$C$15:$BB$15,0))," ")</f>
        <v>A9</v>
      </c>
      <c r="R119" s="48" t="str">
        <f>IF(COUNTIF(MaGv!$C$20:$BB$20, L117)&gt;0, INDEX(MaGv!$C$3:$BB$20, 1, MATCH(L117, MaGv!$C$20:$BB$20,0))," ")</f>
        <v xml:space="preserve"> </v>
      </c>
      <c r="S119" s="48" t="str">
        <f>IF(COUNTIF(MaGv!$C$25:$BB$25, L117)&gt;0, INDEX(MaGv!$C$3:$BB$25, 1, MATCH(L117, MaGv!$C$25:$BB$25,0))," ")</f>
        <v>B11</v>
      </c>
      <c r="T119" s="48" t="str">
        <f>IF(COUNTIF(MaGv!$C$30:$BB$30, L117)&gt;0, INDEX(MaGv!$C$3:$BB$30, 1, MATCH(L117, MaGv!$C$30:$BB$30,0))," ")</f>
        <v xml:space="preserve"> </v>
      </c>
      <c r="U119" s="91"/>
      <c r="V119" s="91"/>
      <c r="W119" s="151">
        <v>115</v>
      </c>
      <c r="X119" s="321" t="s">
        <v>414</v>
      </c>
    </row>
    <row r="120" spans="1:24" ht="12.95" customHeight="1" x14ac:dyDescent="0.2">
      <c r="A120" s="91"/>
      <c r="B120" s="486"/>
      <c r="C120" s="48">
        <v>3</v>
      </c>
      <c r="D120" s="49" t="s">
        <v>445</v>
      </c>
      <c r="E120" s="48" t="str">
        <f>IF(COUNTIF(MaGv!$C$6:$BB$6, B117)&gt;0, INDEX(MaGv!$C$3:$BB$6, 1, MATCH(B117, MaGv!$C$6:$BB$6,0))," ")</f>
        <v xml:space="preserve"> </v>
      </c>
      <c r="F120" s="48" t="str">
        <f>IF(COUNTIF(MaGv!$C$11:$BB$11, B117)&gt;0, INDEX(MaGv!$C$3:$BB$11, 1, MATCH(B117, MaGv!$C$11:$BB$11,0))," ")</f>
        <v xml:space="preserve"> </v>
      </c>
      <c r="G120" s="48" t="str">
        <f>IF(COUNTIF(MaGv!$C$16:$BB$16, B117)&gt;0, INDEX(MaGv!$C$3:$BB$16, 1, MATCH(B117, MaGv!$C$16:$BB$16,0))," ")</f>
        <v xml:space="preserve"> </v>
      </c>
      <c r="H120" s="48" t="str">
        <f>IF(COUNTIF(MaGv!$C$21:$BB$21, B117)&gt;0, INDEX(MaGv!$C$3:$BB$21, 1, MATCH(B117, MaGv!$C$21:$BB$21,0))," ")</f>
        <v xml:space="preserve"> </v>
      </c>
      <c r="I120" s="48" t="str">
        <f>IF(COUNTIF(MaGv!$C$26:$BB$26, B117)&gt;0, INDEX(MaGv!$C$3:$BB$26, 1, MATCH(B117, MaGv!$C$26:$BB$26,0))," ")</f>
        <v xml:space="preserve"> </v>
      </c>
      <c r="J120" s="48" t="str">
        <f>IF(COUNTIF(MaGv!$C$31:$BB$31, B117)&gt;0, INDEX(MaGv!$C$3:$BB$31, 1, MATCH(B117, MaGv!$C$31:$BB$31,0))," ")</f>
        <v xml:space="preserve"> </v>
      </c>
      <c r="K120" s="75"/>
      <c r="L120" s="486"/>
      <c r="M120" s="48">
        <v>3</v>
      </c>
      <c r="N120" s="49" t="s">
        <v>445</v>
      </c>
      <c r="O120" s="48" t="str">
        <f>IF(COUNTIF(MaGv!$C$6:$BB$6, L117)&gt;0, INDEX(MaGv!$C$3:$BB$6, 1, MATCH(L117, MaGv!$C$6:$BB$6,0))," ")</f>
        <v>A14</v>
      </c>
      <c r="P120" s="48" t="str">
        <f>IF(COUNTIF(MaGv!$C$11:$BB$11, L117)&gt;0, INDEX(MaGv!$C$3:$BB$11, 1, MATCH(L117, MaGv!$C$11:$BB$11,0))," ")</f>
        <v xml:space="preserve"> </v>
      </c>
      <c r="Q120" s="48" t="str">
        <f>IF(COUNTIF(MaGv!$C$16:$BB$16, L117)&gt;0, INDEX(MaGv!$C$3:$BB$16, 1, MATCH(L117, MaGv!$C$16:$BB$16,0))," ")</f>
        <v>A14</v>
      </c>
      <c r="R120" s="48" t="str">
        <f>IF(COUNTIF(MaGv!$C$21:$BB$21, L117)&gt;0, INDEX(MaGv!$C$3:$BB$21, 1, MATCH(L117, MaGv!$C$21:$BB$21,0))," ")</f>
        <v>A9</v>
      </c>
      <c r="S120" s="48" t="str">
        <f>IF(COUNTIF(MaGv!$C$26:$BB$26, L117)&gt;0, INDEX(MaGv!$C$3:$BB$26, 1, MATCH(L117, MaGv!$C$26:$BB$26,0))," ")</f>
        <v>A9</v>
      </c>
      <c r="T120" s="48" t="str">
        <f>IF(COUNTIF(MaGv!$C$31:$BB$31, L117)&gt;0, INDEX(MaGv!$C$3:$BB$31, 1, MATCH(L117, MaGv!$C$31:$BB$31,0))," ")</f>
        <v xml:space="preserve"> </v>
      </c>
      <c r="U120" s="91"/>
      <c r="V120" s="91"/>
      <c r="W120" s="150">
        <v>116</v>
      </c>
      <c r="X120" s="320" t="s">
        <v>417</v>
      </c>
    </row>
    <row r="121" spans="1:24" ht="12.95" customHeight="1" x14ac:dyDescent="0.2">
      <c r="A121" s="91"/>
      <c r="B121" s="486"/>
      <c r="C121" s="48">
        <v>4</v>
      </c>
      <c r="D121" s="49" t="s">
        <v>141</v>
      </c>
      <c r="E121" s="48" t="str">
        <f>IF(COUNTIF(MaGv!$C$7:$BB$7, B117)&gt;0, INDEX(MaGv!$C$3:$BB$7, 1, MATCH(B117, MaGv!$C$7:$BB$7,0))," ")</f>
        <v xml:space="preserve"> </v>
      </c>
      <c r="F121" s="48" t="str">
        <f>IF(COUNTIF(MaGv!$C$12:$BB$12, B117)&gt;0, INDEX(MaGv!$C$3:$BB$12, 1, MATCH(B117, MaGv!$C$12:$BB$12,0))," ")</f>
        <v xml:space="preserve"> </v>
      </c>
      <c r="G121" s="48" t="str">
        <f>IF(COUNTIF(MaGv!$C$17:$BB$17, B117)&gt;0, INDEX(MaGv!$C$3:$BB$17, 1, MATCH(B117, MaGv!$C$17:$BB$17,0))," ")</f>
        <v xml:space="preserve"> </v>
      </c>
      <c r="H121" s="48" t="str">
        <f>IF(COUNTIF(MaGv!$C$22:$BB$22, B117)&gt;0, INDEX(MaGv!$C$3:$BB$22, 1, MATCH(B117, MaGv!$C$22:$BB$22,0))," ")</f>
        <v xml:space="preserve"> </v>
      </c>
      <c r="I121" s="48" t="str">
        <f>IF(COUNTIF(MaGv!$C$27:$BB$27, B117)&gt;0, INDEX(MaGv!$C$3:$BB$27, 1, MATCH(B117, MaGv!$C$27:$BB$27,0))," ")</f>
        <v xml:space="preserve"> </v>
      </c>
      <c r="J121" s="48" t="str">
        <f>IF(COUNTIF(MaGv!$C$32:$BB$32, B117)&gt;0, INDEX(MaGv!$C$3:$BB$32, 1, MATCH(B117, MaGv!$C$32:$BB$32,0))," ")</f>
        <v xml:space="preserve"> </v>
      </c>
      <c r="K121" s="75"/>
      <c r="L121" s="486"/>
      <c r="M121" s="48">
        <v>4</v>
      </c>
      <c r="N121" s="49" t="s">
        <v>141</v>
      </c>
      <c r="O121" s="48" t="str">
        <f>IF(COUNTIF(MaGv!$C$7:$BB$7, L117)&gt;0, INDEX(MaGv!$C$3:$BB$7, 1, MATCH(L117, MaGv!$C$7:$BB$7,0))," ")</f>
        <v>A14</v>
      </c>
      <c r="P121" s="48" t="str">
        <f>IF(COUNTIF(MaGv!$C$12:$BB$12, L117)&gt;0, INDEX(MaGv!$C$3:$BB$12, 1, MATCH(L117, MaGv!$C$12:$BB$12,0))," ")</f>
        <v xml:space="preserve"> </v>
      </c>
      <c r="Q121" s="48" t="str">
        <f>IF(COUNTIF(MaGv!$C$17:$BB$17, L117)&gt;0, INDEX(MaGv!$C$3:$BB$17, 1, MATCH(L117, MaGv!$C$17:$BB$17,0))," ")</f>
        <v>A14</v>
      </c>
      <c r="R121" s="48" t="str">
        <f>IF(COUNTIF(MaGv!$C$22:$BB$22, L117)&gt;0, INDEX(MaGv!$C$3:$BB$22, 1, MATCH(L117, MaGv!$C$22:$BB$22,0))," ")</f>
        <v>A9</v>
      </c>
      <c r="S121" s="48" t="str">
        <f>IF(COUNTIF(MaGv!$C$27:$BB$27, L117)&gt;0, INDEX(MaGv!$C$3:$BB$27, 1, MATCH(L117, MaGv!$C$27:$BB$27,0))," ")</f>
        <v>A9</v>
      </c>
      <c r="T121" s="48" t="str">
        <f>IF(COUNTIF(MaGv!$C$32:$BB$32, L117)&gt;0, INDEX(MaGv!$C$3:$BB$32, 1, MATCH(L117, MaGv!$C$32:$BB$32,0))," ")</f>
        <v xml:space="preserve"> </v>
      </c>
      <c r="U121" s="91"/>
      <c r="V121" s="91"/>
      <c r="W121" s="151">
        <v>117</v>
      </c>
      <c r="X121" s="320" t="s">
        <v>414</v>
      </c>
    </row>
    <row r="122" spans="1:24" ht="12.95" customHeight="1" thickBot="1" x14ac:dyDescent="0.25">
      <c r="A122" s="91"/>
      <c r="B122" s="486"/>
      <c r="C122" s="79">
        <v>5</v>
      </c>
      <c r="D122" s="81" t="s">
        <v>142</v>
      </c>
      <c r="E122" s="79" t="str">
        <f>IF(COUNTIF(MaGv!$C$8:$BB$8, B117)&gt;0, INDEX(MaGv!$C$3:$BB$8, 1, MATCH(B117, MaGv!$C$8:$BB$8,0))," ")</f>
        <v xml:space="preserve"> </v>
      </c>
      <c r="F122" s="79" t="str">
        <f>IF(COUNTIF(MaGv!$C$13:$BB$13, B117)&gt;0, INDEX(MaGv!$C$3:$BB$13, 1, MATCH(B117, MaGv!$C$13:$BB$13,0))," ")</f>
        <v xml:space="preserve"> </v>
      </c>
      <c r="G122" s="79" t="str">
        <f>IF(COUNTIF(MaGv!$C$18:$BB$18, B117)&gt;0, INDEX(MaGv!$C$3:$BB$18, 1, MATCH(B117, MaGv!$C$18:$BB$18,0))," ")</f>
        <v xml:space="preserve"> </v>
      </c>
      <c r="H122" s="79" t="str">
        <f>IF(COUNTIF(MaGv!$C$23:$BB$23, B117)&gt;0, INDEX(MaGv!$C$3:$BB$23, 1, MATCH(B117, MaGv!$C$23:$BB$23,0))," ")</f>
        <v xml:space="preserve"> </v>
      </c>
      <c r="I122" s="79" t="str">
        <f>IF(COUNTIF(MaGv!$C$28:$BB$28, B117)&gt;0, INDEX(MaGv!$C$3:$BB$28, 1, MATCH(B117, MaGv!$C$28:$BB$28,0))," ")</f>
        <v xml:space="preserve"> </v>
      </c>
      <c r="J122" s="79" t="str">
        <f>IF(COUNTIF(MaGv!$C$33:$BB$33, B117)&gt;0, INDEX(MaGv!$C$3:$BB$33, 1, MATCH(B117, MaGv!$C$33:$BB$33, 0))," ")</f>
        <v xml:space="preserve"> </v>
      </c>
      <c r="K122" s="75"/>
      <c r="L122" s="486"/>
      <c r="M122" s="79">
        <v>5</v>
      </c>
      <c r="N122" s="81" t="s">
        <v>142</v>
      </c>
      <c r="O122" s="79" t="str">
        <f>IF(COUNTIF(MaGv!$C$8:$BB$8, L117)&gt;0, INDEX(MaGv!$C$3:$BB$8, 1, MATCH(L117, MaGv!$C$8:$BB$8,0))," ")</f>
        <v>A9</v>
      </c>
      <c r="P122" s="79" t="str">
        <f>IF(COUNTIF(MaGv!$C$13:$BB$13, L117)&gt;0, INDEX(MaGv!$C$3:$BB$13, 1, MATCH(L117, MaGv!$C$13:$BB$13,0))," ")</f>
        <v xml:space="preserve"> </v>
      </c>
      <c r="Q122" s="79" t="str">
        <f>IF(COUNTIF(MaGv!$C$18:$BB$18, L117)&gt;0, INDEX(MaGv!$C$3:$BB$18, 1, MATCH(L117, MaGv!$C$18:$BB$18,0))," ")</f>
        <v xml:space="preserve"> </v>
      </c>
      <c r="R122" s="79" t="str">
        <f>IF(COUNTIF(MaGv!$C$23:$BB$23, L117)&gt;0, INDEX(MaGv!$C$3:$BB$23, 1, MATCH(L117, MaGv!$C$23:$BB$23,0))," ")</f>
        <v xml:space="preserve"> </v>
      </c>
      <c r="S122" s="79" t="str">
        <f>IF(COUNTIF(MaGv!$C$28:$BB$28, L117)&gt;0, INDEX(MaGv!$C$3:$BB$28, 1, MATCH(L117, MaGv!$C$28:$BB$28,0))," ")</f>
        <v>A14</v>
      </c>
      <c r="T122" s="79" t="str">
        <f>IF(COUNTIF(MaGv!$C$33:$BB$33, L117)&gt;0, INDEX(MaGv!$C$3:$BB$33, 1, MATCH(L117, MaGv!$C$33:$BB$33, 0))," ")</f>
        <v xml:space="preserve"> </v>
      </c>
      <c r="U122" s="91"/>
      <c r="V122" s="91"/>
      <c r="W122" s="150">
        <v>118</v>
      </c>
      <c r="X122" s="320" t="s">
        <v>337</v>
      </c>
    </row>
    <row r="123" spans="1:24" ht="12.95" customHeight="1" thickTop="1" x14ac:dyDescent="0.2">
      <c r="A123" s="91"/>
      <c r="B123" s="485" t="s">
        <v>24</v>
      </c>
      <c r="C123" s="80">
        <v>1</v>
      </c>
      <c r="D123" s="82" t="s">
        <v>446</v>
      </c>
      <c r="E123" s="80" t="str">
        <f>IF(COUNTIF(MaGv!$C$39:$BB$39, B117)&gt;0, INDEX(MaGv!$C$38:$BB$39, 1, MATCH(B117, MaGv!$C$39:$BB$39,0))," ")</f>
        <v xml:space="preserve"> </v>
      </c>
      <c r="F123" s="80" t="str">
        <f>IF(COUNTIF(MaGv!$C$44:$BB$44, B117)&gt;0, INDEX(MaGv!$C$38:$BB$44, 1, MATCH(B117, MaGv!$C$44:$BB$44,0))," ")</f>
        <v xml:space="preserve"> </v>
      </c>
      <c r="G123" s="80" t="str">
        <f>IF(COUNTIF(MaGv!$C$49:$BB$49, B117)&gt;0, INDEX(MaGv!$C$38:$BB$49, 1, MATCH(B117, MaGv!$C$49:$BB$49,0))," ")</f>
        <v xml:space="preserve"> </v>
      </c>
      <c r="H123" s="80" t="str">
        <f>IF(COUNTIF(MaGv!$C$54:$BB$54, B117)&gt;0, INDEX(MaGv!$C$38:$BB$54, 1, MATCH(B117, MaGv!$C$54:$BB$54,0))," ")</f>
        <v xml:space="preserve"> </v>
      </c>
      <c r="I123" s="80" t="str">
        <f>IF(COUNTIF(MaGv!$C$59:$BB$59, B117)&gt;0, INDEX(MaGv!$C$38:$BB$59, 1, MATCH(B117, MaGv!$C$59:$BB$59,0))," ")</f>
        <v xml:space="preserve"> </v>
      </c>
      <c r="J123" s="80" t="str">
        <f>IF(COUNTIF(MaGv!$C$64:$BB$64, B117)&gt;0, INDEX(MaGv!$C$38:$BB$64, 1, MATCH(B117, MaGv!$C$64:$BB$64,0))," ")</f>
        <v xml:space="preserve"> </v>
      </c>
      <c r="K123" s="75"/>
      <c r="L123" s="485" t="s">
        <v>24</v>
      </c>
      <c r="M123" s="80">
        <v>1</v>
      </c>
      <c r="N123" s="82" t="s">
        <v>446</v>
      </c>
      <c r="O123" s="80" t="str">
        <f>IF(COUNTIF(MaGv!$C$39:$BB$39, L117)&gt;0, INDEX(MaGv!$C$38:$BB$39, 1, MATCH(L117, MaGv!$C$39:$BB$39,0))," ")</f>
        <v>B11</v>
      </c>
      <c r="P123" s="80" t="str">
        <f>IF(COUNTIF(MaGv!$C$44:$BB$44, L117)&gt;0, INDEX(MaGv!$C$38:$BB$44, 1, MATCH(L117, MaGv!$C$44:$BB$44,0))," ")</f>
        <v xml:space="preserve"> </v>
      </c>
      <c r="Q123" s="80" t="str">
        <f>IF(COUNTIF(MaGv!$C$49:$BB$49, L117)&gt;0, INDEX(MaGv!$C$38:$BB$49, 1, MATCH(L117, MaGv!$C$49:$BB$49,0))," ")</f>
        <v xml:space="preserve"> </v>
      </c>
      <c r="R123" s="80" t="str">
        <f>IF(COUNTIF(MaGv!$C$54:$BB$54, L117)&gt;0, INDEX(MaGv!$C$38:$BB$54, 1, MATCH(L117, MaGv!$C$54:$BB$54,0))," ")</f>
        <v xml:space="preserve"> </v>
      </c>
      <c r="S123" s="80" t="str">
        <f>IF(COUNTIF(MaGv!$C$59:$BB$59, L117)&gt;0, INDEX(MaGv!$C$38:$BB$59, 1, MATCH(L117, MaGv!$C$59:$BB$59,0))," ")</f>
        <v xml:space="preserve"> </v>
      </c>
      <c r="T123" s="80" t="str">
        <f>IF(COUNTIF(MaGv!$C$64:$BB$64, L117)&gt;0, INDEX(MaGv!$C$38:$BB$64, 1, MATCH(L117, MaGv!$C$64:$BB$64,0))," ")</f>
        <v xml:space="preserve"> </v>
      </c>
      <c r="U123" s="91"/>
      <c r="V123" s="91"/>
      <c r="W123" s="151">
        <v>119</v>
      </c>
      <c r="X123" s="320" t="s">
        <v>555</v>
      </c>
    </row>
    <row r="124" spans="1:24" ht="12.95" customHeight="1" x14ac:dyDescent="0.2">
      <c r="A124" s="91"/>
      <c r="B124" s="486"/>
      <c r="C124" s="48">
        <v>2</v>
      </c>
      <c r="D124" s="49" t="s">
        <v>707</v>
      </c>
      <c r="E124" s="48" t="str">
        <f>IF(COUNTIF(MaGv!$C$40:$BB$40, B117)&gt;0, INDEX(MaGv!$C$38:$BB$40, 1, MATCH(B117, MaGv!$C$40:$BB$40,0))," ")</f>
        <v xml:space="preserve"> </v>
      </c>
      <c r="F124" s="48" t="str">
        <f>IF(COUNTIF(MaGv!$C$45:$BB$45, B117)&gt;0, INDEX(MaGv!$C$38:$BB$45, 1, MATCH(B117, MaGv!$C$45:$BB$45,0))," ")</f>
        <v xml:space="preserve"> </v>
      </c>
      <c r="G124" s="48" t="str">
        <f>IF(COUNTIF(MaGv!$C$50:$BB$50, B117)&gt;0, INDEX(MaGv!$C$38:$BB$50, 1, MATCH(B117, MaGv!$C$50:$BB$50,0))," ")</f>
        <v xml:space="preserve"> </v>
      </c>
      <c r="H124" s="48" t="str">
        <f>IF(COUNTIF(MaGv!$C$55:$BB$55, B117)&gt;0, INDEX(MaGv!$C$38:$BB$55, 1, MATCH(B117, MaGv!$C$55:$BB$55,0))," ")</f>
        <v xml:space="preserve"> </v>
      </c>
      <c r="I124" s="48" t="str">
        <f>IF(COUNTIF(MaGv!$C$60:$BB$60, B117)&gt;0, INDEX(MaGv!$C$38:$BB$60, 1, MATCH(B117, MaGv!$C$60:$BB$60,0))," ")</f>
        <v xml:space="preserve"> </v>
      </c>
      <c r="J124" s="48" t="str">
        <f>IF(COUNTIF(MaGv!$C$65:$BB$65, B117)&gt;0, INDEX(MaGv!$C$38:$BB$65, 1, MATCH(B117, MaGv!$C$65:$BB$65,0))," ")</f>
        <v xml:space="preserve"> </v>
      </c>
      <c r="K124" s="75"/>
      <c r="L124" s="486"/>
      <c r="M124" s="48">
        <v>2</v>
      </c>
      <c r="N124" s="49" t="s">
        <v>707</v>
      </c>
      <c r="O124" s="48" t="str">
        <f>IF(COUNTIF(MaGv!$C$40:$BB$40, L117)&gt;0, INDEX(MaGv!$C$38:$BB$40, 1, MATCH(L117, MaGv!$C$40:$BB$40,0))," ")</f>
        <v>B11</v>
      </c>
      <c r="P124" s="48" t="str">
        <f>IF(COUNTIF(MaGv!$C$45:$BB$45, L117)&gt;0, INDEX(MaGv!$C$38:$BB$45, 1, MATCH(L117, MaGv!$C$45:$BB$45,0))," ")</f>
        <v xml:space="preserve"> </v>
      </c>
      <c r="Q124" s="48" t="str">
        <f>IF(COUNTIF(MaGv!$C$50:$BB$50, L117)&gt;0, INDEX(MaGv!$C$38:$BB$50, 1, MATCH(L117, MaGv!$C$50:$BB$50,0))," ")</f>
        <v xml:space="preserve"> </v>
      </c>
      <c r="R124" s="48" t="str">
        <f>IF(COUNTIF(MaGv!$C$55:$BB$55, L117)&gt;0, INDEX(MaGv!$C$38:$BB$55, 1, MATCH(L117, MaGv!$C$55:$BB$55,0))," ")</f>
        <v>A14</v>
      </c>
      <c r="S124" s="48" t="str">
        <f>IF(COUNTIF(MaGv!$C$60:$BB$60, L117)&gt;0, INDEX(MaGv!$C$38:$BB$60, 1, MATCH(L117, MaGv!$C$60:$BB$60,0))," ")</f>
        <v xml:space="preserve"> </v>
      </c>
      <c r="T124" s="48" t="str">
        <f>IF(COUNTIF(MaGv!$C$65:$BB$65, L117)&gt;0, INDEX(MaGv!$C$38:$BB$65, 1, MATCH(L117, MaGv!$C$65:$BB$65,0))," ")</f>
        <v xml:space="preserve"> </v>
      </c>
      <c r="U124" s="91"/>
      <c r="V124" s="91"/>
      <c r="W124" s="150">
        <v>120</v>
      </c>
      <c r="X124" s="320" t="s">
        <v>340</v>
      </c>
    </row>
    <row r="125" spans="1:24" ht="12.95" customHeight="1" x14ac:dyDescent="0.2">
      <c r="A125" s="91"/>
      <c r="B125" s="486"/>
      <c r="C125" s="48">
        <v>3</v>
      </c>
      <c r="D125" s="49" t="s">
        <v>708</v>
      </c>
      <c r="E125" s="48" t="str">
        <f>IF(COUNTIF(MaGv!$C$41:$BB$41, B117)&gt;0, INDEX(MaGv!$C$38:$BB$41, 1, MATCH(B117, MaGv!$C$41:$BB$41,0))," ")</f>
        <v xml:space="preserve"> </v>
      </c>
      <c r="F125" s="48" t="str">
        <f>IF(COUNTIF(MaGv!$C$46:$BB$46, B117)&gt;0, INDEX(MaGv!$C$38:$BB$46, 1, MATCH(B117, MaGv!$C$46:$BB$46,0))," ")</f>
        <v xml:space="preserve"> </v>
      </c>
      <c r="G125" s="48" t="str">
        <f>IF(COUNTIF(MaGv!$C$51:$BB$51, B117)&gt;0, INDEX(MaGv!$C$38:$BB$51, 1, MATCH(B117, MaGv!$C$51:$BB$51,0))," ")</f>
        <v xml:space="preserve"> </v>
      </c>
      <c r="H125" s="48" t="str">
        <f>IF(COUNTIF(MaGv!$C$56:$BB$56, B117)&gt;0, INDEX(MaGv!$C$38:$BB$56, 1, MATCH(B117, MaGv!$C$56:$BB$56,0))," ")</f>
        <v xml:space="preserve"> </v>
      </c>
      <c r="I125" s="48" t="str">
        <f>IF(COUNTIF(MaGv!$C$61:$BB$61, B117)&gt;0, INDEX(MaGv!$C$38:$BB$61, 1, MATCH(B117, MaGv!$C$61:$BB$61,0))," ")</f>
        <v xml:space="preserve"> </v>
      </c>
      <c r="J125" s="48" t="str">
        <f>IF(COUNTIF(MaGv!$C$66:$BB$66, B117)&gt;0, INDEX(MaGv!$C$38:$BB$66, 1, MATCH(B117, MaGv!$C$66:$BB$66,0))," ")</f>
        <v xml:space="preserve"> </v>
      </c>
      <c r="K125" s="75"/>
      <c r="L125" s="486"/>
      <c r="M125" s="48">
        <v>3</v>
      </c>
      <c r="N125" s="49" t="s">
        <v>708</v>
      </c>
      <c r="O125" s="48" t="str">
        <f>IF(COUNTIF(MaGv!$C$41:$BB$41, L117)&gt;0, INDEX(MaGv!$C$38:$BB$41, 1, MATCH(L117, MaGv!$C$41:$BB$41,0))," ")</f>
        <v xml:space="preserve"> </v>
      </c>
      <c r="P125" s="48" t="str">
        <f>IF(COUNTIF(MaGv!$C$46:$BB$46, L117)&gt;0, INDEX(MaGv!$C$38:$BB$46, 1, MATCH(L117, MaGv!$C$46:$BB$46,0))," ")</f>
        <v xml:space="preserve"> </v>
      </c>
      <c r="Q125" s="48" t="str">
        <f>IF(COUNTIF(MaGv!$C$51:$BB$51, L117)&gt;0, INDEX(MaGv!$C$38:$BB$51, 1, MATCH(L117, MaGv!$C$51:$BB$51,0))," ")</f>
        <v xml:space="preserve"> </v>
      </c>
      <c r="R125" s="48" t="str">
        <f>IF(COUNTIF(MaGv!$C$56:$BB$56, L117)&gt;0, INDEX(MaGv!$C$38:$BB$56, 1, MATCH(L117, MaGv!$C$56:$BB$56,0))," ")</f>
        <v>A14</v>
      </c>
      <c r="S125" s="48" t="str">
        <f>IF(COUNTIF(MaGv!$C$61:$BB$61, L117)&gt;0, INDEX(MaGv!$C$38:$BB$61, 1, MATCH(L117, MaGv!$C$61:$BB$61,0))," ")</f>
        <v xml:space="preserve"> </v>
      </c>
      <c r="T125" s="48" t="str">
        <f>IF(COUNTIF(MaGv!$C$66:$BB$66, L117)&gt;0, INDEX(MaGv!$C$38:$BB$66, 1, MATCH(L117, MaGv!$C$66:$BB$66,0))," ")</f>
        <v xml:space="preserve"> </v>
      </c>
      <c r="U125" s="91"/>
      <c r="V125" s="91"/>
      <c r="W125" s="151">
        <v>121</v>
      </c>
      <c r="X125" s="320" t="s">
        <v>339</v>
      </c>
    </row>
    <row r="126" spans="1:24" ht="12.95" customHeight="1" x14ac:dyDescent="0.2">
      <c r="A126" s="91"/>
      <c r="B126" s="486"/>
      <c r="C126" s="48">
        <v>4</v>
      </c>
      <c r="D126" s="49" t="s">
        <v>709</v>
      </c>
      <c r="E126" s="48" t="str">
        <f>IF(COUNTIF(MaGv!$C$42:$BB$42, B117)&gt;0, INDEX(MaGv!$C$38:$BB$42, 1, MATCH(B117, MaGv!$C$42:$BB$42,0))," ")</f>
        <v xml:space="preserve"> </v>
      </c>
      <c r="F126" s="48" t="str">
        <f>IF(COUNTIF(MaGv!$C$47:$BB$47, B117)&gt;0, INDEX(MaGv!$C$38:$BB$47, 1, MATCH(B117, MaGv!$C$47:$BB$47,0))," ")</f>
        <v xml:space="preserve"> </v>
      </c>
      <c r="G126" s="48" t="str">
        <f>IF(COUNTIF(MaGv!$C$52:$BB$52, B117)&gt;0, INDEX(MaGv!$C$38:$BB$52, 1, MATCH(B117, MaGv!$C$52:$BB$52, 0))," ")</f>
        <v xml:space="preserve"> </v>
      </c>
      <c r="H126" s="48" t="str">
        <f>IF(COUNTIF(MaGv!$C$57:$BB$57, B117)&gt;0, INDEX(MaGv!$C$38:$BB$57, 1, MATCH(B117, MaGv!$C$57:$BB$57,0))," ")</f>
        <v xml:space="preserve"> </v>
      </c>
      <c r="I126" s="48" t="str">
        <f>IF(COUNTIF(MaGv!$C$62:$BB$62, B117)&gt;0, INDEX(MaGv!$C$38:$BB$62, 1, MATCH(B117, MaGv!$C$62:$BB$62,0))," ")</f>
        <v xml:space="preserve"> </v>
      </c>
      <c r="J126" s="48" t="str">
        <f>IF(COUNTIF(MaGv!$C$66:$BB$67, B117)&gt;0, INDEX(MaGv!$C$38:$BB$67, 1, MATCH(B117, MaGv!$C$67:$BB$67,0))," ")</f>
        <v xml:space="preserve"> </v>
      </c>
      <c r="K126" s="75"/>
      <c r="L126" s="486"/>
      <c r="M126" s="48">
        <v>4</v>
      </c>
      <c r="N126" s="49" t="s">
        <v>709</v>
      </c>
      <c r="O126" s="48" t="str">
        <f>IF(COUNTIF(MaGv!$C$42:$BB$42, L117)&gt;0, INDEX(MaGv!$C$38:$BB$42, 1, MATCH(L117, MaGv!$C$42:$BB$42,0))," ")</f>
        <v xml:space="preserve"> </v>
      </c>
      <c r="P126" s="48" t="str">
        <f>IF(COUNTIF(MaGv!$C$47:$BB$47, L117)&gt;0, INDEX(MaGv!$C$38:$BB$47, 1, MATCH(L117, MaGv!$C$47:$BB$47,0))," ")</f>
        <v xml:space="preserve"> </v>
      </c>
      <c r="Q126" s="48" t="str">
        <f>IF(COUNTIF(MaGv!$C$52:$BB$52, L117)&gt;0, INDEX(MaGv!$C$38:$BB$52, 1, MATCH(L117, MaGv!$C$52:$BB$52, 0))," ")</f>
        <v xml:space="preserve"> </v>
      </c>
      <c r="R126" s="48" t="str">
        <f>IF(COUNTIF(MaGv!$C$57:$BB$57, L117)&gt;0, INDEX(MaGv!$C$38:$BB$57, 1, MATCH(L117, MaGv!$C$57:$BB$57,0))," ")</f>
        <v xml:space="preserve"> </v>
      </c>
      <c r="S126" s="48" t="str">
        <f>IF(COUNTIF(MaGv!$C$62:$BB$62, L117)&gt;0, INDEX(MaGv!$C$38:$BB$62, 1, MATCH(L117, MaGv!$C$62:$BB$62,0))," ")</f>
        <v xml:space="preserve"> </v>
      </c>
      <c r="T126" s="48" t="str">
        <f>IF(COUNTIF(MaGv!$C$66:$BB$67, L117)&gt;0, INDEX(MaGv!$C$38:$BB$67, 1, MATCH(L117, MaGv!$C$67:$BB$67,0))," ")</f>
        <v xml:space="preserve"> </v>
      </c>
      <c r="U126" s="91"/>
      <c r="V126" s="91"/>
      <c r="W126" s="150">
        <v>122</v>
      </c>
      <c r="X126" s="320" t="s">
        <v>341</v>
      </c>
    </row>
    <row r="127" spans="1:24" ht="12.95" customHeight="1" x14ac:dyDescent="0.2">
      <c r="A127" s="91"/>
      <c r="B127" s="487"/>
      <c r="C127" s="50">
        <v>5</v>
      </c>
      <c r="D127" s="51" t="s">
        <v>710</v>
      </c>
      <c r="E127" s="50" t="str">
        <f>IF(COUNTIF(MaGv!$C$43:$BB$43, B117)&gt;0, INDEX(MaGv!$C$38:$BB$43, 1, MATCH(B117, MaGv!$C$43:$BB$43,0))," ")</f>
        <v xml:space="preserve"> </v>
      </c>
      <c r="F127" s="50" t="str">
        <f>IF(COUNTIF(MaGv!$C$48:$BB$48, B117)&gt;0, INDEX(MaGv!$C$38:$BB$48, 1, MATCH(B117, MaGv!$C$48:$BB$48,0))," ")</f>
        <v xml:space="preserve"> </v>
      </c>
      <c r="G127" s="50" t="str">
        <f>IF(COUNTIF(MaGv!$C$53:$BB$53, B117)&gt;0, INDEX(MaGv!$C$38:$BB$53, 1, MATCH(B117, MaGv!$C$53:$BB$53,0))," ")</f>
        <v xml:space="preserve"> </v>
      </c>
      <c r="H127" s="50" t="str">
        <f>IF(COUNTIF(MaGv!$C$58:$BB$58, B117)&gt;0, INDEX(MaGv!$C$38:$BB$58, 1, MATCH(B117, MaGv!$C$58:$BB$58,0))," ")</f>
        <v xml:space="preserve"> </v>
      </c>
      <c r="I127" s="50" t="str">
        <f>IF(COUNTIF(MaGv!$C$63:$BB$63, B117)&gt;0, INDEX(MaGv!$C$38:$BB$63, 1, MATCH(B117, MaGv!$C$63:$BB$63,0))," ")</f>
        <v xml:space="preserve"> </v>
      </c>
      <c r="J127" s="50" t="str">
        <f>IF(COUNTIF(MaGv!$C$68:$BB$68, B117)&gt;0, INDEX(MaGv!$C$38:$BB$68, 1, MATCH(B117, MaGv!$C$68:$BB$68,0))," ")</f>
        <v xml:space="preserve"> </v>
      </c>
      <c r="K127" s="75"/>
      <c r="L127" s="487"/>
      <c r="M127" s="50">
        <v>5</v>
      </c>
      <c r="N127" s="51" t="s">
        <v>710</v>
      </c>
      <c r="O127" s="50" t="str">
        <f>IF(COUNTIF(MaGv!$C$43:$BB$43, L117)&gt;0, INDEX(MaGv!$C$38:$BB$43, 1, MATCH(L117, MaGv!$C$43:$BB$43,0))," ")</f>
        <v xml:space="preserve"> </v>
      </c>
      <c r="P127" s="50" t="str">
        <f>IF(COUNTIF(MaGv!$C$48:$BB$48, L117)&gt;0, INDEX(MaGv!$C$38:$BB$48, 1, MATCH(L117, MaGv!$C$48:$BB$48,0))," ")</f>
        <v xml:space="preserve"> </v>
      </c>
      <c r="Q127" s="50" t="str">
        <f>IF(COUNTIF(MaGv!$C$53:$BB$53, L117)&gt;0, INDEX(MaGv!$C$38:$BB$53, 1, MATCH(L117, MaGv!$C$53:$BB$53,0))," ")</f>
        <v xml:space="preserve"> </v>
      </c>
      <c r="R127" s="50" t="str">
        <f>IF(COUNTIF(MaGv!$C$58:$BB$58, L117)&gt;0, INDEX(MaGv!$C$38:$BB$58, 1, MATCH(L117, MaGv!$C$58:$BB$58,0))," ")</f>
        <v>B11</v>
      </c>
      <c r="S127" s="50" t="str">
        <f>IF(COUNTIF(MaGv!$C$63:$BB$63, L117)&gt;0, INDEX(MaGv!$C$38:$BB$63, 1, MATCH(L117, MaGv!$C$63:$BB$63,0))," ")</f>
        <v xml:space="preserve"> </v>
      </c>
      <c r="T127" s="50" t="str">
        <f>IF(COUNTIF(MaGv!$C$68:$BB$68, L117)&gt;0, INDEX(MaGv!$C$38:$BB$68, 1, MATCH(L117, MaGv!$C$68:$BB$68,0))," ")</f>
        <v xml:space="preserve"> </v>
      </c>
      <c r="U127" s="91"/>
      <c r="V127" s="91"/>
      <c r="W127" s="151">
        <v>123</v>
      </c>
      <c r="X127" s="320" t="s">
        <v>500</v>
      </c>
    </row>
    <row r="128" spans="1:24" ht="12.95" customHeight="1" x14ac:dyDescent="0.25">
      <c r="W128" s="150">
        <v>124</v>
      </c>
      <c r="X128" s="324" t="s">
        <v>503</v>
      </c>
    </row>
    <row r="129" spans="1:24" ht="6.95" customHeight="1" x14ac:dyDescent="0.25">
      <c r="W129" s="151">
        <v>125</v>
      </c>
      <c r="X129" s="324" t="s">
        <v>345</v>
      </c>
    </row>
    <row r="130" spans="1:24" ht="14.1" customHeight="1" x14ac:dyDescent="0.2">
      <c r="A130" s="91"/>
      <c r="B130" s="83"/>
      <c r="C130" s="40" t="s">
        <v>94</v>
      </c>
      <c r="D130" s="40"/>
      <c r="E130" s="40"/>
      <c r="F130" s="40"/>
      <c r="G130" s="40"/>
      <c r="H130" s="40" t="str">
        <f>MaGv!$N$1</f>
        <v>02/1/2018</v>
      </c>
      <c r="I130" s="40"/>
      <c r="J130" s="40"/>
      <c r="K130" s="41"/>
      <c r="L130" s="83"/>
      <c r="M130" s="40" t="s">
        <v>94</v>
      </c>
      <c r="N130" s="40"/>
      <c r="O130" s="40"/>
      <c r="P130" s="40"/>
      <c r="Q130" s="40"/>
      <c r="R130" s="40" t="str">
        <f>MaGv!$N$1</f>
        <v>02/1/2018</v>
      </c>
      <c r="S130" s="40"/>
      <c r="T130" s="40"/>
      <c r="W130" s="150">
        <v>126</v>
      </c>
      <c r="X130" s="324" t="s">
        <v>344</v>
      </c>
    </row>
    <row r="131" spans="1:24" ht="12.95" customHeight="1" x14ac:dyDescent="0.3">
      <c r="B131" s="84" t="s">
        <v>95</v>
      </c>
      <c r="C131" s="489" t="str">
        <f>VLOOKUP(B133,dsma,3,0)&amp;"-"&amp;VLOOKUP(B133,dsma,5,0)</f>
        <v>Nguyễn Viết NGUYỆN-Lý</v>
      </c>
      <c r="D131" s="489"/>
      <c r="E131" s="489"/>
      <c r="F131" s="489"/>
      <c r="G131" s="41"/>
      <c r="H131" s="42"/>
      <c r="I131" s="43" t="s">
        <v>180</v>
      </c>
      <c r="J131" s="44">
        <f>60-COUNTIF(E134:J143, " ")</f>
        <v>0</v>
      </c>
      <c r="K131" s="41"/>
      <c r="L131" s="84" t="s">
        <v>95</v>
      </c>
      <c r="M131" s="489" t="str">
        <f>VLOOKUP(L133,dsma,3,0)&amp;"-"&amp;VLOOKUP(L133,dsma,5,0)</f>
        <v>Trịnh Thị Kim Hương-Lý</v>
      </c>
      <c r="N131" s="489"/>
      <c r="O131" s="489"/>
      <c r="P131" s="489"/>
      <c r="Q131" s="41"/>
      <c r="R131" s="42"/>
      <c r="S131" s="43" t="s">
        <v>180</v>
      </c>
      <c r="T131" s="44">
        <f>60-COUNTIF(O134:T143, " ")</f>
        <v>22</v>
      </c>
      <c r="W131" s="151">
        <v>127</v>
      </c>
      <c r="X131" s="324" t="s">
        <v>444</v>
      </c>
    </row>
    <row r="132" spans="1:24" ht="3" customHeight="1" x14ac:dyDescent="0.2">
      <c r="B132" s="83"/>
      <c r="C132" s="41"/>
      <c r="D132" s="41"/>
      <c r="E132" s="45"/>
      <c r="F132" s="41"/>
      <c r="G132" s="41"/>
      <c r="H132" s="41"/>
      <c r="I132" s="41"/>
      <c r="J132" s="41"/>
      <c r="K132" s="41"/>
      <c r="L132" s="83"/>
      <c r="M132" s="41"/>
      <c r="N132" s="41"/>
      <c r="O132" s="45"/>
      <c r="P132" s="41"/>
      <c r="Q132" s="41"/>
      <c r="R132" s="41"/>
      <c r="S132" s="41"/>
      <c r="T132" s="41"/>
      <c r="W132" s="150">
        <v>128</v>
      </c>
      <c r="X132" s="324" t="s">
        <v>505</v>
      </c>
    </row>
    <row r="133" spans="1:24" ht="12.95" customHeight="1" x14ac:dyDescent="0.2">
      <c r="A133" s="93"/>
      <c r="B133" s="85" t="str">
        <f>X21</f>
        <v>BL01</v>
      </c>
      <c r="C133" s="46" t="s">
        <v>96</v>
      </c>
      <c r="D133" s="46" t="s">
        <v>97</v>
      </c>
      <c r="E133" s="46" t="s">
        <v>15</v>
      </c>
      <c r="F133" s="46" t="s">
        <v>16</v>
      </c>
      <c r="G133" s="46" t="s">
        <v>38</v>
      </c>
      <c r="H133" s="46" t="s">
        <v>39</v>
      </c>
      <c r="I133" s="46" t="s">
        <v>40</v>
      </c>
      <c r="J133" s="46" t="s">
        <v>41</v>
      </c>
      <c r="K133" s="74"/>
      <c r="L133" s="85" t="str">
        <f>X22</f>
        <v>BL02</v>
      </c>
      <c r="M133" s="46" t="s">
        <v>96</v>
      </c>
      <c r="N133" s="46" t="s">
        <v>97</v>
      </c>
      <c r="O133" s="46" t="s">
        <v>15</v>
      </c>
      <c r="P133" s="46" t="s">
        <v>16</v>
      </c>
      <c r="Q133" s="46" t="s">
        <v>38</v>
      </c>
      <c r="R133" s="46" t="s">
        <v>39</v>
      </c>
      <c r="S133" s="46" t="s">
        <v>40</v>
      </c>
      <c r="T133" s="46" t="s">
        <v>41</v>
      </c>
      <c r="V133" s="89">
        <v>18</v>
      </c>
      <c r="W133" s="151">
        <v>129</v>
      </c>
      <c r="X133" s="324" t="s">
        <v>442</v>
      </c>
    </row>
    <row r="134" spans="1:24" ht="12.95" customHeight="1" x14ac:dyDescent="0.2">
      <c r="A134" s="91"/>
      <c r="B134" s="488" t="s">
        <v>25</v>
      </c>
      <c r="C134" s="38">
        <v>1</v>
      </c>
      <c r="D134" s="47" t="s">
        <v>98</v>
      </c>
      <c r="E134" s="38" t="str">
        <f>IF(COUNTIF(MaGv!$C$4:$BB$4, B133)&gt;0, INDEX(MaGv!$C$3:$BB$4, 1, MATCH(B133, MaGv!$C$4:$BB$4,0))," ")</f>
        <v xml:space="preserve"> </v>
      </c>
      <c r="F134" s="38" t="str">
        <f>IF(COUNTIF(MaGv!$C$9:$BB$9, B133)&gt;0, INDEX(MaGv!$C$3:$BB$9, 1, MATCH(B133, MaGv!$C$9:$BB$9,0))," ")</f>
        <v xml:space="preserve"> </v>
      </c>
      <c r="G134" s="38" t="str">
        <f>IF(COUNTIF(MaGv!$C$14:$BB$14, B133)&gt;0, INDEX(MaGv!$C$3:$BB$14, 1, MATCH(B133, MaGv!$C$14:$BB$14,0))," ")</f>
        <v xml:space="preserve"> </v>
      </c>
      <c r="H134" s="38" t="str">
        <f>IF(COUNTIF(MaGv!$C$19:$BB$19, B133)&gt;0, INDEX(MaGv!$C$3:$BB$19, 1, MATCH(B133, MaGv!$C$19:$BB$19,0))," ")</f>
        <v xml:space="preserve"> </v>
      </c>
      <c r="I134" s="38" t="str">
        <f>IF(COUNTIF(MaGv!$C$24:$BB$24, B133)&gt;0, INDEX(MaGv!$C$3:$BB$24, 1, MATCH(B133, MaGv!$C$24:$BB$24,0))," ")</f>
        <v xml:space="preserve"> </v>
      </c>
      <c r="J134" s="38" t="str">
        <f>IF(COUNTIF(MaGv!$C$29:$BB$29, B133)&gt;0, INDEX(MaGv!$C$3:$BB$29, 1, MATCH(B133, MaGv!$C$29:$BB$29,0))," ")</f>
        <v xml:space="preserve"> </v>
      </c>
      <c r="K134" s="75"/>
      <c r="L134" s="488" t="s">
        <v>25</v>
      </c>
      <c r="M134" s="38">
        <v>1</v>
      </c>
      <c r="N134" s="47" t="s">
        <v>98</v>
      </c>
      <c r="O134" s="38" t="str">
        <f>IF(COUNTIF(MaGv!$C$4:$BB$4, L133)&gt;0, INDEX(MaGv!$C$3:$BB$4, 1, MATCH(L133, MaGv!$C$4:$BB$4,0))," ")</f>
        <v>B5</v>
      </c>
      <c r="P134" s="38" t="str">
        <f>IF(COUNTIF(MaGv!$C$9:$BB$9, L133)&gt;0, INDEX(MaGv!$C$3:$BB$9, 1, MATCH(L133, MaGv!$C$9:$BB$9,0))," ")</f>
        <v>A2</v>
      </c>
      <c r="Q134" s="38" t="str">
        <f>IF(COUNTIF(MaGv!$C$14:$BB$14, L133)&gt;0, INDEX(MaGv!$C$3:$BB$14, 1, MATCH(L133, MaGv!$C$14:$BB$14,0))," ")</f>
        <v xml:space="preserve"> </v>
      </c>
      <c r="R134" s="38" t="str">
        <f>IF(COUNTIF(MaGv!$C$19:$BB$19, L133)&gt;0, INDEX(MaGv!$C$3:$BB$19, 1, MATCH(L133, MaGv!$C$19:$BB$19,0))," ")</f>
        <v>B1</v>
      </c>
      <c r="S134" s="38" t="str">
        <f>IF(COUNTIF(MaGv!$C$24:$BB$24, L133)&gt;0, INDEX(MaGv!$C$3:$BB$24, 1, MATCH(L133, MaGv!$C$24:$BB$24,0))," ")</f>
        <v xml:space="preserve"> </v>
      </c>
      <c r="T134" s="38" t="str">
        <f>IF(COUNTIF(MaGv!$C$29:$BB$29, L133)&gt;0, INDEX(MaGv!$C$3:$BB$29, 1, MATCH(L133, MaGv!$C$29:$BB$29,0))," ")</f>
        <v xml:space="preserve"> </v>
      </c>
      <c r="W134" s="150">
        <v>130</v>
      </c>
      <c r="X134" s="324" t="s">
        <v>551</v>
      </c>
    </row>
    <row r="135" spans="1:24" ht="12.95" customHeight="1" x14ac:dyDescent="0.2">
      <c r="A135" s="91"/>
      <c r="B135" s="486"/>
      <c r="C135" s="48">
        <v>2</v>
      </c>
      <c r="D135" s="49" t="s">
        <v>140</v>
      </c>
      <c r="E135" s="48" t="str">
        <f>IF(COUNTIF(MaGv!$C$5:$BB$5, B133)&gt;0, INDEX(MaGv!$C$3:$BB$5, 1, MATCH(B133, MaGv!$C$5:$BB$5,0))," ")</f>
        <v xml:space="preserve"> </v>
      </c>
      <c r="F135" s="48" t="str">
        <f>IF(COUNTIF(MaGv!$C$10:$BB$10, B133)&gt;0, INDEX(MaGv!$C$3:$BB$10, 1, MATCH(B133, MaGv!$C$10:$BB$10,0))," ")</f>
        <v xml:space="preserve"> </v>
      </c>
      <c r="G135" s="48" t="str">
        <f>IF(COUNTIF(MaGv!$C$15:$BB$15, B133)&gt;0, INDEX(MaGv!$C$3:$BB$15, 1, MATCH(B133, MaGv!$C$15:$BB$15,0))," ")</f>
        <v xml:space="preserve"> </v>
      </c>
      <c r="H135" s="48" t="str">
        <f>IF(COUNTIF(MaGv!$C$20:$BB$20, B133)&gt;0, INDEX(MaGv!$C$3:$BB$20, 1, MATCH(B133, MaGv!$C$20:$BB$20,0))," ")</f>
        <v xml:space="preserve"> </v>
      </c>
      <c r="I135" s="48" t="str">
        <f>IF(COUNTIF(MaGv!$C$25:$BB$25, B133)&gt;0, INDEX(MaGv!$C$3:$BB$25, 1, MATCH(B133, MaGv!$C$25:$BB$25,0))," ")</f>
        <v xml:space="preserve"> </v>
      </c>
      <c r="J135" s="48" t="str">
        <f>IF(COUNTIF(MaGv!$C$30:$BB$30, B133)&gt;0, INDEX(MaGv!$C$3:$BB$30, 1, MATCH(B133, MaGv!$C$30:$BB$30,0))," ")</f>
        <v xml:space="preserve"> </v>
      </c>
      <c r="K135" s="75"/>
      <c r="L135" s="486"/>
      <c r="M135" s="48">
        <v>2</v>
      </c>
      <c r="N135" s="49" t="s">
        <v>140</v>
      </c>
      <c r="O135" s="48" t="str">
        <f>IF(COUNTIF(MaGv!$C$5:$BB$5, L133)&gt;0, INDEX(MaGv!$C$3:$BB$5, 1, MATCH(L133, MaGv!$C$5:$BB$5,0))," ")</f>
        <v>B5</v>
      </c>
      <c r="P135" s="48" t="str">
        <f>IF(COUNTIF(MaGv!$C$10:$BB$10, L133)&gt;0, INDEX(MaGv!$C$3:$BB$10, 1, MATCH(L133, MaGv!$C$10:$BB$10,0))," ")</f>
        <v>A2</v>
      </c>
      <c r="Q135" s="48" t="str">
        <f>IF(COUNTIF(MaGv!$C$15:$BB$15, L133)&gt;0, INDEX(MaGv!$C$3:$BB$15, 1, MATCH(L133, MaGv!$C$15:$BB$15,0))," ")</f>
        <v xml:space="preserve"> </v>
      </c>
      <c r="R135" s="48" t="str">
        <f>IF(COUNTIF(MaGv!$C$20:$BB$20, L133)&gt;0, INDEX(MaGv!$C$3:$BB$20, 1, MATCH(L133, MaGv!$C$20:$BB$20,0))," ")</f>
        <v>B1</v>
      </c>
      <c r="S135" s="48" t="str">
        <f>IF(COUNTIF(MaGv!$C$25:$BB$25, L133)&gt;0, INDEX(MaGv!$C$3:$BB$25, 1, MATCH(L133, MaGv!$C$25:$BB$25,0))," ")</f>
        <v>A5</v>
      </c>
      <c r="T135" s="48" t="str">
        <f>IF(COUNTIF(MaGv!$C$30:$BB$30, L133)&gt;0, INDEX(MaGv!$C$3:$BB$30, 1, MATCH(L133, MaGv!$C$30:$BB$30,0))," ")</f>
        <v xml:space="preserve"> </v>
      </c>
      <c r="W135" s="151">
        <v>131</v>
      </c>
      <c r="X135" s="324" t="s">
        <v>552</v>
      </c>
    </row>
    <row r="136" spans="1:24" ht="12.95" customHeight="1" x14ac:dyDescent="0.2">
      <c r="A136" s="91"/>
      <c r="B136" s="486"/>
      <c r="C136" s="48">
        <v>3</v>
      </c>
      <c r="D136" s="49" t="s">
        <v>445</v>
      </c>
      <c r="E136" s="48" t="str">
        <f>IF(COUNTIF(MaGv!$C$6:$BB$6, B133)&gt;0, INDEX(MaGv!$C$3:$BB$6, 1, MATCH(B133, MaGv!$C$6:$BB$6,0))," ")</f>
        <v xml:space="preserve"> </v>
      </c>
      <c r="F136" s="48" t="str">
        <f>IF(COUNTIF(MaGv!$C$11:$BB$11, B133)&gt;0, INDEX(MaGv!$C$3:$BB$11, 1, MATCH(B133, MaGv!$C$11:$BB$11,0))," ")</f>
        <v xml:space="preserve"> </v>
      </c>
      <c r="G136" s="48" t="str">
        <f>IF(COUNTIF(MaGv!$C$16:$BB$16, B133)&gt;0, INDEX(MaGv!$C$3:$BB$16, 1, MATCH(B133, MaGv!$C$16:$BB$16,0))," ")</f>
        <v xml:space="preserve"> </v>
      </c>
      <c r="H136" s="48" t="str">
        <f>IF(COUNTIF(MaGv!$C$21:$BB$21, B133)&gt;0, INDEX(MaGv!$C$3:$BB$21, 1, MATCH(B133, MaGv!$C$21:$BB$21,0))," ")</f>
        <v xml:space="preserve"> </v>
      </c>
      <c r="I136" s="48" t="str">
        <f>IF(COUNTIF(MaGv!$C$26:$BB$26, B133)&gt;0, INDEX(MaGv!$C$3:$BB$26, 1, MATCH(B133, MaGv!$C$26:$BB$26,0))," ")</f>
        <v xml:space="preserve"> </v>
      </c>
      <c r="J136" s="48" t="str">
        <f>IF(COUNTIF(MaGv!$C$31:$BB$31, B133)&gt;0, INDEX(MaGv!$C$3:$BB$31, 1, MATCH(B133, MaGv!$C$31:$BB$31,0))," ")</f>
        <v xml:space="preserve"> </v>
      </c>
      <c r="K136" s="75"/>
      <c r="L136" s="486"/>
      <c r="M136" s="48">
        <v>3</v>
      </c>
      <c r="N136" s="49" t="s">
        <v>445</v>
      </c>
      <c r="O136" s="48" t="str">
        <f>IF(COUNTIF(MaGv!$C$6:$BB$6, L133)&gt;0, INDEX(MaGv!$C$3:$BB$6, 1, MATCH(L133, MaGv!$C$6:$BB$6,0))," ")</f>
        <v>B1</v>
      </c>
      <c r="P136" s="48" t="str">
        <f>IF(COUNTIF(MaGv!$C$11:$BB$11, L133)&gt;0, INDEX(MaGv!$C$3:$BB$11, 1, MATCH(L133, MaGv!$C$11:$BB$11,0))," ")</f>
        <v>A5</v>
      </c>
      <c r="Q136" s="48" t="str">
        <f>IF(COUNTIF(MaGv!$C$16:$BB$16, L133)&gt;0, INDEX(MaGv!$C$3:$BB$16, 1, MATCH(L133, MaGv!$C$16:$BB$16,0))," ")</f>
        <v xml:space="preserve"> </v>
      </c>
      <c r="R136" s="48" t="str">
        <f>IF(COUNTIF(MaGv!$C$21:$BB$21, L133)&gt;0, INDEX(MaGv!$C$3:$BB$21, 1, MATCH(L133, MaGv!$C$21:$BB$21,0))," ")</f>
        <v>B5</v>
      </c>
      <c r="S136" s="48" t="str">
        <f>IF(COUNTIF(MaGv!$C$26:$BB$26, L133)&gt;0, INDEX(MaGv!$C$3:$BB$26, 1, MATCH(L133, MaGv!$C$26:$BB$26,0))," ")</f>
        <v>A10</v>
      </c>
      <c r="T136" s="48" t="str">
        <f>IF(COUNTIF(MaGv!$C$31:$BB$31, L133)&gt;0, INDEX(MaGv!$C$3:$BB$31, 1, MATCH(L133, MaGv!$C$31:$BB$31,0))," ")</f>
        <v xml:space="preserve"> </v>
      </c>
    </row>
    <row r="137" spans="1:24" ht="12.95" customHeight="1" x14ac:dyDescent="0.2">
      <c r="A137" s="91"/>
      <c r="B137" s="486"/>
      <c r="C137" s="48">
        <v>4</v>
      </c>
      <c r="D137" s="49" t="s">
        <v>141</v>
      </c>
      <c r="E137" s="48" t="str">
        <f>IF(COUNTIF(MaGv!$C$7:$BB$7, B133)&gt;0, INDEX(MaGv!$C$3:$BB$7, 1, MATCH(B133, MaGv!$C$7:$BB$7,0))," ")</f>
        <v xml:space="preserve"> </v>
      </c>
      <c r="F137" s="48" t="str">
        <f>IF(COUNTIF(MaGv!$C$12:$BB$12, B133)&gt;0, INDEX(MaGv!$C$3:$BB$12, 1, MATCH(B133, MaGv!$C$12:$BB$12,0))," ")</f>
        <v xml:space="preserve"> </v>
      </c>
      <c r="G137" s="48" t="str">
        <f>IF(COUNTIF(MaGv!$C$17:$BB$17, B133)&gt;0, INDEX(MaGv!$C$3:$BB$17, 1, MATCH(B133, MaGv!$C$17:$BB$17,0))," ")</f>
        <v xml:space="preserve"> </v>
      </c>
      <c r="H137" s="48" t="str">
        <f>IF(COUNTIF(MaGv!$C$22:$BB$22, B133)&gt;0, INDEX(MaGv!$C$3:$BB$22, 1, MATCH(B133, MaGv!$C$22:$BB$22,0))," ")</f>
        <v xml:space="preserve"> </v>
      </c>
      <c r="I137" s="48" t="str">
        <f>IF(COUNTIF(MaGv!$C$27:$BB$27, B133)&gt;0, INDEX(MaGv!$C$3:$BB$27, 1, MATCH(B133, MaGv!$C$27:$BB$27,0))," ")</f>
        <v xml:space="preserve"> </v>
      </c>
      <c r="J137" s="48" t="str">
        <f>IF(COUNTIF(MaGv!$C$32:$BB$32, B133)&gt;0, INDEX(MaGv!$C$3:$BB$32, 1, MATCH(B133, MaGv!$C$32:$BB$32,0))," ")</f>
        <v xml:space="preserve"> </v>
      </c>
      <c r="K137" s="75"/>
      <c r="L137" s="486"/>
      <c r="M137" s="48">
        <v>4</v>
      </c>
      <c r="N137" s="49" t="s">
        <v>141</v>
      </c>
      <c r="O137" s="48" t="str">
        <f>IF(COUNTIF(MaGv!$C$7:$BB$7, L133)&gt;0, INDEX(MaGv!$C$3:$BB$7, 1, MATCH(L133, MaGv!$C$7:$BB$7,0))," ")</f>
        <v>B1</v>
      </c>
      <c r="P137" s="48" t="str">
        <f>IF(COUNTIF(MaGv!$C$12:$BB$12, L133)&gt;0, INDEX(MaGv!$C$3:$BB$12, 1, MATCH(L133, MaGv!$C$12:$BB$12,0))," ")</f>
        <v>A10</v>
      </c>
      <c r="Q137" s="48" t="str">
        <f>IF(COUNTIF(MaGv!$C$17:$BB$17, L133)&gt;0, INDEX(MaGv!$C$3:$BB$17, 1, MATCH(L133, MaGv!$C$17:$BB$17,0))," ")</f>
        <v xml:space="preserve"> </v>
      </c>
      <c r="R137" s="48" t="str">
        <f>IF(COUNTIF(MaGv!$C$22:$BB$22, L133)&gt;0, INDEX(MaGv!$C$3:$BB$22, 1, MATCH(L133, MaGv!$C$22:$BB$22,0))," ")</f>
        <v>B5</v>
      </c>
      <c r="S137" s="48" t="str">
        <f>IF(COUNTIF(MaGv!$C$27:$BB$27, L133)&gt;0, INDEX(MaGv!$C$3:$BB$27, 1, MATCH(L133, MaGv!$C$27:$BB$27,0))," ")</f>
        <v xml:space="preserve"> </v>
      </c>
      <c r="T137" s="48" t="str">
        <f>IF(COUNTIF(MaGv!$C$32:$BB$32, L133)&gt;0, INDEX(MaGv!$C$3:$BB$32, 1, MATCH(L133, MaGv!$C$32:$BB$32,0))," ")</f>
        <v xml:space="preserve"> </v>
      </c>
    </row>
    <row r="138" spans="1:24" ht="12.95" customHeight="1" thickBot="1" x14ac:dyDescent="0.25">
      <c r="A138" s="91"/>
      <c r="B138" s="486"/>
      <c r="C138" s="79">
        <v>5</v>
      </c>
      <c r="D138" s="81" t="s">
        <v>142</v>
      </c>
      <c r="E138" s="79" t="str">
        <f>IF(COUNTIF(MaGv!$C$8:$BB$8, B133)&gt;0, INDEX(MaGv!$C$3:$BB$8, 1, MATCH(B133, MaGv!$C$8:$BB$8,0))," ")</f>
        <v xml:space="preserve"> </v>
      </c>
      <c r="F138" s="79" t="str">
        <f>IF(COUNTIF(MaGv!$C$13:$BB$13, B133)&gt;0, INDEX(MaGv!$C$3:$BB$13, 1, MATCH(B133, MaGv!$C$13:$BB$13,0))," ")</f>
        <v xml:space="preserve"> </v>
      </c>
      <c r="G138" s="79" t="str">
        <f>IF(COUNTIF(MaGv!$C$18:$BB$18, B133)&gt;0, INDEX(MaGv!$C$3:$BB$18, 1, MATCH(B133, MaGv!$C$18:$BB$18,0))," ")</f>
        <v xml:space="preserve"> </v>
      </c>
      <c r="H138" s="79" t="str">
        <f>IF(COUNTIF(MaGv!$C$23:$BB$23, B133)&gt;0, INDEX(MaGv!$C$3:$BB$23, 1, MATCH(B133, MaGv!$C$23:$BB$23,0))," ")</f>
        <v xml:space="preserve"> </v>
      </c>
      <c r="I138" s="79" t="str">
        <f>IF(COUNTIF(MaGv!$C$28:$BB$28, B133)&gt;0, INDEX(MaGv!$C$3:$BB$28, 1, MATCH(B133, MaGv!$C$28:$BB$28,0))," ")</f>
        <v xml:space="preserve"> </v>
      </c>
      <c r="J138" s="79" t="str">
        <f>IF(COUNTIF(MaGv!$C$33:$BB$33, B133)&gt;0, INDEX(MaGv!$C$3:$BB$33, 1, MATCH(B133, MaGv!$C$33:$BB$33, 0))," ")</f>
        <v xml:space="preserve"> </v>
      </c>
      <c r="K138" s="75"/>
      <c r="L138" s="486"/>
      <c r="M138" s="79">
        <v>5</v>
      </c>
      <c r="N138" s="81" t="s">
        <v>142</v>
      </c>
      <c r="O138" s="79" t="str">
        <f>IF(COUNTIF(MaGv!$C$8:$BB$8, L133)&gt;0, INDEX(MaGv!$C$3:$BB$8, 1, MATCH(L133, MaGv!$C$8:$BB$8,0))," ")</f>
        <v xml:space="preserve"> </v>
      </c>
      <c r="P138" s="79" t="str">
        <f>IF(COUNTIF(MaGv!$C$13:$BB$13, L133)&gt;0, INDEX(MaGv!$C$3:$BB$13, 1, MATCH(L133, MaGv!$C$13:$BB$13,0))," ")</f>
        <v xml:space="preserve"> </v>
      </c>
      <c r="Q138" s="79" t="str">
        <f>IF(COUNTIF(MaGv!$C$18:$BB$18, L133)&gt;0, INDEX(MaGv!$C$3:$BB$18, 1, MATCH(L133, MaGv!$C$18:$BB$18,0))," ")</f>
        <v xml:space="preserve"> </v>
      </c>
      <c r="R138" s="79" t="str">
        <f>IF(COUNTIF(MaGv!$C$23:$BB$23, L133)&gt;0, INDEX(MaGv!$C$3:$BB$23, 1, MATCH(L133, MaGv!$C$23:$BB$23,0))," ")</f>
        <v xml:space="preserve"> </v>
      </c>
      <c r="S138" s="79" t="str">
        <f>IF(COUNTIF(MaGv!$C$28:$BB$28, L133)&gt;0, INDEX(MaGv!$C$3:$BB$28, 1, MATCH(L133, MaGv!$C$28:$BB$28,0))," ")</f>
        <v>A2</v>
      </c>
      <c r="T138" s="79" t="str">
        <f>IF(COUNTIF(MaGv!$C$33:$BB$33, L133)&gt;0, INDEX(MaGv!$C$3:$BB$33, 1, MATCH(L133, MaGv!$C$33:$BB$33, 0))," ")</f>
        <v xml:space="preserve"> </v>
      </c>
    </row>
    <row r="139" spans="1:24" ht="12.95" customHeight="1" thickTop="1" x14ac:dyDescent="0.2">
      <c r="A139" s="91"/>
      <c r="B139" s="485" t="s">
        <v>24</v>
      </c>
      <c r="C139" s="80">
        <v>1</v>
      </c>
      <c r="D139" s="82" t="s">
        <v>446</v>
      </c>
      <c r="E139" s="80" t="str">
        <f>IF(COUNTIF(MaGv!$C$39:$BB$39, B133)&gt;0, INDEX(MaGv!$C$38:$BB$39, 1, MATCH(B133, MaGv!$C$39:$BB$39,0))," ")</f>
        <v xml:space="preserve"> </v>
      </c>
      <c r="F139" s="80" t="str">
        <f>IF(COUNTIF(MaGv!$C$44:$BB$44, B133)&gt;0, INDEX(MaGv!$C$38:$BB$44, 1, MATCH(B133, MaGv!$C$44:$BB$44,0))," ")</f>
        <v xml:space="preserve"> </v>
      </c>
      <c r="G139" s="80" t="str">
        <f>IF(COUNTIF(MaGv!$C$49:$BB$49, B133)&gt;0, INDEX(MaGv!$C$38:$BB$49, 1, MATCH(B133, MaGv!$C$49:$BB$49,0))," ")</f>
        <v xml:space="preserve"> </v>
      </c>
      <c r="H139" s="80" t="str">
        <f>IF(COUNTIF(MaGv!$C$54:$BB$54, B133)&gt;0, INDEX(MaGv!$C$38:$BB$54, 1, MATCH(B133, MaGv!$C$54:$BB$54,0))," ")</f>
        <v xml:space="preserve"> </v>
      </c>
      <c r="I139" s="80" t="str">
        <f>IF(COUNTIF(MaGv!$C$59:$BB$59, B133)&gt;0, INDEX(MaGv!$C$38:$BB$59, 1, MATCH(B133, MaGv!$C$59:$BB$59,0))," ")</f>
        <v xml:space="preserve"> </v>
      </c>
      <c r="J139" s="80" t="str">
        <f>IF(COUNTIF(MaGv!$C$64:$BB$64, B133)&gt;0, INDEX(MaGv!$C$38:$BB$64, 1, MATCH(B133, MaGv!$C$64:$BB$64,0))," ")</f>
        <v xml:space="preserve"> </v>
      </c>
      <c r="K139" s="75"/>
      <c r="L139" s="485" t="s">
        <v>24</v>
      </c>
      <c r="M139" s="80">
        <v>1</v>
      </c>
      <c r="N139" s="82" t="s">
        <v>446</v>
      </c>
      <c r="O139" s="80" t="str">
        <f>IF(COUNTIF(MaGv!$C$39:$BB$39, L133)&gt;0, INDEX(MaGv!$C$38:$BB$39, 1, MATCH(L133, MaGv!$C$39:$BB$39,0))," ")</f>
        <v xml:space="preserve"> </v>
      </c>
      <c r="P139" s="80" t="str">
        <f>IF(COUNTIF(MaGv!$C$44:$BB$44, L133)&gt;0, INDEX(MaGv!$C$38:$BB$44, 1, MATCH(L133, MaGv!$C$44:$BB$44,0))," ")</f>
        <v xml:space="preserve"> </v>
      </c>
      <c r="Q139" s="80" t="str">
        <f>IF(COUNTIF(MaGv!$C$49:$BB$49, L133)&gt;0, INDEX(MaGv!$C$38:$BB$49, 1, MATCH(L133, MaGv!$C$49:$BB$49,0))," ")</f>
        <v xml:space="preserve"> </v>
      </c>
      <c r="R139" s="80" t="str">
        <f>IF(COUNTIF(MaGv!$C$54:$BB$54, L133)&gt;0, INDEX(MaGv!$C$38:$BB$54, 1, MATCH(L133, MaGv!$C$54:$BB$54,0))," ")</f>
        <v xml:space="preserve"> </v>
      </c>
      <c r="S139" s="80" t="str">
        <f>IF(COUNTIF(MaGv!$C$59:$BB$59, L133)&gt;0, INDEX(MaGv!$C$38:$BB$59, 1, MATCH(L133, MaGv!$C$59:$BB$59,0))," ")</f>
        <v xml:space="preserve"> </v>
      </c>
      <c r="T139" s="80" t="str">
        <f>IF(COUNTIF(MaGv!$C$64:$BB$64, L133)&gt;0, INDEX(MaGv!$C$38:$BB$64, 1, MATCH(L133, MaGv!$C$64:$BB$64,0))," ")</f>
        <v xml:space="preserve"> </v>
      </c>
    </row>
    <row r="140" spans="1:24" ht="12.95" customHeight="1" x14ac:dyDescent="0.2">
      <c r="A140" s="91"/>
      <c r="B140" s="486"/>
      <c r="C140" s="48">
        <v>2</v>
      </c>
      <c r="D140" s="49" t="s">
        <v>707</v>
      </c>
      <c r="E140" s="48" t="str">
        <f>IF(COUNTIF(MaGv!$C$40:$BB$40, B133)&gt;0, INDEX(MaGv!$C$38:$BB$40, 1, MATCH(B133, MaGv!$C$40:$BB$40,0))," ")</f>
        <v xml:space="preserve"> </v>
      </c>
      <c r="F140" s="48" t="str">
        <f>IF(COUNTIF(MaGv!$C$45:$BB$45, B133)&gt;0, INDEX(MaGv!$C$38:$BB$45, 1, MATCH(B133, MaGv!$C$45:$BB$45,0))," ")</f>
        <v xml:space="preserve"> </v>
      </c>
      <c r="G140" s="48" t="str">
        <f>IF(COUNTIF(MaGv!$C$50:$BB$50, B133)&gt;0, INDEX(MaGv!$C$38:$BB$50, 1, MATCH(B133, MaGv!$C$50:$BB$50,0))," ")</f>
        <v xml:space="preserve"> </v>
      </c>
      <c r="H140" s="48" t="str">
        <f>IF(COUNTIF(MaGv!$C$55:$BB$55, B133)&gt;0, INDEX(MaGv!$C$38:$BB$55, 1, MATCH(B133, MaGv!$C$55:$BB$55,0))," ")</f>
        <v xml:space="preserve"> </v>
      </c>
      <c r="I140" s="48" t="str">
        <f>IF(COUNTIF(MaGv!$C$60:$BB$60, B133)&gt;0, INDEX(MaGv!$C$38:$BB$60, 1, MATCH(B133, MaGv!$C$60:$BB$60,0))," ")</f>
        <v xml:space="preserve"> </v>
      </c>
      <c r="J140" s="48" t="str">
        <f>IF(COUNTIF(MaGv!$C$65:$BB$65, B133)&gt;0, INDEX(MaGv!$C$38:$BB$65, 1, MATCH(B133, MaGv!$C$65:$BB$65,0))," ")</f>
        <v xml:space="preserve"> </v>
      </c>
      <c r="K140" s="75"/>
      <c r="L140" s="486"/>
      <c r="M140" s="48">
        <v>2</v>
      </c>
      <c r="N140" s="49" t="s">
        <v>707</v>
      </c>
      <c r="O140" s="48" t="str">
        <f>IF(COUNTIF(MaGv!$C$40:$BB$40, L133)&gt;0, INDEX(MaGv!$C$38:$BB$40, 1, MATCH(L133, MaGv!$C$40:$BB$40,0))," ")</f>
        <v xml:space="preserve"> </v>
      </c>
      <c r="P140" s="48" t="str">
        <f>IF(COUNTIF(MaGv!$C$45:$BB$45, L133)&gt;0, INDEX(MaGv!$C$38:$BB$45, 1, MATCH(L133, MaGv!$C$45:$BB$45,0))," ")</f>
        <v>B12</v>
      </c>
      <c r="Q140" s="48" t="str">
        <f>IF(COUNTIF(MaGv!$C$50:$BB$50, L133)&gt;0, INDEX(MaGv!$C$38:$BB$50, 1, MATCH(L133, MaGv!$C$50:$BB$50,0))," ")</f>
        <v xml:space="preserve"> </v>
      </c>
      <c r="R140" s="48" t="str">
        <f>IF(COUNTIF(MaGv!$C$55:$BB$55, L133)&gt;0, INDEX(MaGv!$C$38:$BB$55, 1, MATCH(L133, MaGv!$C$55:$BB$55,0))," ")</f>
        <v>A5</v>
      </c>
      <c r="S140" s="48" t="str">
        <f>IF(COUNTIF(MaGv!$C$60:$BB$60, L133)&gt;0, INDEX(MaGv!$C$38:$BB$60, 1, MATCH(L133, MaGv!$C$60:$BB$60,0))," ")</f>
        <v xml:space="preserve"> </v>
      </c>
      <c r="T140" s="48" t="str">
        <f>IF(COUNTIF(MaGv!$C$65:$BB$65, L133)&gt;0, INDEX(MaGv!$C$38:$BB$65, 1, MATCH(L133, MaGv!$C$65:$BB$65,0))," ")</f>
        <v xml:space="preserve"> </v>
      </c>
    </row>
    <row r="141" spans="1:24" ht="12.95" customHeight="1" x14ac:dyDescent="0.2">
      <c r="A141" s="91"/>
      <c r="B141" s="486"/>
      <c r="C141" s="48">
        <v>3</v>
      </c>
      <c r="D141" s="49" t="s">
        <v>708</v>
      </c>
      <c r="E141" s="48" t="str">
        <f>IF(COUNTIF(MaGv!$C$41:$BB$41, B133)&gt;0, INDEX(MaGv!$C$38:$BB$41, 1, MATCH(B133, MaGv!$C$41:$BB$41,0))," ")</f>
        <v xml:space="preserve"> </v>
      </c>
      <c r="F141" s="48" t="str">
        <f>IF(COUNTIF(MaGv!$C$46:$BB$46, B133)&gt;0, INDEX(MaGv!$C$38:$BB$46, 1, MATCH(B133, MaGv!$C$46:$BB$46,0))," ")</f>
        <v xml:space="preserve"> </v>
      </c>
      <c r="G141" s="48" t="str">
        <f>IF(COUNTIF(MaGv!$C$51:$BB$51, B133)&gt;0, INDEX(MaGv!$C$38:$BB$51, 1, MATCH(B133, MaGv!$C$51:$BB$51,0))," ")</f>
        <v xml:space="preserve"> </v>
      </c>
      <c r="H141" s="48" t="str">
        <f>IF(COUNTIF(MaGv!$C$56:$BB$56, B133)&gt;0, INDEX(MaGv!$C$38:$BB$56, 1, MATCH(B133, MaGv!$C$56:$BB$56,0))," ")</f>
        <v xml:space="preserve"> </v>
      </c>
      <c r="I141" s="48" t="str">
        <f>IF(COUNTIF(MaGv!$C$61:$BB$61, B133)&gt;0, INDEX(MaGv!$C$38:$BB$61, 1, MATCH(B133, MaGv!$C$61:$BB$61,0))," ")</f>
        <v xml:space="preserve"> </v>
      </c>
      <c r="J141" s="48" t="str">
        <f>IF(COUNTIF(MaGv!$C$66:$BB$66, B133)&gt;0, INDEX(MaGv!$C$38:$BB$66, 1, MATCH(B133, MaGv!$C$66:$BB$66,0))," ")</f>
        <v xml:space="preserve"> </v>
      </c>
      <c r="K141" s="75"/>
      <c r="L141" s="486"/>
      <c r="M141" s="48">
        <v>3</v>
      </c>
      <c r="N141" s="49" t="s">
        <v>708</v>
      </c>
      <c r="O141" s="48" t="str">
        <f>IF(COUNTIF(MaGv!$C$41:$BB$41, L133)&gt;0, INDEX(MaGv!$C$38:$BB$41, 1, MATCH(L133, MaGv!$C$41:$BB$41,0))," ")</f>
        <v xml:space="preserve"> </v>
      </c>
      <c r="P141" s="48" t="str">
        <f>IF(COUNTIF(MaGv!$C$46:$BB$46, L133)&gt;0, INDEX(MaGv!$C$38:$BB$46, 1, MATCH(L133, MaGv!$C$46:$BB$46,0))," ")</f>
        <v>B12</v>
      </c>
      <c r="Q141" s="48" t="str">
        <f>IF(COUNTIF(MaGv!$C$51:$BB$51, L133)&gt;0, INDEX(MaGv!$C$38:$BB$51, 1, MATCH(L133, MaGv!$C$51:$BB$51,0))," ")</f>
        <v xml:space="preserve"> </v>
      </c>
      <c r="R141" s="48" t="str">
        <f>IF(COUNTIF(MaGv!$C$56:$BB$56, L133)&gt;0, INDEX(MaGv!$C$38:$BB$56, 1, MATCH(L133, MaGv!$C$56:$BB$56,0))," ")</f>
        <v>A5</v>
      </c>
      <c r="S141" s="48" t="str">
        <f>IF(COUNTIF(MaGv!$C$61:$BB$61, L133)&gt;0, INDEX(MaGv!$C$38:$BB$61, 1, MATCH(L133, MaGv!$C$61:$BB$61,0))," ")</f>
        <v xml:space="preserve"> </v>
      </c>
      <c r="T141" s="48" t="str">
        <f>IF(COUNTIF(MaGv!$C$66:$BB$66, L133)&gt;0, INDEX(MaGv!$C$38:$BB$66, 1, MATCH(L133, MaGv!$C$66:$BB$66,0))," ")</f>
        <v xml:space="preserve"> </v>
      </c>
    </row>
    <row r="142" spans="1:24" ht="12.95" customHeight="1" x14ac:dyDescent="0.2">
      <c r="A142" s="91"/>
      <c r="B142" s="486"/>
      <c r="C142" s="48">
        <v>4</v>
      </c>
      <c r="D142" s="49" t="s">
        <v>709</v>
      </c>
      <c r="E142" s="48" t="str">
        <f>IF(COUNTIF(MaGv!$C$42:$BB$42, B133)&gt;0, INDEX(MaGv!$C$38:$BB$42, 1, MATCH(B133, MaGv!$C$42:$BB$42,0))," ")</f>
        <v xml:space="preserve"> </v>
      </c>
      <c r="F142" s="48" t="str">
        <f>IF(COUNTIF(MaGv!$C$47:$BB$47, B133)&gt;0, INDEX(MaGv!$C$38:$BB$47, 1, MATCH(B133, MaGv!$C$47:$BB$47,0))," ")</f>
        <v xml:space="preserve"> </v>
      </c>
      <c r="G142" s="48" t="str">
        <f>IF(COUNTIF(MaGv!$C$52:$BB$52, B133)&gt;0, INDEX(MaGv!$C$38:$BB$52, 1, MATCH(B133, MaGv!$C$52:$BB$52, 0))," ")</f>
        <v xml:space="preserve"> </v>
      </c>
      <c r="H142" s="48" t="str">
        <f>IF(COUNTIF(MaGv!$C$57:$BB$57, B133)&gt;0, INDEX(MaGv!$C$38:$BB$57, 1, MATCH(B133, MaGv!$C$57:$BB$57,0))," ")</f>
        <v xml:space="preserve"> </v>
      </c>
      <c r="I142" s="48" t="str">
        <f>IF(COUNTIF(MaGv!$C$62:$BB$62, B133)&gt;0, INDEX(MaGv!$C$38:$BB$62, 1, MATCH(B133, MaGv!$C$62:$BB$62,0))," ")</f>
        <v xml:space="preserve"> </v>
      </c>
      <c r="J142" s="48" t="str">
        <f>IF(COUNTIF(MaGv!$C$66:$BB$67, B133)&gt;0, INDEX(MaGv!$C$38:$BB$67, 1, MATCH(B133, MaGv!$C$67:$BB$67,0))," ")</f>
        <v xml:space="preserve"> </v>
      </c>
      <c r="K142" s="75"/>
      <c r="L142" s="486"/>
      <c r="M142" s="48">
        <v>4</v>
      </c>
      <c r="N142" s="49" t="s">
        <v>709</v>
      </c>
      <c r="O142" s="48" t="str">
        <f>IF(COUNTIF(MaGv!$C$42:$BB$42, L133)&gt;0, INDEX(MaGv!$C$38:$BB$42, 1, MATCH(L133, MaGv!$C$42:$BB$42,0))," ")</f>
        <v xml:space="preserve"> </v>
      </c>
      <c r="P142" s="48" t="str">
        <f>IF(COUNTIF(MaGv!$C$47:$BB$47, L133)&gt;0, INDEX(MaGv!$C$38:$BB$47, 1, MATCH(L133, MaGv!$C$47:$BB$47,0))," ")</f>
        <v>A2</v>
      </c>
      <c r="Q142" s="48" t="str">
        <f>IF(COUNTIF(MaGv!$C$52:$BB$52, L133)&gt;0, INDEX(MaGv!$C$38:$BB$52, 1, MATCH(L133, MaGv!$C$52:$BB$52, 0))," ")</f>
        <v xml:space="preserve"> </v>
      </c>
      <c r="R142" s="48" t="str">
        <f>IF(COUNTIF(MaGv!$C$57:$BB$57, L133)&gt;0, INDEX(MaGv!$C$38:$BB$57, 1, MATCH(L133, MaGv!$C$57:$BB$57,0))," ")</f>
        <v>B12</v>
      </c>
      <c r="S142" s="48" t="str">
        <f>IF(COUNTIF(MaGv!$C$62:$BB$62, L133)&gt;0, INDEX(MaGv!$C$38:$BB$62, 1, MATCH(L133, MaGv!$C$62:$BB$62,0))," ")</f>
        <v xml:space="preserve"> </v>
      </c>
      <c r="T142" s="48" t="str">
        <f>IF(COUNTIF(MaGv!$C$66:$BB$67, L133)&gt;0, INDEX(MaGv!$C$38:$BB$67, 1, MATCH(L133, MaGv!$C$67:$BB$67,0))," ")</f>
        <v xml:space="preserve"> </v>
      </c>
    </row>
    <row r="143" spans="1:24" ht="12.95" customHeight="1" x14ac:dyDescent="0.2">
      <c r="A143" s="91"/>
      <c r="B143" s="487"/>
      <c r="C143" s="50">
        <v>5</v>
      </c>
      <c r="D143" s="51" t="s">
        <v>710</v>
      </c>
      <c r="E143" s="50" t="str">
        <f>IF(COUNTIF(MaGv!$C$43:$BB$43, B133)&gt;0, INDEX(MaGv!$C$38:$BB$43, 1, MATCH(B133, MaGv!$C$43:$BB$43,0))," ")</f>
        <v xml:space="preserve"> </v>
      </c>
      <c r="F143" s="50" t="str">
        <f>IF(COUNTIF(MaGv!$C$48:$BB$48, B133)&gt;0, INDEX(MaGv!$C$38:$BB$48, 1, MATCH(B133, MaGv!$C$48:$BB$48,0))," ")</f>
        <v xml:space="preserve"> </v>
      </c>
      <c r="G143" s="50" t="str">
        <f>IF(COUNTIF(MaGv!$C$53:$BB$53, B133)&gt;0, INDEX(MaGv!$C$38:$BB$53, 1, MATCH(B133, MaGv!$C$53:$BB$53,0))," ")</f>
        <v xml:space="preserve"> </v>
      </c>
      <c r="H143" s="50" t="str">
        <f>IF(COUNTIF(MaGv!$C$58:$BB$58, B133)&gt;0, INDEX(MaGv!$C$38:$BB$58, 1, MATCH(B133, MaGv!$C$58:$BB$58,0))," ")</f>
        <v xml:space="preserve"> </v>
      </c>
      <c r="I143" s="50" t="str">
        <f>IF(COUNTIF(MaGv!$C$63:$BB$63, B133)&gt;0, INDEX(MaGv!$C$38:$BB$63, 1, MATCH(B133, MaGv!$C$63:$BB$63,0))," ")</f>
        <v xml:space="preserve"> </v>
      </c>
      <c r="J143" s="50" t="str">
        <f>IF(COUNTIF(MaGv!$C$68:$BB$68, B133)&gt;0, INDEX(MaGv!$C$38:$BB$68, 1, MATCH(B133, MaGv!$C$68:$BB$68,0))," ")</f>
        <v xml:space="preserve"> </v>
      </c>
      <c r="K143" s="75"/>
      <c r="L143" s="487"/>
      <c r="M143" s="50">
        <v>5</v>
      </c>
      <c r="N143" s="51" t="s">
        <v>710</v>
      </c>
      <c r="O143" s="50" t="str">
        <f>IF(COUNTIF(MaGv!$C$43:$BB$43, L133)&gt;0, INDEX(MaGv!$C$38:$BB$43, 1, MATCH(L133, MaGv!$C$43:$BB$43,0))," ")</f>
        <v xml:space="preserve"> </v>
      </c>
      <c r="P143" s="50" t="str">
        <f>IF(COUNTIF(MaGv!$C$48:$BB$48, L133)&gt;0, INDEX(MaGv!$C$38:$BB$48, 1, MATCH(L133, MaGv!$C$48:$BB$48,0))," ")</f>
        <v xml:space="preserve"> </v>
      </c>
      <c r="Q143" s="50" t="str">
        <f>IF(COUNTIF(MaGv!$C$53:$BB$53, L133)&gt;0, INDEX(MaGv!$C$38:$BB$53, 1, MATCH(L133, MaGv!$C$53:$BB$53,0))," ")</f>
        <v xml:space="preserve"> </v>
      </c>
      <c r="R143" s="50" t="str">
        <f>IF(COUNTIF(MaGv!$C$58:$BB$58, L133)&gt;0, INDEX(MaGv!$C$38:$BB$58, 1, MATCH(L133, MaGv!$C$58:$BB$58,0))," ")</f>
        <v>B12</v>
      </c>
      <c r="S143" s="50" t="str">
        <f>IF(COUNTIF(MaGv!$C$63:$BB$63, L133)&gt;0, INDEX(MaGv!$C$38:$BB$63, 1, MATCH(L133, MaGv!$C$63:$BB$63,0))," ")</f>
        <v xml:space="preserve"> </v>
      </c>
      <c r="T143" s="50" t="str">
        <f>IF(COUNTIF(MaGv!$C$68:$BB$68, L133)&gt;0, INDEX(MaGv!$C$38:$BB$68, 1, MATCH(L133, MaGv!$C$68:$BB$68,0))," ")</f>
        <v xml:space="preserve"> </v>
      </c>
    </row>
    <row r="144" spans="1:24" ht="12.95" customHeight="1" x14ac:dyDescent="0.2">
      <c r="A144" s="91"/>
      <c r="B144" s="86"/>
      <c r="C144" s="45"/>
      <c r="D144" s="52"/>
      <c r="E144" s="45"/>
      <c r="F144" s="45"/>
      <c r="G144" s="45"/>
      <c r="H144" s="45"/>
      <c r="I144" s="45"/>
      <c r="J144" s="45"/>
      <c r="K144" s="75"/>
      <c r="L144" s="86"/>
      <c r="M144" s="45"/>
      <c r="N144" s="52"/>
      <c r="O144" s="45"/>
      <c r="P144" s="45"/>
      <c r="Q144" s="45"/>
      <c r="R144" s="45"/>
      <c r="S144" s="45"/>
      <c r="T144" s="45"/>
    </row>
    <row r="145" spans="1:22" ht="6.95" customHeight="1" x14ac:dyDescent="0.2">
      <c r="A145" s="94"/>
      <c r="B145" s="87"/>
      <c r="C145" s="53"/>
      <c r="D145" s="53"/>
      <c r="E145" s="54"/>
      <c r="F145" s="54"/>
      <c r="G145" s="54"/>
      <c r="H145" s="54"/>
      <c r="I145" s="54"/>
      <c r="J145" s="54"/>
      <c r="K145" s="54"/>
      <c r="L145" s="87"/>
      <c r="M145" s="53"/>
      <c r="N145" s="53"/>
      <c r="O145" s="54"/>
      <c r="P145" s="54"/>
      <c r="Q145" s="54"/>
      <c r="R145" s="54"/>
      <c r="S145" s="54"/>
      <c r="T145" s="54"/>
    </row>
    <row r="146" spans="1:22" ht="14.1" customHeight="1" x14ac:dyDescent="0.2">
      <c r="A146" s="91"/>
      <c r="B146" s="83"/>
      <c r="C146" s="40" t="s">
        <v>94</v>
      </c>
      <c r="D146" s="40"/>
      <c r="E146" s="40"/>
      <c r="F146" s="40"/>
      <c r="G146" s="40"/>
      <c r="H146" s="40" t="str">
        <f>MaGv!$N$1</f>
        <v>02/1/2018</v>
      </c>
      <c r="I146" s="40"/>
      <c r="J146" s="40"/>
      <c r="K146" s="41"/>
      <c r="L146" s="83"/>
      <c r="M146" s="40" t="s">
        <v>94</v>
      </c>
      <c r="N146" s="40"/>
      <c r="O146" s="40"/>
      <c r="P146" s="40"/>
      <c r="Q146" s="40"/>
      <c r="R146" s="40" t="str">
        <f>MaGv!$N$1</f>
        <v>02/1/2018</v>
      </c>
      <c r="S146" s="40"/>
      <c r="T146" s="40"/>
    </row>
    <row r="147" spans="1:22" ht="12.95" customHeight="1" x14ac:dyDescent="0.3">
      <c r="B147" s="84" t="s">
        <v>95</v>
      </c>
      <c r="C147" s="489" t="str">
        <f>VLOOKUP(B149,dsma,3,0)&amp;"-"&amp;VLOOKUP(B149,dsma,5,0)</f>
        <v>Sử Khắc Dũng-Lý</v>
      </c>
      <c r="D147" s="489"/>
      <c r="E147" s="489"/>
      <c r="F147" s="489"/>
      <c r="G147" s="41"/>
      <c r="H147" s="42"/>
      <c r="I147" s="43" t="s">
        <v>180</v>
      </c>
      <c r="J147" s="44">
        <f>60-COUNTIF(E150:J159, " ")</f>
        <v>25</v>
      </c>
      <c r="K147" s="41"/>
      <c r="L147" s="84" t="s">
        <v>95</v>
      </c>
      <c r="M147" s="489" t="str">
        <f>VLOOKUP(L149,dsma,3,0)&amp;"-"&amp;VLOOKUP(L149,dsma,5,0)</f>
        <v>Lưu Diễm Miên-Lý</v>
      </c>
      <c r="N147" s="489"/>
      <c r="O147" s="489"/>
      <c r="P147" s="489"/>
      <c r="Q147" s="76"/>
      <c r="R147" s="42"/>
      <c r="S147" s="43" t="s">
        <v>180</v>
      </c>
      <c r="T147" s="44">
        <f>60-COUNTIF(O150:T159, " ")</f>
        <v>19</v>
      </c>
    </row>
    <row r="148" spans="1:22" ht="3" customHeight="1" x14ac:dyDescent="0.2">
      <c r="B148" s="83"/>
      <c r="C148" s="41"/>
      <c r="D148" s="41"/>
      <c r="E148" s="45"/>
      <c r="F148" s="41"/>
      <c r="G148" s="41"/>
      <c r="H148" s="41"/>
      <c r="I148" s="41"/>
      <c r="J148" s="41"/>
      <c r="K148" s="41"/>
      <c r="L148" s="83"/>
      <c r="M148" s="41"/>
      <c r="N148" s="41"/>
      <c r="O148" s="45"/>
      <c r="P148" s="41"/>
      <c r="Q148" s="41"/>
      <c r="R148" s="41"/>
      <c r="S148" s="41"/>
      <c r="T148" s="41"/>
    </row>
    <row r="149" spans="1:22" ht="12.95" customHeight="1" x14ac:dyDescent="0.2">
      <c r="A149" s="93"/>
      <c r="B149" s="85" t="str">
        <f>X23</f>
        <v>BL03</v>
      </c>
      <c r="C149" s="46" t="s">
        <v>96</v>
      </c>
      <c r="D149" s="46" t="s">
        <v>97</v>
      </c>
      <c r="E149" s="46" t="s">
        <v>15</v>
      </c>
      <c r="F149" s="46" t="s">
        <v>16</v>
      </c>
      <c r="G149" s="46" t="s">
        <v>38</v>
      </c>
      <c r="H149" s="46" t="s">
        <v>39</v>
      </c>
      <c r="I149" s="46" t="s">
        <v>40</v>
      </c>
      <c r="J149" s="46" t="s">
        <v>41</v>
      </c>
      <c r="K149" s="74"/>
      <c r="L149" s="85" t="str">
        <f>X24</f>
        <v>BL04</v>
      </c>
      <c r="M149" s="46" t="s">
        <v>96</v>
      </c>
      <c r="N149" s="46" t="s">
        <v>97</v>
      </c>
      <c r="O149" s="46" t="s">
        <v>15</v>
      </c>
      <c r="P149" s="46" t="s">
        <v>16</v>
      </c>
      <c r="Q149" s="46" t="s">
        <v>38</v>
      </c>
      <c r="R149" s="46" t="s">
        <v>39</v>
      </c>
      <c r="S149" s="46" t="s">
        <v>40</v>
      </c>
      <c r="T149" s="46" t="s">
        <v>41</v>
      </c>
      <c r="V149" s="89">
        <v>20</v>
      </c>
    </row>
    <row r="150" spans="1:22" ht="12.95" customHeight="1" x14ac:dyDescent="0.2">
      <c r="A150" s="91"/>
      <c r="B150" s="488" t="s">
        <v>25</v>
      </c>
      <c r="C150" s="38">
        <v>1</v>
      </c>
      <c r="D150" s="47" t="s">
        <v>98</v>
      </c>
      <c r="E150" s="38" t="str">
        <f>IF(COUNTIF(MaGv!$C$4:$BB$4, B149)&gt;0, INDEX(MaGv!$C$3:$BB$4, 1, MATCH(B149, MaGv!$C$4:$BB$4,0))," ")</f>
        <v xml:space="preserve"> </v>
      </c>
      <c r="F150" s="38" t="str">
        <f>IF(COUNTIF(MaGv!$C$9:$BB$9, B149)&gt;0, INDEX(MaGv!$C$3:$BB$9, 1, MATCH(B149, MaGv!$C$9:$BB$9,0))," ")</f>
        <v>C1</v>
      </c>
      <c r="G150" s="38" t="str">
        <f>IF(COUNTIF(MaGv!$C$14:$BB$14, B149)&gt;0, INDEX(MaGv!$C$3:$BB$14, 1, MATCH(B149, MaGv!$C$14:$BB$14,0))," ")</f>
        <v xml:space="preserve"> </v>
      </c>
      <c r="H150" s="38" t="str">
        <f>IF(COUNTIF(MaGv!$C$19:$BB$19, B149)&gt;0, INDEX(MaGv!$C$3:$BB$19, 1, MATCH(B149, MaGv!$C$19:$BB$19,0))," ")</f>
        <v xml:space="preserve"> </v>
      </c>
      <c r="I150" s="38" t="str">
        <f>IF(COUNTIF(MaGv!$C$24:$BB$24, B149)&gt;0, INDEX(MaGv!$C$3:$BB$24, 1, MATCH(B149, MaGv!$C$24:$BB$24,0))," ")</f>
        <v>B10</v>
      </c>
      <c r="J150" s="38" t="str">
        <f>IF(COUNTIF(MaGv!$C$29:$BB$29, B149)&gt;0, INDEX(MaGv!$C$3:$BB$29, 1, MATCH(B149, MaGv!$C$29:$BB$29,0))," ")</f>
        <v xml:space="preserve"> </v>
      </c>
      <c r="K150" s="75"/>
      <c r="L150" s="488" t="s">
        <v>25</v>
      </c>
      <c r="M150" s="38">
        <v>1</v>
      </c>
      <c r="N150" s="47" t="s">
        <v>98</v>
      </c>
      <c r="O150" s="38" t="str">
        <f>IF(COUNTIF(MaGv!$C$4:$BB$4, L149)&gt;0, INDEX(MaGv!$C$3:$BB$4, 1, MATCH(L149, MaGv!$C$4:$BB$4,0))," ")</f>
        <v xml:space="preserve"> </v>
      </c>
      <c r="P150" s="38" t="str">
        <f>IF(COUNTIF(MaGv!$C$9:$BB$9, L149)&gt;0, INDEX(MaGv!$C$3:$BB$9, 1, MATCH(L149, MaGv!$C$9:$BB$9,0))," ")</f>
        <v>C14</v>
      </c>
      <c r="Q150" s="38" t="str">
        <f>IF(COUNTIF(MaGv!$C$14:$BB$14, L149)&gt;0, INDEX(MaGv!$C$3:$BB$14, 1, MATCH(L149, MaGv!$C$14:$BB$14,0))," ")</f>
        <v xml:space="preserve"> </v>
      </c>
      <c r="R150" s="38" t="str">
        <f>IF(COUNTIF(MaGv!$C$19:$BB$19, L149)&gt;0, INDEX(MaGv!$C$3:$BB$19, 1, MATCH(L149, MaGv!$C$19:$BB$19,0))," ")</f>
        <v xml:space="preserve"> </v>
      </c>
      <c r="S150" s="38" t="str">
        <f>IF(COUNTIF(MaGv!$C$24:$BB$24, L149)&gt;0, INDEX(MaGv!$C$3:$BB$24, 1, MATCH(L149, MaGv!$C$24:$BB$24,0))," ")</f>
        <v>A13</v>
      </c>
      <c r="T150" s="38" t="str">
        <f>IF(COUNTIF(MaGv!$C$29:$BB$29, L149)&gt;0, INDEX(MaGv!$C$3:$BB$29, 1, MATCH(L149, MaGv!$C$29:$BB$29,0))," ")</f>
        <v xml:space="preserve"> </v>
      </c>
    </row>
    <row r="151" spans="1:22" ht="12.95" customHeight="1" x14ac:dyDescent="0.2">
      <c r="A151" s="91"/>
      <c r="B151" s="486"/>
      <c r="C151" s="48">
        <v>2</v>
      </c>
      <c r="D151" s="49" t="s">
        <v>140</v>
      </c>
      <c r="E151" s="48" t="str">
        <f>IF(COUNTIF(MaGv!$C$5:$BB$5, B149)&gt;0, INDEX(MaGv!$C$3:$BB$5, 1, MATCH(B149, MaGv!$C$5:$BB$5,0))," ")</f>
        <v xml:space="preserve"> </v>
      </c>
      <c r="F151" s="48" t="str">
        <f>IF(COUNTIF(MaGv!$C$10:$BB$10, B149)&gt;0, INDEX(MaGv!$C$3:$BB$10, 1, MATCH(B149, MaGv!$C$10:$BB$10,0))," ")</f>
        <v>C15</v>
      </c>
      <c r="G151" s="48" t="str">
        <f>IF(COUNTIF(MaGv!$C$15:$BB$15, B149)&gt;0, INDEX(MaGv!$C$3:$BB$15, 1, MATCH(B149, MaGv!$C$15:$BB$15,0))," ")</f>
        <v xml:space="preserve"> </v>
      </c>
      <c r="H151" s="48" t="str">
        <f>IF(COUNTIF(MaGv!$C$20:$BB$20, B149)&gt;0, INDEX(MaGv!$C$3:$BB$20, 1, MATCH(B149, MaGv!$C$20:$BB$20,0))," ")</f>
        <v xml:space="preserve"> </v>
      </c>
      <c r="I151" s="48" t="str">
        <f>IF(COUNTIF(MaGv!$C$25:$BB$25, B149)&gt;0, INDEX(MaGv!$C$3:$BB$25, 1, MATCH(B149, MaGv!$C$25:$BB$25,0))," ")</f>
        <v>B10</v>
      </c>
      <c r="J151" s="48" t="str">
        <f>IF(COUNTIF(MaGv!$C$30:$BB$30, B149)&gt;0, INDEX(MaGv!$C$3:$BB$30, 1, MATCH(B149, MaGv!$C$30:$BB$30,0))," ")</f>
        <v xml:space="preserve"> </v>
      </c>
      <c r="K151" s="75"/>
      <c r="L151" s="486"/>
      <c r="M151" s="48">
        <v>2</v>
      </c>
      <c r="N151" s="49" t="s">
        <v>140</v>
      </c>
      <c r="O151" s="48" t="str">
        <f>IF(COUNTIF(MaGv!$C$5:$BB$5, L149)&gt;0, INDEX(MaGv!$C$3:$BB$5, 1, MATCH(L149, MaGv!$C$5:$BB$5,0))," ")</f>
        <v xml:space="preserve"> </v>
      </c>
      <c r="P151" s="48" t="str">
        <f>IF(COUNTIF(MaGv!$C$10:$BB$10, L149)&gt;0, INDEX(MaGv!$C$3:$BB$10, 1, MATCH(L149, MaGv!$C$10:$BB$10,0))," ")</f>
        <v>A3</v>
      </c>
      <c r="Q151" s="48" t="str">
        <f>IF(COUNTIF(MaGv!$C$15:$BB$15, L149)&gt;0, INDEX(MaGv!$C$3:$BB$15, 1, MATCH(L149, MaGv!$C$15:$BB$15,0))," ")</f>
        <v xml:space="preserve"> </v>
      </c>
      <c r="R151" s="48" t="str">
        <f>IF(COUNTIF(MaGv!$C$20:$BB$20, L149)&gt;0, INDEX(MaGv!$C$3:$BB$20, 1, MATCH(L149, MaGv!$C$20:$BB$20,0))," ")</f>
        <v xml:space="preserve"> </v>
      </c>
      <c r="S151" s="48" t="str">
        <f>IF(COUNTIF(MaGv!$C$25:$BB$25, L149)&gt;0, INDEX(MaGv!$C$3:$BB$25, 1, MATCH(L149, MaGv!$C$25:$BB$25,0))," ")</f>
        <v>C14</v>
      </c>
      <c r="T151" s="48" t="str">
        <f>IF(COUNTIF(MaGv!$C$30:$BB$30, L149)&gt;0, INDEX(MaGv!$C$3:$BB$30, 1, MATCH(L149, MaGv!$C$30:$BB$30,0))," ")</f>
        <v xml:space="preserve"> </v>
      </c>
    </row>
    <row r="152" spans="1:22" ht="12.95" customHeight="1" x14ac:dyDescent="0.2">
      <c r="A152" s="91"/>
      <c r="B152" s="486"/>
      <c r="C152" s="48">
        <v>3</v>
      </c>
      <c r="D152" s="49" t="s">
        <v>445</v>
      </c>
      <c r="E152" s="48" t="str">
        <f>IF(COUNTIF(MaGv!$C$6:$BB$6, B149)&gt;0, INDEX(MaGv!$C$3:$BB$6, 1, MATCH(B149, MaGv!$C$6:$BB$6,0))," ")</f>
        <v xml:space="preserve"> </v>
      </c>
      <c r="F152" s="48" t="str">
        <f>IF(COUNTIF(MaGv!$C$11:$BB$11, B149)&gt;0, INDEX(MaGv!$C$3:$BB$11, 1, MATCH(B149, MaGv!$C$11:$BB$11,0))," ")</f>
        <v>B13</v>
      </c>
      <c r="G152" s="48" t="str">
        <f>IF(COUNTIF(MaGv!$C$16:$BB$16, B149)&gt;0, INDEX(MaGv!$C$3:$BB$16, 1, MATCH(B149, MaGv!$C$16:$BB$16,0))," ")</f>
        <v xml:space="preserve"> </v>
      </c>
      <c r="H152" s="48" t="str">
        <f>IF(COUNTIF(MaGv!$C$21:$BB$21, B149)&gt;0, INDEX(MaGv!$C$3:$BB$21, 1, MATCH(B149, MaGv!$C$21:$BB$21,0))," ")</f>
        <v xml:space="preserve"> </v>
      </c>
      <c r="I152" s="48" t="str">
        <f>IF(COUNTIF(MaGv!$C$26:$BB$26, B149)&gt;0, INDEX(MaGv!$C$3:$BB$26, 1, MATCH(B149, MaGv!$C$26:$BB$26,0))," ")</f>
        <v>B2</v>
      </c>
      <c r="J152" s="48" t="str">
        <f>IF(COUNTIF(MaGv!$C$31:$BB$31, B149)&gt;0, INDEX(MaGv!$C$3:$BB$31, 1, MATCH(B149, MaGv!$C$31:$BB$31,0))," ")</f>
        <v xml:space="preserve"> </v>
      </c>
      <c r="K152" s="75"/>
      <c r="L152" s="486"/>
      <c r="M152" s="48">
        <v>3</v>
      </c>
      <c r="N152" s="49" t="s">
        <v>445</v>
      </c>
      <c r="O152" s="48" t="str">
        <f>IF(COUNTIF(MaGv!$C$6:$BB$6, L149)&gt;0, INDEX(MaGv!$C$3:$BB$6, 1, MATCH(L149, MaGv!$C$6:$BB$6,0))," ")</f>
        <v>A13</v>
      </c>
      <c r="P152" s="48" t="str">
        <f>IF(COUNTIF(MaGv!$C$11:$BB$11, L149)&gt;0, INDEX(MaGv!$C$3:$BB$11, 1, MATCH(L149, MaGv!$C$11:$BB$11,0))," ")</f>
        <v>A3</v>
      </c>
      <c r="Q152" s="48" t="str">
        <f>IF(COUNTIF(MaGv!$C$16:$BB$16, L149)&gt;0, INDEX(MaGv!$C$3:$BB$16, 1, MATCH(L149, MaGv!$C$16:$BB$16,0))," ")</f>
        <v xml:space="preserve"> </v>
      </c>
      <c r="R152" s="48" t="str">
        <f>IF(COUNTIF(MaGv!$C$21:$BB$21, L149)&gt;0, INDEX(MaGv!$C$3:$BB$21, 1, MATCH(L149, MaGv!$C$21:$BB$21,0))," ")</f>
        <v xml:space="preserve"> </v>
      </c>
      <c r="S152" s="48" t="str">
        <f>IF(COUNTIF(MaGv!$C$26:$BB$26, L149)&gt;0, INDEX(MaGv!$C$3:$BB$26, 1, MATCH(L149, MaGv!$C$26:$BB$26,0))," ")</f>
        <v>A3</v>
      </c>
      <c r="T152" s="48" t="str">
        <f>IF(COUNTIF(MaGv!$C$31:$BB$31, L149)&gt;0, INDEX(MaGv!$C$3:$BB$31, 1, MATCH(L149, MaGv!$C$31:$BB$31,0))," ")</f>
        <v xml:space="preserve"> </v>
      </c>
    </row>
    <row r="153" spans="1:22" ht="12.95" customHeight="1" x14ac:dyDescent="0.2">
      <c r="A153" s="91"/>
      <c r="B153" s="486"/>
      <c r="C153" s="48">
        <v>4</v>
      </c>
      <c r="D153" s="49" t="s">
        <v>141</v>
      </c>
      <c r="E153" s="48" t="str">
        <f>IF(COUNTIF(MaGv!$C$7:$BB$7, B149)&gt;0, INDEX(MaGv!$C$3:$BB$7, 1, MATCH(B149, MaGv!$C$7:$BB$7,0))," ")</f>
        <v xml:space="preserve"> </v>
      </c>
      <c r="F153" s="48" t="str">
        <f>IF(COUNTIF(MaGv!$C$12:$BB$12, B149)&gt;0, INDEX(MaGv!$C$3:$BB$12, 1, MATCH(B149, MaGv!$C$12:$BB$12,0))," ")</f>
        <v>B13</v>
      </c>
      <c r="G153" s="48" t="str">
        <f>IF(COUNTIF(MaGv!$C$17:$BB$17, B149)&gt;0, INDEX(MaGv!$C$3:$BB$17, 1, MATCH(B149, MaGv!$C$17:$BB$17,0))," ")</f>
        <v xml:space="preserve"> </v>
      </c>
      <c r="H153" s="48" t="str">
        <f>IF(COUNTIF(MaGv!$C$22:$BB$22, B149)&gt;0, INDEX(MaGv!$C$3:$BB$22, 1, MATCH(B149, MaGv!$C$22:$BB$22,0))," ")</f>
        <v xml:space="preserve"> </v>
      </c>
      <c r="I153" s="48" t="str">
        <f>IF(COUNTIF(MaGv!$C$27:$BB$27, B149)&gt;0, INDEX(MaGv!$C$3:$BB$27, 1, MATCH(B149, MaGv!$C$27:$BB$27,0))," ")</f>
        <v>B2</v>
      </c>
      <c r="J153" s="48" t="str">
        <f>IF(COUNTIF(MaGv!$C$32:$BB$32, B149)&gt;0, INDEX(MaGv!$C$3:$BB$32, 1, MATCH(B149, MaGv!$C$32:$BB$32,0))," ")</f>
        <v xml:space="preserve"> </v>
      </c>
      <c r="K153" s="75"/>
      <c r="L153" s="486"/>
      <c r="M153" s="48">
        <v>4</v>
      </c>
      <c r="N153" s="49" t="s">
        <v>141</v>
      </c>
      <c r="O153" s="48" t="str">
        <f>IF(COUNTIF(MaGv!$C$7:$BB$7, L149)&gt;0, INDEX(MaGv!$C$3:$BB$7, 1, MATCH(L149, MaGv!$C$7:$BB$7,0))," ")</f>
        <v>C5</v>
      </c>
      <c r="P153" s="48" t="str">
        <f>IF(COUNTIF(MaGv!$C$12:$BB$12, L149)&gt;0, INDEX(MaGv!$C$3:$BB$12, 1, MATCH(L149, MaGv!$C$12:$BB$12,0))," ")</f>
        <v>A12</v>
      </c>
      <c r="Q153" s="48" t="str">
        <f>IF(COUNTIF(MaGv!$C$17:$BB$17, L149)&gt;0, INDEX(MaGv!$C$3:$BB$17, 1, MATCH(L149, MaGv!$C$17:$BB$17,0))," ")</f>
        <v xml:space="preserve"> </v>
      </c>
      <c r="R153" s="48" t="str">
        <f>IF(COUNTIF(MaGv!$C$22:$BB$22, L149)&gt;0, INDEX(MaGv!$C$3:$BB$22, 1, MATCH(L149, MaGv!$C$22:$BB$22,0))," ")</f>
        <v xml:space="preserve"> </v>
      </c>
      <c r="S153" s="48" t="str">
        <f>IF(COUNTIF(MaGv!$C$27:$BB$27, L149)&gt;0, INDEX(MaGv!$C$3:$BB$27, 1, MATCH(L149, MaGv!$C$27:$BB$27,0))," ")</f>
        <v>A12</v>
      </c>
      <c r="T153" s="48" t="str">
        <f>IF(COUNTIF(MaGv!$C$32:$BB$32, L149)&gt;0, INDEX(MaGv!$C$3:$BB$32, 1, MATCH(L149, MaGv!$C$32:$BB$32,0))," ")</f>
        <v xml:space="preserve"> </v>
      </c>
    </row>
    <row r="154" spans="1:22" ht="12.95" customHeight="1" thickBot="1" x14ac:dyDescent="0.25">
      <c r="A154" s="91"/>
      <c r="B154" s="486"/>
      <c r="C154" s="79">
        <v>5</v>
      </c>
      <c r="D154" s="81" t="s">
        <v>142</v>
      </c>
      <c r="E154" s="79" t="str">
        <f>IF(COUNTIF(MaGv!$C$8:$BB$8, B149)&gt;0, INDEX(MaGv!$C$3:$BB$8, 1, MATCH(B149, MaGv!$C$8:$BB$8,0))," ")</f>
        <v xml:space="preserve"> </v>
      </c>
      <c r="F154" s="79" t="str">
        <f>IF(COUNTIF(MaGv!$C$13:$BB$13, B149)&gt;0, INDEX(MaGv!$C$3:$BB$13, 1, MATCH(B149, MaGv!$C$13:$BB$13,0))," ")</f>
        <v xml:space="preserve"> </v>
      </c>
      <c r="G154" s="79" t="str">
        <f>IF(COUNTIF(MaGv!$C$18:$BB$18, B149)&gt;0, INDEX(MaGv!$C$3:$BB$18, 1, MATCH(B149, MaGv!$C$18:$BB$18,0))," ")</f>
        <v xml:space="preserve"> </v>
      </c>
      <c r="H154" s="79" t="str">
        <f>IF(COUNTIF(MaGv!$C$23:$BB$23, B149)&gt;0, INDEX(MaGv!$C$3:$BB$23, 1, MATCH(B149, MaGv!$C$23:$BB$23,0))," ")</f>
        <v xml:space="preserve"> </v>
      </c>
      <c r="I154" s="79" t="str">
        <f>IF(COUNTIF(MaGv!$C$28:$BB$28, B149)&gt;0, INDEX(MaGv!$C$3:$BB$28, 1, MATCH(B149, MaGv!$C$28:$BB$28,0))," ")</f>
        <v>C4</v>
      </c>
      <c r="J154" s="79" t="str">
        <f>IF(COUNTIF(MaGv!$C$33:$BB$33, B149)&gt;0, INDEX(MaGv!$C$3:$BB$33, 1, MATCH(B149, MaGv!$C$33:$BB$33, 0))," ")</f>
        <v xml:space="preserve"> </v>
      </c>
      <c r="K154" s="75"/>
      <c r="L154" s="486"/>
      <c r="M154" s="79">
        <v>5</v>
      </c>
      <c r="N154" s="81" t="s">
        <v>142</v>
      </c>
      <c r="O154" s="79" t="str">
        <f>IF(COUNTIF(MaGv!$C$8:$BB$8, L149)&gt;0, INDEX(MaGv!$C$3:$BB$8, 1, MATCH(L149, MaGv!$C$8:$BB$8,0))," ")</f>
        <v>A3</v>
      </c>
      <c r="P154" s="79" t="str">
        <f>IF(COUNTIF(MaGv!$C$13:$BB$13, L149)&gt;0, INDEX(MaGv!$C$3:$BB$13, 1, MATCH(L149, MaGv!$C$13:$BB$13,0))," ")</f>
        <v>A12</v>
      </c>
      <c r="Q154" s="79" t="str">
        <f>IF(COUNTIF(MaGv!$C$18:$BB$18, L149)&gt;0, INDEX(MaGv!$C$3:$BB$18, 1, MATCH(L149, MaGv!$C$18:$BB$18,0))," ")</f>
        <v xml:space="preserve"> </v>
      </c>
      <c r="R154" s="79" t="str">
        <f>IF(COUNTIF(MaGv!$C$23:$BB$23, L149)&gt;0, INDEX(MaGv!$C$3:$BB$23, 1, MATCH(L149, MaGv!$C$23:$BB$23,0))," ")</f>
        <v xml:space="preserve"> </v>
      </c>
      <c r="S154" s="79" t="str">
        <f>IF(COUNTIF(MaGv!$C$28:$BB$28, L149)&gt;0, INDEX(MaGv!$C$3:$BB$28, 1, MATCH(L149, MaGv!$C$28:$BB$28,0))," ")</f>
        <v>A12</v>
      </c>
      <c r="T154" s="79" t="str">
        <f>IF(COUNTIF(MaGv!$C$33:$BB$33, L149)&gt;0, INDEX(MaGv!$C$3:$BB$33, 1, MATCH(L149, MaGv!$C$33:$BB$33, 0))," ")</f>
        <v xml:space="preserve"> </v>
      </c>
    </row>
    <row r="155" spans="1:22" ht="12.95" customHeight="1" thickTop="1" x14ac:dyDescent="0.2">
      <c r="A155" s="91"/>
      <c r="B155" s="485" t="s">
        <v>24</v>
      </c>
      <c r="C155" s="80">
        <v>1</v>
      </c>
      <c r="D155" s="82" t="s">
        <v>446</v>
      </c>
      <c r="E155" s="80" t="str">
        <f>IF(COUNTIF(MaGv!$C$39:$BB$39, B149)&gt;0, INDEX(MaGv!$C$38:$BB$39, 1, MATCH(B149, MaGv!$C$39:$BB$39,0))," ")</f>
        <v xml:space="preserve"> </v>
      </c>
      <c r="F155" s="80" t="str">
        <f>IF(COUNTIF(MaGv!$C$44:$BB$44, B149)&gt;0, INDEX(MaGv!$C$38:$BB$44, 1, MATCH(B149, MaGv!$C$44:$BB$44,0))," ")</f>
        <v>B13</v>
      </c>
      <c r="G155" s="80" t="str">
        <f>IF(COUNTIF(MaGv!$C$49:$BB$49, B149)&gt;0, INDEX(MaGv!$C$38:$BB$49, 1, MATCH(B149, MaGv!$C$49:$BB$49,0))," ")</f>
        <v>C15</v>
      </c>
      <c r="H155" s="80" t="str">
        <f>IF(COUNTIF(MaGv!$C$54:$BB$54, B149)&gt;0, INDEX(MaGv!$C$38:$BB$54, 1, MATCH(B149, MaGv!$C$54:$BB$54,0))," ")</f>
        <v xml:space="preserve"> </v>
      </c>
      <c r="I155" s="80" t="str">
        <f>IF(COUNTIF(MaGv!$C$59:$BB$59, B149)&gt;0, INDEX(MaGv!$C$38:$BB$59, 1, MATCH(B149, MaGv!$C$59:$BB$59,0))," ")</f>
        <v xml:space="preserve"> </v>
      </c>
      <c r="J155" s="80" t="str">
        <f>IF(COUNTIF(MaGv!$C$64:$BB$64, B149)&gt;0, INDEX(MaGv!$C$38:$BB$64, 1, MATCH(B149, MaGv!$C$64:$BB$64,0))," ")</f>
        <v xml:space="preserve"> </v>
      </c>
      <c r="K155" s="75"/>
      <c r="L155" s="485" t="s">
        <v>24</v>
      </c>
      <c r="M155" s="80">
        <v>1</v>
      </c>
      <c r="N155" s="82" t="s">
        <v>446</v>
      </c>
      <c r="O155" s="80" t="str">
        <f>IF(COUNTIF(MaGv!$C$39:$BB$39, L149)&gt;0, INDEX(MaGv!$C$38:$BB$39, 1, MATCH(L149, MaGv!$C$39:$BB$39,0))," ")</f>
        <v xml:space="preserve"> </v>
      </c>
      <c r="P155" s="80" t="str">
        <f>IF(COUNTIF(MaGv!$C$44:$BB$44, L149)&gt;0, INDEX(MaGv!$C$38:$BB$44, 1, MATCH(L149, MaGv!$C$44:$BB$44,0))," ")</f>
        <v xml:space="preserve"> </v>
      </c>
      <c r="Q155" s="80" t="str">
        <f>IF(COUNTIF(MaGv!$C$49:$BB$49, L149)&gt;0, INDEX(MaGv!$C$38:$BB$49, 1, MATCH(L149, MaGv!$C$49:$BB$49,0))," ")</f>
        <v xml:space="preserve"> </v>
      </c>
      <c r="R155" s="80" t="str">
        <f>IF(COUNTIF(MaGv!$C$54:$BB$54, L149)&gt;0, INDEX(MaGv!$C$38:$BB$54, 1, MATCH(L149, MaGv!$C$54:$BB$54,0))," ")</f>
        <v xml:space="preserve"> </v>
      </c>
      <c r="S155" s="80" t="str">
        <f>IF(COUNTIF(MaGv!$C$59:$BB$59, L149)&gt;0, INDEX(MaGv!$C$38:$BB$59, 1, MATCH(L149, MaGv!$C$59:$BB$59,0))," ")</f>
        <v>C9</v>
      </c>
      <c r="T155" s="80" t="str">
        <f>IF(COUNTIF(MaGv!$C$64:$BB$64, L149)&gt;0, INDEX(MaGv!$C$38:$BB$64, 1, MATCH(L149, MaGv!$C$64:$BB$64,0))," ")</f>
        <v xml:space="preserve"> </v>
      </c>
    </row>
    <row r="156" spans="1:22" ht="12.95" customHeight="1" x14ac:dyDescent="0.2">
      <c r="A156" s="91"/>
      <c r="B156" s="486"/>
      <c r="C156" s="48">
        <v>2</v>
      </c>
      <c r="D156" s="49" t="s">
        <v>707</v>
      </c>
      <c r="E156" s="48" t="str">
        <f>IF(COUNTIF(MaGv!$C$40:$BB$40, B149)&gt;0, INDEX(MaGv!$C$38:$BB$40, 1, MATCH(B149, MaGv!$C$40:$BB$40,0))," ")</f>
        <v xml:space="preserve"> </v>
      </c>
      <c r="F156" s="48" t="str">
        <f>IF(COUNTIF(MaGv!$C$45:$BB$45, B149)&gt;0, INDEX(MaGv!$C$38:$BB$45, 1, MATCH(B149, MaGv!$C$45:$BB$45,0))," ")</f>
        <v>B4</v>
      </c>
      <c r="G156" s="48" t="str">
        <f>IF(COUNTIF(MaGv!$C$50:$BB$50, B149)&gt;0, INDEX(MaGv!$C$38:$BB$50, 1, MATCH(B149, MaGv!$C$50:$BB$50,0))," ")</f>
        <v xml:space="preserve"> </v>
      </c>
      <c r="H156" s="48" t="str">
        <f>IF(COUNTIF(MaGv!$C$55:$BB$55, B149)&gt;0, INDEX(MaGv!$C$38:$BB$55, 1, MATCH(B149, MaGv!$C$55:$BB$55,0))," ")</f>
        <v>C1</v>
      </c>
      <c r="I156" s="48" t="str">
        <f>IF(COUNTIF(MaGv!$C$60:$BB$60, B149)&gt;0, INDEX(MaGv!$C$38:$BB$60, 1, MATCH(B149, MaGv!$C$60:$BB$60,0))," ")</f>
        <v xml:space="preserve"> </v>
      </c>
      <c r="J156" s="48" t="str">
        <f>IF(COUNTIF(MaGv!$C$65:$BB$65, B149)&gt;0, INDEX(MaGv!$C$38:$BB$65, 1, MATCH(B149, MaGv!$C$65:$BB$65,0))," ")</f>
        <v xml:space="preserve"> </v>
      </c>
      <c r="K156" s="75"/>
      <c r="L156" s="486"/>
      <c r="M156" s="48">
        <v>2</v>
      </c>
      <c r="N156" s="49" t="s">
        <v>707</v>
      </c>
      <c r="O156" s="48" t="str">
        <f>IF(COUNTIF(MaGv!$C$40:$BB$40, L149)&gt;0, INDEX(MaGv!$C$38:$BB$40, 1, MATCH(L149, MaGv!$C$40:$BB$40,0))," ")</f>
        <v xml:space="preserve"> </v>
      </c>
      <c r="P156" s="48" t="str">
        <f>IF(COUNTIF(MaGv!$C$45:$BB$45, L149)&gt;0, INDEX(MaGv!$C$38:$BB$45, 1, MATCH(L149, MaGv!$C$45:$BB$45,0))," ")</f>
        <v xml:space="preserve"> </v>
      </c>
      <c r="Q156" s="48" t="str">
        <f>IF(COUNTIF(MaGv!$C$50:$BB$50, L149)&gt;0, INDEX(MaGv!$C$38:$BB$50, 1, MATCH(L149, MaGv!$C$50:$BB$50,0))," ")</f>
        <v xml:space="preserve"> </v>
      </c>
      <c r="R156" s="48" t="str">
        <f>IF(COUNTIF(MaGv!$C$55:$BB$55, L149)&gt;0, INDEX(MaGv!$C$38:$BB$55, 1, MATCH(L149, MaGv!$C$55:$BB$55,0))," ")</f>
        <v>C5</v>
      </c>
      <c r="S156" s="48" t="str">
        <f>IF(COUNTIF(MaGv!$C$60:$BB$60, L149)&gt;0, INDEX(MaGv!$C$38:$BB$60, 1, MATCH(L149, MaGv!$C$60:$BB$60,0))," ")</f>
        <v>C9</v>
      </c>
      <c r="T156" s="48" t="str">
        <f>IF(COUNTIF(MaGv!$C$65:$BB$65, L149)&gt;0, INDEX(MaGv!$C$38:$BB$65, 1, MATCH(L149, MaGv!$C$65:$BB$65,0))," ")</f>
        <v xml:space="preserve"> </v>
      </c>
    </row>
    <row r="157" spans="1:22" ht="12.95" customHeight="1" x14ac:dyDescent="0.2">
      <c r="A157" s="91"/>
      <c r="B157" s="486"/>
      <c r="C157" s="48">
        <v>3</v>
      </c>
      <c r="D157" s="49" t="s">
        <v>708</v>
      </c>
      <c r="E157" s="48" t="str">
        <f>IF(COUNTIF(MaGv!$C$41:$BB$41, B149)&gt;0, INDEX(MaGv!$C$38:$BB$41, 1, MATCH(B149, MaGv!$C$41:$BB$41,0))," ")</f>
        <v xml:space="preserve"> </v>
      </c>
      <c r="F157" s="48" t="str">
        <f>IF(COUNTIF(MaGv!$C$46:$BB$46, B149)&gt;0, INDEX(MaGv!$C$38:$BB$46, 1, MATCH(B149, MaGv!$C$46:$BB$46,0))," ")</f>
        <v>B4</v>
      </c>
      <c r="G157" s="48" t="str">
        <f>IF(COUNTIF(MaGv!$C$51:$BB$51, B149)&gt;0, INDEX(MaGv!$C$38:$BB$51, 1, MATCH(B149, MaGv!$C$51:$BB$51,0))," ")</f>
        <v>B10</v>
      </c>
      <c r="H157" s="48" t="str">
        <f>IF(COUNTIF(MaGv!$C$56:$BB$56, B149)&gt;0, INDEX(MaGv!$C$38:$BB$56, 1, MATCH(B149, MaGv!$C$56:$BB$56,0))," ")</f>
        <v>C4</v>
      </c>
      <c r="I157" s="48" t="str">
        <f>IF(COUNTIF(MaGv!$C$61:$BB$61, B149)&gt;0, INDEX(MaGv!$C$38:$BB$61, 1, MATCH(B149, MaGv!$C$61:$BB$61,0))," ")</f>
        <v>C15</v>
      </c>
      <c r="J157" s="48" t="str">
        <f>IF(COUNTIF(MaGv!$C$66:$BB$66, B149)&gt;0, INDEX(MaGv!$C$38:$BB$66, 1, MATCH(B149, MaGv!$C$66:$BB$66,0))," ")</f>
        <v xml:space="preserve"> </v>
      </c>
      <c r="K157" s="75"/>
      <c r="L157" s="486"/>
      <c r="M157" s="48">
        <v>3</v>
      </c>
      <c r="N157" s="49" t="s">
        <v>708</v>
      </c>
      <c r="O157" s="48" t="str">
        <f>IF(COUNTIF(MaGv!$C$41:$BB$41, L149)&gt;0, INDEX(MaGv!$C$38:$BB$41, 1, MATCH(L149, MaGv!$C$41:$BB$41,0))," ")</f>
        <v xml:space="preserve"> </v>
      </c>
      <c r="P157" s="48" t="str">
        <f>IF(COUNTIF(MaGv!$C$46:$BB$46, L149)&gt;0, INDEX(MaGv!$C$38:$BB$46, 1, MATCH(L149, MaGv!$C$46:$BB$46,0))," ")</f>
        <v xml:space="preserve"> </v>
      </c>
      <c r="Q157" s="48" t="str">
        <f>IF(COUNTIF(MaGv!$C$51:$BB$51, L149)&gt;0, INDEX(MaGv!$C$38:$BB$51, 1, MATCH(L149, MaGv!$C$51:$BB$51,0))," ")</f>
        <v xml:space="preserve"> </v>
      </c>
      <c r="R157" s="48" t="str">
        <f>IF(COUNTIF(MaGv!$C$56:$BB$56, L149)&gt;0, INDEX(MaGv!$C$38:$BB$56, 1, MATCH(L149, MaGv!$C$56:$BB$56,0))," ")</f>
        <v>C5</v>
      </c>
      <c r="S157" s="48" t="str">
        <f>IF(COUNTIF(MaGv!$C$61:$BB$61, L149)&gt;0, INDEX(MaGv!$C$38:$BB$61, 1, MATCH(L149, MaGv!$C$61:$BB$61,0))," ")</f>
        <v>C14</v>
      </c>
      <c r="T157" s="48" t="str">
        <f>IF(COUNTIF(MaGv!$C$66:$BB$66, L149)&gt;0, INDEX(MaGv!$C$38:$BB$66, 1, MATCH(L149, MaGv!$C$66:$BB$66,0))," ")</f>
        <v xml:space="preserve"> </v>
      </c>
    </row>
    <row r="158" spans="1:22" ht="12.95" customHeight="1" x14ac:dyDescent="0.2">
      <c r="A158" s="91"/>
      <c r="B158" s="486"/>
      <c r="C158" s="48">
        <v>4</v>
      </c>
      <c r="D158" s="49" t="s">
        <v>709</v>
      </c>
      <c r="E158" s="48" t="str">
        <f>IF(COUNTIF(MaGv!$C$42:$BB$42, B149)&gt;0, INDEX(MaGv!$C$38:$BB$42, 1, MATCH(B149, MaGv!$C$42:$BB$42,0))," ")</f>
        <v xml:space="preserve"> </v>
      </c>
      <c r="F158" s="48" t="str">
        <f>IF(COUNTIF(MaGv!$C$47:$BB$47, B149)&gt;0, INDEX(MaGv!$C$38:$BB$47, 1, MATCH(B149, MaGv!$C$47:$BB$47,0))," ")</f>
        <v>B2</v>
      </c>
      <c r="G158" s="48" t="str">
        <f>IF(COUNTIF(MaGv!$C$52:$BB$52, B149)&gt;0, INDEX(MaGv!$C$38:$BB$52, 1, MATCH(B149, MaGv!$C$52:$BB$52, 0))," ")</f>
        <v>B4</v>
      </c>
      <c r="H158" s="48" t="str">
        <f>IF(COUNTIF(MaGv!$C$57:$BB$57, B149)&gt;0, INDEX(MaGv!$C$38:$BB$57, 1, MATCH(B149, MaGv!$C$57:$BB$57,0))," ")</f>
        <v>C4</v>
      </c>
      <c r="I158" s="48" t="str">
        <f>IF(COUNTIF(MaGv!$C$62:$BB$62, B149)&gt;0, INDEX(MaGv!$C$38:$BB$62, 1, MATCH(B149, MaGv!$C$62:$BB$62,0))," ")</f>
        <v>B2</v>
      </c>
      <c r="J158" s="48" t="str">
        <f>IF(COUNTIF(MaGv!$C$66:$BB$67, B149)&gt;0, INDEX(MaGv!$C$38:$BB$67, 1, MATCH(B149, MaGv!$C$67:$BB$67,0))," ")</f>
        <v xml:space="preserve"> </v>
      </c>
      <c r="K158" s="75"/>
      <c r="L158" s="486"/>
      <c r="M158" s="48">
        <v>4</v>
      </c>
      <c r="N158" s="49" t="s">
        <v>709</v>
      </c>
      <c r="O158" s="48" t="str">
        <f>IF(COUNTIF(MaGv!$C$42:$BB$42, L149)&gt;0, INDEX(MaGv!$C$38:$BB$42, 1, MATCH(L149, MaGv!$C$42:$BB$42,0))," ")</f>
        <v xml:space="preserve"> </v>
      </c>
      <c r="P158" s="48" t="str">
        <f>IF(COUNTIF(MaGv!$C$47:$BB$47, L149)&gt;0, INDEX(MaGv!$C$38:$BB$47, 1, MATCH(L149, MaGv!$C$47:$BB$47,0))," ")</f>
        <v xml:space="preserve"> </v>
      </c>
      <c r="Q158" s="48" t="str">
        <f>IF(COUNTIF(MaGv!$C$52:$BB$52, L149)&gt;0, INDEX(MaGv!$C$38:$BB$52, 1, MATCH(L149, MaGv!$C$52:$BB$52, 0))," ")</f>
        <v xml:space="preserve"> </v>
      </c>
      <c r="R158" s="48" t="str">
        <f>IF(COUNTIF(MaGv!$C$57:$BB$57, L149)&gt;0, INDEX(MaGv!$C$38:$BB$57, 1, MATCH(L149, MaGv!$C$57:$BB$57,0))," ")</f>
        <v xml:space="preserve"> </v>
      </c>
      <c r="S158" s="48" t="str">
        <f>IF(COUNTIF(MaGv!$C$62:$BB$62, L149)&gt;0, INDEX(MaGv!$C$38:$BB$62, 1, MATCH(L149, MaGv!$C$62:$BB$62,0))," ")</f>
        <v xml:space="preserve"> </v>
      </c>
      <c r="T158" s="48" t="str">
        <f>IF(COUNTIF(MaGv!$C$66:$BB$67, L149)&gt;0, INDEX(MaGv!$C$38:$BB$67, 1, MATCH(L149, MaGv!$C$67:$BB$67,0))," ")</f>
        <v xml:space="preserve"> </v>
      </c>
    </row>
    <row r="159" spans="1:22" ht="12.95" customHeight="1" x14ac:dyDescent="0.2">
      <c r="A159" s="91"/>
      <c r="B159" s="487"/>
      <c r="C159" s="50">
        <v>5</v>
      </c>
      <c r="D159" s="51" t="s">
        <v>710</v>
      </c>
      <c r="E159" s="50" t="str">
        <f>IF(COUNTIF(MaGv!$C$43:$BB$43, B149)&gt;0, INDEX(MaGv!$C$38:$BB$43, 1, MATCH(B149, MaGv!$C$43:$BB$43,0))," ")</f>
        <v xml:space="preserve"> </v>
      </c>
      <c r="F159" s="50" t="str">
        <f>IF(COUNTIF(MaGv!$C$48:$BB$48, B149)&gt;0, INDEX(MaGv!$C$38:$BB$48, 1, MATCH(B149, MaGv!$C$48:$BB$48,0))," ")</f>
        <v>C1</v>
      </c>
      <c r="G159" s="50" t="str">
        <f>IF(COUNTIF(MaGv!$C$53:$BB$53, B149)&gt;0, INDEX(MaGv!$C$38:$BB$53, 1, MATCH(B149, MaGv!$C$53:$BB$53,0))," ")</f>
        <v>B4</v>
      </c>
      <c r="H159" s="50" t="str">
        <f>IF(COUNTIF(MaGv!$C$58:$BB$58, B149)&gt;0, INDEX(MaGv!$C$38:$BB$58, 1, MATCH(B149, MaGv!$C$58:$BB$58,0))," ")</f>
        <v>B10</v>
      </c>
      <c r="I159" s="50" t="str">
        <f>IF(COUNTIF(MaGv!$C$63:$BB$63, B149)&gt;0, INDEX(MaGv!$C$38:$BB$63, 1, MATCH(B149, MaGv!$C$63:$BB$63,0))," ")</f>
        <v>B13</v>
      </c>
      <c r="J159" s="50" t="str">
        <f>IF(COUNTIF(MaGv!$C$68:$BB$68, B149)&gt;0, INDEX(MaGv!$C$38:$BB$68, 1, MATCH(B149, MaGv!$C$68:$BB$68,0))," ")</f>
        <v xml:space="preserve"> </v>
      </c>
      <c r="K159" s="75"/>
      <c r="L159" s="487"/>
      <c r="M159" s="50">
        <v>5</v>
      </c>
      <c r="N159" s="51" t="s">
        <v>710</v>
      </c>
      <c r="O159" s="50" t="str">
        <f>IF(COUNTIF(MaGv!$C$43:$BB$43, L149)&gt;0, INDEX(MaGv!$C$38:$BB$43, 1, MATCH(L149, MaGv!$C$43:$BB$43,0))," ")</f>
        <v xml:space="preserve"> </v>
      </c>
      <c r="P159" s="50" t="str">
        <f>IF(COUNTIF(MaGv!$C$48:$BB$48, L149)&gt;0, INDEX(MaGv!$C$38:$BB$48, 1, MATCH(L149, MaGv!$C$48:$BB$48,0))," ")</f>
        <v>C9</v>
      </c>
      <c r="Q159" s="50" t="str">
        <f>IF(COUNTIF(MaGv!$C$53:$BB$53, L149)&gt;0, INDEX(MaGv!$C$38:$BB$53, 1, MATCH(L149, MaGv!$C$53:$BB$53,0))," ")</f>
        <v xml:space="preserve"> </v>
      </c>
      <c r="R159" s="50" t="str">
        <f>IF(COUNTIF(MaGv!$C$58:$BB$58, L149)&gt;0, INDEX(MaGv!$C$38:$BB$58, 1, MATCH(L149, MaGv!$C$58:$BB$58,0))," ")</f>
        <v xml:space="preserve"> </v>
      </c>
      <c r="S159" s="50" t="str">
        <f>IF(COUNTIF(MaGv!$C$63:$BB$63, L149)&gt;0, INDEX(MaGv!$C$38:$BB$63, 1, MATCH(L149, MaGv!$C$63:$BB$63,0))," ")</f>
        <v xml:space="preserve"> </v>
      </c>
      <c r="T159" s="50" t="str">
        <f>IF(COUNTIF(MaGv!$C$68:$BB$68, L149)&gt;0, INDEX(MaGv!$C$38:$BB$68, 1, MATCH(L149, MaGv!$C$68:$BB$68,0))," ")</f>
        <v xml:space="preserve"> </v>
      </c>
    </row>
    <row r="160" spans="1:22" ht="12.95" customHeight="1" x14ac:dyDescent="0.2">
      <c r="A160" s="91"/>
      <c r="B160" s="86"/>
      <c r="C160" s="45"/>
      <c r="D160" s="52"/>
      <c r="E160" s="45"/>
      <c r="F160" s="45"/>
      <c r="G160" s="45"/>
      <c r="H160" s="45"/>
      <c r="I160" s="45"/>
      <c r="J160" s="45"/>
      <c r="K160" s="75"/>
      <c r="L160" s="86"/>
      <c r="M160" s="45"/>
      <c r="N160" s="52"/>
      <c r="O160" s="45"/>
      <c r="P160" s="45"/>
      <c r="Q160" s="45"/>
      <c r="R160" s="45"/>
      <c r="S160" s="45"/>
      <c r="T160" s="45"/>
    </row>
    <row r="161" spans="1:22" ht="6.95" customHeight="1" x14ac:dyDescent="0.2">
      <c r="A161" s="94"/>
      <c r="B161" s="87"/>
      <c r="C161" s="53"/>
      <c r="D161" s="53"/>
      <c r="E161" s="54"/>
      <c r="F161" s="54"/>
      <c r="G161" s="54"/>
      <c r="H161" s="54"/>
      <c r="I161" s="54"/>
      <c r="J161" s="54"/>
      <c r="K161" s="54"/>
      <c r="L161" s="87"/>
      <c r="M161" s="53"/>
      <c r="N161" s="53"/>
      <c r="O161" s="54"/>
      <c r="P161" s="54"/>
      <c r="Q161" s="54"/>
      <c r="R161" s="54"/>
      <c r="S161" s="54"/>
      <c r="T161" s="54"/>
    </row>
    <row r="162" spans="1:22" ht="14.1" customHeight="1" x14ac:dyDescent="0.2">
      <c r="A162" s="91"/>
      <c r="B162" s="83"/>
      <c r="C162" s="40" t="s">
        <v>94</v>
      </c>
      <c r="D162" s="40"/>
      <c r="E162" s="40"/>
      <c r="F162" s="40"/>
      <c r="G162" s="40"/>
      <c r="H162" s="40" t="str">
        <f>MaGv!$N$1</f>
        <v>02/1/2018</v>
      </c>
      <c r="I162" s="40"/>
      <c r="J162" s="40"/>
      <c r="K162" s="41"/>
      <c r="L162" s="83"/>
      <c r="M162" s="40" t="s">
        <v>94</v>
      </c>
      <c r="N162" s="40"/>
      <c r="O162" s="40"/>
      <c r="P162" s="40"/>
      <c r="Q162" s="40"/>
      <c r="R162" s="40" t="str">
        <f>MaGv!$N$1</f>
        <v>02/1/2018</v>
      </c>
      <c r="S162" s="40"/>
      <c r="T162" s="40"/>
    </row>
    <row r="163" spans="1:22" ht="17.25" customHeight="1" x14ac:dyDescent="0.3">
      <c r="B163" s="84" t="s">
        <v>95</v>
      </c>
      <c r="C163" s="489" t="str">
        <f>VLOOKUP(B165,dsma,3,0)&amp;"-"&amp;VLOOKUP(B165,dsma,5,0)</f>
        <v>Trần Quang Ánh Nguyệt-Lý</v>
      </c>
      <c r="D163" s="489"/>
      <c r="E163" s="489"/>
      <c r="F163" s="489"/>
      <c r="G163" s="41"/>
      <c r="H163" s="42"/>
      <c r="I163" s="43" t="s">
        <v>180</v>
      </c>
      <c r="J163" s="44">
        <f>60-COUNTIF(E166:J175, " ")</f>
        <v>0</v>
      </c>
      <c r="K163" s="41"/>
      <c r="L163" s="84" t="s">
        <v>95</v>
      </c>
      <c r="M163" s="489" t="str">
        <f>VLOOKUP(L165,dsma,3,0)&amp;"-"&amp;VLOOKUP(L165,dsma,5,0)</f>
        <v>Lê Thị Hồng Nhung-Lý</v>
      </c>
      <c r="N163" s="489"/>
      <c r="O163" s="489"/>
      <c r="P163" s="489"/>
      <c r="Q163" s="41"/>
      <c r="R163" s="42"/>
      <c r="S163" s="43" t="s">
        <v>180</v>
      </c>
      <c r="T163" s="44">
        <f>60-COUNTIF(O166:T175, " ")</f>
        <v>20</v>
      </c>
    </row>
    <row r="164" spans="1:22" ht="3" customHeight="1" x14ac:dyDescent="0.2">
      <c r="B164" s="83"/>
      <c r="C164" s="41"/>
      <c r="D164" s="41"/>
      <c r="E164" s="45"/>
      <c r="F164" s="41"/>
      <c r="G164" s="41"/>
      <c r="H164" s="41"/>
      <c r="I164" s="41"/>
      <c r="J164" s="41"/>
      <c r="K164" s="41"/>
      <c r="L164" s="83"/>
      <c r="M164" s="41"/>
      <c r="N164" s="41"/>
      <c r="O164" s="45"/>
      <c r="P164" s="41"/>
      <c r="Q164" s="41"/>
      <c r="R164" s="41"/>
      <c r="S164" s="41"/>
      <c r="T164" s="41"/>
    </row>
    <row r="165" spans="1:22" ht="12.95" customHeight="1" x14ac:dyDescent="0.2">
      <c r="A165" s="93"/>
      <c r="B165" s="85" t="str">
        <f>X25</f>
        <v>BL05</v>
      </c>
      <c r="C165" s="46" t="s">
        <v>96</v>
      </c>
      <c r="D165" s="46" t="s">
        <v>97</v>
      </c>
      <c r="E165" s="46" t="s">
        <v>15</v>
      </c>
      <c r="F165" s="46" t="s">
        <v>16</v>
      </c>
      <c r="G165" s="46" t="s">
        <v>38</v>
      </c>
      <c r="H165" s="46" t="s">
        <v>39</v>
      </c>
      <c r="I165" s="46" t="s">
        <v>40</v>
      </c>
      <c r="J165" s="46" t="s">
        <v>41</v>
      </c>
      <c r="K165" s="74"/>
      <c r="L165" s="85" t="str">
        <f>X26</f>
        <v>BL06</v>
      </c>
      <c r="M165" s="46" t="s">
        <v>96</v>
      </c>
      <c r="N165" s="46" t="s">
        <v>97</v>
      </c>
      <c r="O165" s="46" t="s">
        <v>15</v>
      </c>
      <c r="P165" s="46" t="s">
        <v>16</v>
      </c>
      <c r="Q165" s="46" t="s">
        <v>38</v>
      </c>
      <c r="R165" s="46" t="s">
        <v>39</v>
      </c>
      <c r="S165" s="46" t="s">
        <v>40</v>
      </c>
      <c r="T165" s="46" t="s">
        <v>41</v>
      </c>
      <c r="V165" s="89">
        <v>22</v>
      </c>
    </row>
    <row r="166" spans="1:22" ht="12.95" customHeight="1" x14ac:dyDescent="0.2">
      <c r="A166" s="91"/>
      <c r="B166" s="488" t="s">
        <v>25</v>
      </c>
      <c r="C166" s="38">
        <v>1</v>
      </c>
      <c r="D166" s="47" t="s">
        <v>98</v>
      </c>
      <c r="E166" s="38" t="str">
        <f>IF(COUNTIF(MaGv!$C$4:$BB$4, B165)&gt;0, INDEX(MaGv!$C$3:$BB$4, 1, MATCH(B165, MaGv!$C$4:$BB$4,0))," ")</f>
        <v xml:space="preserve"> </v>
      </c>
      <c r="F166" s="38" t="str">
        <f>IF(COUNTIF(MaGv!$C$9:$BB$9, B165)&gt;0, INDEX(MaGv!$C$3:$BB$9, 1, MATCH(B165, MaGv!$C$9:$BB$9,0))," ")</f>
        <v xml:space="preserve"> </v>
      </c>
      <c r="G166" s="38" t="str">
        <f>IF(COUNTIF(MaGv!$C$14:$BB$14, B165)&gt;0, INDEX(MaGv!$C$3:$BB$14, 1, MATCH(B165, MaGv!$C$14:$BB$14,0))," ")</f>
        <v xml:space="preserve"> </v>
      </c>
      <c r="H166" s="38" t="str">
        <f>IF(COUNTIF(MaGv!$C$19:$BB$19, B165)&gt;0, INDEX(MaGv!$C$3:$BB$19, 1, MATCH(B165, MaGv!$C$19:$BB$19,0))," ")</f>
        <v xml:space="preserve"> </v>
      </c>
      <c r="I166" s="38" t="str">
        <f>IF(COUNTIF(MaGv!$C$24:$BB$24, B165)&gt;0, INDEX(MaGv!$C$3:$BB$24, 1, MATCH(B165, MaGv!$C$24:$BB$24,0))," ")</f>
        <v xml:space="preserve"> </v>
      </c>
      <c r="J166" s="38" t="str">
        <f>IF(COUNTIF(MaGv!$C$29:$BB$29, B165)&gt;0, INDEX(MaGv!$C$3:$BB$29, 1, MATCH(B165, MaGv!$C$29:$BB$29,0))," ")</f>
        <v xml:space="preserve"> </v>
      </c>
      <c r="K166" s="75"/>
      <c r="L166" s="488" t="s">
        <v>25</v>
      </c>
      <c r="M166" s="38">
        <v>1</v>
      </c>
      <c r="N166" s="47" t="s">
        <v>98</v>
      </c>
      <c r="O166" s="38" t="str">
        <f>IF(COUNTIF(MaGv!$C$4:$BB$4, L165)&gt;0, INDEX(MaGv!$C$3:$BB$4, 1, MATCH(L165, MaGv!$C$4:$BB$4,0))," ")</f>
        <v>B9</v>
      </c>
      <c r="P166" s="38" t="str">
        <f>IF(COUNTIF(MaGv!$C$9:$BB$9, L165)&gt;0, INDEX(MaGv!$C$3:$BB$9, 1, MATCH(L165, MaGv!$C$9:$BB$9,0))," ")</f>
        <v xml:space="preserve"> </v>
      </c>
      <c r="Q166" s="38" t="str">
        <f>IF(COUNTIF(MaGv!$C$14:$BB$14, L165)&gt;0, INDEX(MaGv!$C$3:$BB$14, 1, MATCH(L165, MaGv!$C$14:$BB$14,0))," ")</f>
        <v xml:space="preserve"> </v>
      </c>
      <c r="R166" s="38" t="str">
        <f>IF(COUNTIF(MaGv!$C$19:$BB$19, L165)&gt;0, INDEX(MaGv!$C$3:$BB$19, 1, MATCH(L165, MaGv!$C$19:$BB$19,0))," ")</f>
        <v xml:space="preserve"> </v>
      </c>
      <c r="S166" s="38" t="str">
        <f>IF(COUNTIF(MaGv!$C$24:$BB$24, L165)&gt;0, INDEX(MaGv!$C$3:$BB$24, 1, MATCH(L165, MaGv!$C$24:$BB$24,0))," ")</f>
        <v>A11</v>
      </c>
      <c r="T166" s="38" t="str">
        <f>IF(COUNTIF(MaGv!$C$29:$BB$29, L165)&gt;0, INDEX(MaGv!$C$3:$BB$29, 1, MATCH(L165, MaGv!$C$29:$BB$29,0))," ")</f>
        <v xml:space="preserve"> </v>
      </c>
    </row>
    <row r="167" spans="1:22" ht="12.95" customHeight="1" x14ac:dyDescent="0.2">
      <c r="A167" s="91"/>
      <c r="B167" s="486"/>
      <c r="C167" s="48">
        <v>2</v>
      </c>
      <c r="D167" s="49" t="s">
        <v>140</v>
      </c>
      <c r="E167" s="48" t="str">
        <f>IF(COUNTIF(MaGv!$C$5:$BB$5, B165)&gt;0, INDEX(MaGv!$C$3:$BB$5, 1, MATCH(B165, MaGv!$C$5:$BB$5,0))," ")</f>
        <v xml:space="preserve"> </v>
      </c>
      <c r="F167" s="48" t="str">
        <f>IF(COUNTIF(MaGv!$C$10:$BB$10, B165)&gt;0, INDEX(MaGv!$C$3:$BB$10, 1, MATCH(B165, MaGv!$C$10:$BB$10,0))," ")</f>
        <v xml:space="preserve"> </v>
      </c>
      <c r="G167" s="48" t="str">
        <f>IF(COUNTIF(MaGv!$C$15:$BB$15, B165)&gt;0, INDEX(MaGv!$C$3:$BB$15, 1, MATCH(B165, MaGv!$C$15:$BB$15,0))," ")</f>
        <v xml:space="preserve"> </v>
      </c>
      <c r="H167" s="48" t="str">
        <f>IF(COUNTIF(MaGv!$C$20:$BB$20, B165)&gt;0, INDEX(MaGv!$C$3:$BB$20, 1, MATCH(B165, MaGv!$C$20:$BB$20,0))," ")</f>
        <v xml:space="preserve"> </v>
      </c>
      <c r="I167" s="48" t="str">
        <f>IF(COUNTIF(MaGv!$C$25:$BB$25, B165)&gt;0, INDEX(MaGv!$C$3:$BB$25, 1, MATCH(B165, MaGv!$C$25:$BB$25,0))," ")</f>
        <v xml:space="preserve"> </v>
      </c>
      <c r="J167" s="48" t="str">
        <f>IF(COUNTIF(MaGv!$C$30:$BB$30, B165)&gt;0, INDEX(MaGv!$C$3:$BB$30, 1, MATCH(B165, MaGv!$C$30:$BB$30,0))," ")</f>
        <v xml:space="preserve"> </v>
      </c>
      <c r="K167" s="75"/>
      <c r="L167" s="486"/>
      <c r="M167" s="48">
        <v>2</v>
      </c>
      <c r="N167" s="49" t="s">
        <v>140</v>
      </c>
      <c r="O167" s="48" t="str">
        <f>IF(COUNTIF(MaGv!$C$5:$BB$5, L165)&gt;0, INDEX(MaGv!$C$3:$BB$5, 1, MATCH(L165, MaGv!$C$5:$BB$5,0))," ")</f>
        <v>B9</v>
      </c>
      <c r="P167" s="48" t="str">
        <f>IF(COUNTIF(MaGv!$C$10:$BB$10, L165)&gt;0, INDEX(MaGv!$C$3:$BB$10, 1, MATCH(L165, MaGv!$C$10:$BB$10,0))," ")</f>
        <v xml:space="preserve"> </v>
      </c>
      <c r="Q167" s="48" t="str">
        <f>IF(COUNTIF(MaGv!$C$15:$BB$15, L165)&gt;0, INDEX(MaGv!$C$3:$BB$15, 1, MATCH(L165, MaGv!$C$15:$BB$15,0))," ")</f>
        <v xml:space="preserve"> </v>
      </c>
      <c r="R167" s="48" t="str">
        <f>IF(COUNTIF(MaGv!$C$20:$BB$20, L165)&gt;0, INDEX(MaGv!$C$3:$BB$20, 1, MATCH(L165, MaGv!$C$20:$BB$20,0))," ")</f>
        <v xml:space="preserve"> </v>
      </c>
      <c r="S167" s="48" t="str">
        <f>IF(COUNTIF(MaGv!$C$25:$BB$25, L165)&gt;0, INDEX(MaGv!$C$3:$BB$25, 1, MATCH(L165, MaGv!$C$25:$BB$25,0))," ")</f>
        <v>A11</v>
      </c>
      <c r="T167" s="48" t="str">
        <f>IF(COUNTIF(MaGv!$C$30:$BB$30, L165)&gt;0, INDEX(MaGv!$C$3:$BB$30, 1, MATCH(L165, MaGv!$C$30:$BB$30,0))," ")</f>
        <v xml:space="preserve"> </v>
      </c>
    </row>
    <row r="168" spans="1:22" ht="12.95" customHeight="1" x14ac:dyDescent="0.2">
      <c r="A168" s="91"/>
      <c r="B168" s="486"/>
      <c r="C168" s="48">
        <v>3</v>
      </c>
      <c r="D168" s="49" t="s">
        <v>445</v>
      </c>
      <c r="E168" s="48" t="str">
        <f>IF(COUNTIF(MaGv!$C$6:$BB$6, B165)&gt;0, INDEX(MaGv!$C$3:$BB$6, 1, MATCH(B165, MaGv!$C$6:$BB$6,0))," ")</f>
        <v xml:space="preserve"> </v>
      </c>
      <c r="F168" s="48" t="str">
        <f>IF(COUNTIF(MaGv!$C$11:$BB$11, B165)&gt;0, INDEX(MaGv!$C$3:$BB$11, 1, MATCH(B165, MaGv!$C$11:$BB$11,0))," ")</f>
        <v xml:space="preserve"> </v>
      </c>
      <c r="G168" s="48" t="str">
        <f>IF(COUNTIF(MaGv!$C$16:$BB$16, B165)&gt;0, INDEX(MaGv!$C$3:$BB$16, 1, MATCH(B165, MaGv!$C$16:$BB$16,0))," ")</f>
        <v xml:space="preserve"> </v>
      </c>
      <c r="H168" s="48" t="str">
        <f>IF(COUNTIF(MaGv!$C$21:$BB$21, B165)&gt;0, INDEX(MaGv!$C$3:$BB$21, 1, MATCH(B165, MaGv!$C$21:$BB$21,0))," ")</f>
        <v xml:space="preserve"> </v>
      </c>
      <c r="I168" s="48" t="str">
        <f>IF(COUNTIF(MaGv!$C$26:$BB$26, B165)&gt;0, INDEX(MaGv!$C$3:$BB$26, 1, MATCH(B165, MaGv!$C$26:$BB$26,0))," ")</f>
        <v xml:space="preserve"> </v>
      </c>
      <c r="J168" s="48" t="str">
        <f>IF(COUNTIF(MaGv!$C$31:$BB$31, B165)&gt;0, INDEX(MaGv!$C$3:$BB$31, 1, MATCH(B165, MaGv!$C$31:$BB$31,0))," ")</f>
        <v xml:space="preserve"> </v>
      </c>
      <c r="K168" s="75"/>
      <c r="L168" s="486"/>
      <c r="M168" s="48">
        <v>3</v>
      </c>
      <c r="N168" s="49" t="s">
        <v>445</v>
      </c>
      <c r="O168" s="48" t="str">
        <f>IF(COUNTIF(MaGv!$C$6:$BB$6, L165)&gt;0, INDEX(MaGv!$C$3:$BB$6, 1, MATCH(L165, MaGv!$C$6:$BB$6,0))," ")</f>
        <v xml:space="preserve"> </v>
      </c>
      <c r="P168" s="48" t="str">
        <f>IF(COUNTIF(MaGv!$C$11:$BB$11, L165)&gt;0, INDEX(MaGv!$C$3:$BB$11, 1, MATCH(L165, MaGv!$C$11:$BB$11,0))," ")</f>
        <v xml:space="preserve"> </v>
      </c>
      <c r="Q168" s="48" t="str">
        <f>IF(COUNTIF(MaGv!$C$16:$BB$16, L165)&gt;0, INDEX(MaGv!$C$3:$BB$16, 1, MATCH(L165, MaGv!$C$16:$BB$16,0))," ")</f>
        <v xml:space="preserve"> </v>
      </c>
      <c r="R168" s="48" t="str">
        <f>IF(COUNTIF(MaGv!$C$21:$BB$21, L165)&gt;0, INDEX(MaGv!$C$3:$BB$21, 1, MATCH(L165, MaGv!$C$21:$BB$21,0))," ")</f>
        <v xml:space="preserve"> </v>
      </c>
      <c r="S168" s="48" t="str">
        <f>IF(COUNTIF(MaGv!$C$26:$BB$26, L165)&gt;0, INDEX(MaGv!$C$3:$BB$26, 1, MATCH(L165, MaGv!$C$26:$BB$26,0))," ")</f>
        <v>A8</v>
      </c>
      <c r="T168" s="48" t="str">
        <f>IF(COUNTIF(MaGv!$C$31:$BB$31, L165)&gt;0, INDEX(MaGv!$C$3:$BB$31, 1, MATCH(L165, MaGv!$C$31:$BB$31,0))," ")</f>
        <v xml:space="preserve"> </v>
      </c>
    </row>
    <row r="169" spans="1:22" ht="12.95" customHeight="1" x14ac:dyDescent="0.2">
      <c r="A169" s="91"/>
      <c r="B169" s="486"/>
      <c r="C169" s="48">
        <v>4</v>
      </c>
      <c r="D169" s="49" t="s">
        <v>141</v>
      </c>
      <c r="E169" s="48" t="str">
        <f>IF(COUNTIF(MaGv!$C$7:$BB$7, B165)&gt;0, INDEX(MaGv!$C$3:$BB$7, 1, MATCH(B165, MaGv!$C$7:$BB$7,0))," ")</f>
        <v xml:space="preserve"> </v>
      </c>
      <c r="F169" s="48" t="str">
        <f>IF(COUNTIF(MaGv!$C$12:$BB$12, B165)&gt;0, INDEX(MaGv!$C$3:$BB$12, 1, MATCH(B165, MaGv!$C$12:$BB$12,0))," ")</f>
        <v xml:space="preserve"> </v>
      </c>
      <c r="G169" s="48" t="str">
        <f>IF(COUNTIF(MaGv!$C$17:$BB$17, B165)&gt;0, INDEX(MaGv!$C$3:$BB$17, 1, MATCH(B165, MaGv!$C$17:$BB$17,0))," ")</f>
        <v xml:space="preserve"> </v>
      </c>
      <c r="H169" s="48" t="str">
        <f>IF(COUNTIF(MaGv!$C$22:$BB$22, B165)&gt;0, INDEX(MaGv!$C$3:$BB$22, 1, MATCH(B165, MaGv!$C$22:$BB$22,0))," ")</f>
        <v xml:space="preserve"> </v>
      </c>
      <c r="I169" s="48" t="str">
        <f>IF(COUNTIF(MaGv!$C$27:$BB$27, B165)&gt;0, INDEX(MaGv!$C$3:$BB$27, 1, MATCH(B165, MaGv!$C$27:$BB$27,0))," ")</f>
        <v xml:space="preserve"> </v>
      </c>
      <c r="J169" s="48" t="str">
        <f>IF(COUNTIF(MaGv!$C$32:$BB$32, B165)&gt;0, INDEX(MaGv!$C$3:$BB$32, 1, MATCH(B165, MaGv!$C$32:$BB$32,0))," ")</f>
        <v xml:space="preserve"> </v>
      </c>
      <c r="K169" s="75"/>
      <c r="L169" s="486"/>
      <c r="M169" s="48">
        <v>4</v>
      </c>
      <c r="N169" s="49" t="s">
        <v>141</v>
      </c>
      <c r="O169" s="48" t="str">
        <f>IF(COUNTIF(MaGv!$C$7:$BB$7, L165)&gt;0, INDEX(MaGv!$C$3:$BB$7, 1, MATCH(L165, MaGv!$C$7:$BB$7,0))," ")</f>
        <v xml:space="preserve"> </v>
      </c>
      <c r="P169" s="48" t="str">
        <f>IF(COUNTIF(MaGv!$C$12:$BB$12, L165)&gt;0, INDEX(MaGv!$C$3:$BB$12, 1, MATCH(L165, MaGv!$C$12:$BB$12,0))," ")</f>
        <v xml:space="preserve"> </v>
      </c>
      <c r="Q169" s="48" t="str">
        <f>IF(COUNTIF(MaGv!$C$17:$BB$17, L165)&gt;0, INDEX(MaGv!$C$3:$BB$17, 1, MATCH(L165, MaGv!$C$17:$BB$17,0))," ")</f>
        <v xml:space="preserve"> </v>
      </c>
      <c r="R169" s="48" t="str">
        <f>IF(COUNTIF(MaGv!$C$22:$BB$22, L165)&gt;0, INDEX(MaGv!$C$3:$BB$22, 1, MATCH(L165, MaGv!$C$22:$BB$22,0))," ")</f>
        <v xml:space="preserve"> </v>
      </c>
      <c r="S169" s="48" t="str">
        <f>IF(COUNTIF(MaGv!$C$27:$BB$27, L165)&gt;0, INDEX(MaGv!$C$3:$BB$27, 1, MATCH(L165, MaGv!$C$27:$BB$27,0))," ")</f>
        <v>B7</v>
      </c>
      <c r="T169" s="48" t="str">
        <f>IF(COUNTIF(MaGv!$C$32:$BB$32, L165)&gt;0, INDEX(MaGv!$C$3:$BB$32, 1, MATCH(L165, MaGv!$C$32:$BB$32,0))," ")</f>
        <v xml:space="preserve"> </v>
      </c>
    </row>
    <row r="170" spans="1:22" ht="12.95" customHeight="1" thickBot="1" x14ac:dyDescent="0.25">
      <c r="A170" s="91"/>
      <c r="B170" s="486"/>
      <c r="C170" s="79">
        <v>5</v>
      </c>
      <c r="D170" s="81" t="s">
        <v>142</v>
      </c>
      <c r="E170" s="79" t="str">
        <f>IF(COUNTIF(MaGv!$C$8:$BB$8, B165)&gt;0, INDEX(MaGv!$C$3:$BB$8, 1, MATCH(B165, MaGv!$C$8:$BB$8,0))," ")</f>
        <v xml:space="preserve"> </v>
      </c>
      <c r="F170" s="79" t="str">
        <f>IF(COUNTIF(MaGv!$C$13:$BB$13, B165)&gt;0, INDEX(MaGv!$C$3:$BB$13, 1, MATCH(B165, MaGv!$C$13:$BB$13,0))," ")</f>
        <v xml:space="preserve"> </v>
      </c>
      <c r="G170" s="79" t="str">
        <f>IF(COUNTIF(MaGv!$C$18:$BB$18, B165)&gt;0, INDEX(MaGv!$C$3:$BB$18, 1, MATCH(B165, MaGv!$C$18:$BB$18,0))," ")</f>
        <v xml:space="preserve"> </v>
      </c>
      <c r="H170" s="79" t="str">
        <f>IF(COUNTIF(MaGv!$C$23:$BB$23, B165)&gt;0, INDEX(MaGv!$C$3:$BB$23, 1, MATCH(B165, MaGv!$C$23:$BB$23,0))," ")</f>
        <v xml:space="preserve"> </v>
      </c>
      <c r="I170" s="79" t="str">
        <f>IF(COUNTIF(MaGv!$C$28:$BB$28, B165)&gt;0, INDEX(MaGv!$C$3:$BB$28, 1, MATCH(B165, MaGv!$C$28:$BB$28,0))," ")</f>
        <v xml:space="preserve"> </v>
      </c>
      <c r="J170" s="79" t="str">
        <f>IF(COUNTIF(MaGv!$C$33:$BB$33, B165)&gt;0, INDEX(MaGv!$C$3:$BB$33, 1, MATCH(B165, MaGv!$C$33:$BB$33, 0))," ")</f>
        <v xml:space="preserve"> </v>
      </c>
      <c r="K170" s="75"/>
      <c r="L170" s="486"/>
      <c r="M170" s="79">
        <v>5</v>
      </c>
      <c r="N170" s="81" t="s">
        <v>142</v>
      </c>
      <c r="O170" s="79" t="str">
        <f>IF(COUNTIF(MaGv!$C$8:$BB$8, L165)&gt;0, INDEX(MaGv!$C$3:$BB$8, 1, MATCH(L165, MaGv!$C$8:$BB$8,0))," ")</f>
        <v xml:space="preserve"> </v>
      </c>
      <c r="P170" s="79" t="str">
        <f>IF(COUNTIF(MaGv!$C$13:$BB$13, L165)&gt;0, INDEX(MaGv!$C$3:$BB$13, 1, MATCH(L165, MaGv!$C$13:$BB$13,0))," ")</f>
        <v xml:space="preserve"> </v>
      </c>
      <c r="Q170" s="79" t="str">
        <f>IF(COUNTIF(MaGv!$C$18:$BB$18, L165)&gt;0, INDEX(MaGv!$C$3:$BB$18, 1, MATCH(L165, MaGv!$C$18:$BB$18,0))," ")</f>
        <v xml:space="preserve"> </v>
      </c>
      <c r="R170" s="79" t="str">
        <f>IF(COUNTIF(MaGv!$C$23:$BB$23, L165)&gt;0, INDEX(MaGv!$C$3:$BB$23, 1, MATCH(L165, MaGv!$C$23:$BB$23,0))," ")</f>
        <v xml:space="preserve"> </v>
      </c>
      <c r="S170" s="79" t="str">
        <f>IF(COUNTIF(MaGv!$C$28:$BB$28, L165)&gt;0, INDEX(MaGv!$C$3:$BB$28, 1, MATCH(L165, MaGv!$C$28:$BB$28,0))," ")</f>
        <v xml:space="preserve"> </v>
      </c>
      <c r="T170" s="79" t="str">
        <f>IF(COUNTIF(MaGv!$C$33:$BB$33, L165)&gt;0, INDEX(MaGv!$C$3:$BB$33, 1, MATCH(L165, MaGv!$C$33:$BB$33, 0))," ")</f>
        <v xml:space="preserve"> </v>
      </c>
    </row>
    <row r="171" spans="1:22" ht="12.95" customHeight="1" thickTop="1" x14ac:dyDescent="0.2">
      <c r="A171" s="91"/>
      <c r="B171" s="485" t="s">
        <v>24</v>
      </c>
      <c r="C171" s="80">
        <v>1</v>
      </c>
      <c r="D171" s="82" t="s">
        <v>446</v>
      </c>
      <c r="E171" s="80" t="str">
        <f>IF(COUNTIF(MaGv!$C$39:$BB$39, B165)&gt;0, INDEX(MaGv!$C$38:$BB$39, 1, MATCH(B165, MaGv!$C$39:$BB$39,0))," ")</f>
        <v xml:space="preserve"> </v>
      </c>
      <c r="F171" s="80" t="str">
        <f>IF(COUNTIF(MaGv!$C$44:$BB$44, B165)&gt;0, INDEX(MaGv!$C$38:$BB$44, 1, MATCH(B165, MaGv!$C$44:$BB$44,0))," ")</f>
        <v xml:space="preserve"> </v>
      </c>
      <c r="G171" s="80" t="str">
        <f>IF(COUNTIF(MaGv!$C$49:$BB$49, B165)&gt;0, INDEX(MaGv!$C$38:$BB$49, 1, MATCH(B165, MaGv!$C$49:$BB$49,0))," ")</f>
        <v xml:space="preserve"> </v>
      </c>
      <c r="H171" s="80" t="str">
        <f>IF(COUNTIF(MaGv!$C$54:$BB$54, B165)&gt;0, INDEX(MaGv!$C$38:$BB$54, 1, MATCH(B165, MaGv!$C$54:$BB$54,0))," ")</f>
        <v xml:space="preserve"> </v>
      </c>
      <c r="I171" s="80" t="str">
        <f>IF(COUNTIF(MaGv!$C$59:$BB$59, B165)&gt;0, INDEX(MaGv!$C$38:$BB$59, 1, MATCH(B165, MaGv!$C$59:$BB$59,0))," ")</f>
        <v xml:space="preserve"> </v>
      </c>
      <c r="J171" s="80" t="str">
        <f>IF(COUNTIF(MaGv!$C$64:$BB$64, B165)&gt;0, INDEX(MaGv!$C$38:$BB$64, 1, MATCH(B165, MaGv!$C$64:$BB$64,0))," ")</f>
        <v xml:space="preserve"> </v>
      </c>
      <c r="K171" s="75"/>
      <c r="L171" s="485" t="s">
        <v>24</v>
      </c>
      <c r="M171" s="80">
        <v>1</v>
      </c>
      <c r="N171" s="82" t="s">
        <v>446</v>
      </c>
      <c r="O171" s="80" t="str">
        <f>IF(COUNTIF(MaGv!$C$39:$BB$39, L165)&gt;0, INDEX(MaGv!$C$38:$BB$39, 1, MATCH(L165, MaGv!$C$39:$BB$39,0))," ")</f>
        <v xml:space="preserve"> </v>
      </c>
      <c r="P171" s="80" t="str">
        <f>IF(COUNTIF(MaGv!$C$44:$BB$44, L165)&gt;0, INDEX(MaGv!$C$38:$BB$44, 1, MATCH(L165, MaGv!$C$44:$BB$44,0))," ")</f>
        <v>B7</v>
      </c>
      <c r="Q171" s="80" t="str">
        <f>IF(COUNTIF(MaGv!$C$49:$BB$49, L165)&gt;0, INDEX(MaGv!$C$38:$BB$49, 1, MATCH(L165, MaGv!$C$49:$BB$49,0))," ")</f>
        <v xml:space="preserve"> </v>
      </c>
      <c r="R171" s="80" t="str">
        <f>IF(COUNTIF(MaGv!$C$54:$BB$54, L165)&gt;0, INDEX(MaGv!$C$38:$BB$54, 1, MATCH(L165, MaGv!$C$54:$BB$54,0))," ")</f>
        <v xml:space="preserve"> </v>
      </c>
      <c r="S171" s="80" t="str">
        <f>IF(COUNTIF(MaGv!$C$59:$BB$59, L165)&gt;0, INDEX(MaGv!$C$38:$BB$59, 1, MATCH(L165, MaGv!$C$59:$BB$59,0))," ")</f>
        <v xml:space="preserve"> </v>
      </c>
      <c r="T171" s="80" t="str">
        <f>IF(COUNTIF(MaGv!$C$64:$BB$64, L165)&gt;0, INDEX(MaGv!$C$38:$BB$64, 1, MATCH(L165, MaGv!$C$64:$BB$64,0))," ")</f>
        <v xml:space="preserve"> </v>
      </c>
    </row>
    <row r="172" spans="1:22" ht="12.95" customHeight="1" x14ac:dyDescent="0.2">
      <c r="A172" s="91"/>
      <c r="B172" s="486"/>
      <c r="C172" s="48">
        <v>2</v>
      </c>
      <c r="D172" s="49" t="s">
        <v>707</v>
      </c>
      <c r="E172" s="48" t="str">
        <f>IF(COUNTIF(MaGv!$C$40:$BB$40, B165)&gt;0, INDEX(MaGv!$C$38:$BB$40, 1, MATCH(B165, MaGv!$C$40:$BB$40,0))," ")</f>
        <v xml:space="preserve"> </v>
      </c>
      <c r="F172" s="48" t="str">
        <f>IF(COUNTIF(MaGv!$C$45:$BB$45, B165)&gt;0, INDEX(MaGv!$C$38:$BB$45, 1, MATCH(B165, MaGv!$C$45:$BB$45,0))," ")</f>
        <v xml:space="preserve"> </v>
      </c>
      <c r="G172" s="48" t="str">
        <f>IF(COUNTIF(MaGv!$C$50:$BB$50, B165)&gt;0, INDEX(MaGv!$C$38:$BB$50, 1, MATCH(B165, MaGv!$C$50:$BB$50,0))," ")</f>
        <v xml:space="preserve"> </v>
      </c>
      <c r="H172" s="48" t="str">
        <f>IF(COUNTIF(MaGv!$C$55:$BB$55, B165)&gt;0, INDEX(MaGv!$C$38:$BB$55, 1, MATCH(B165, MaGv!$C$55:$BB$55,0))," ")</f>
        <v xml:space="preserve"> </v>
      </c>
      <c r="I172" s="48" t="str">
        <f>IF(COUNTIF(MaGv!$C$60:$BB$60, B165)&gt;0, INDEX(MaGv!$C$38:$BB$60, 1, MATCH(B165, MaGv!$C$60:$BB$60,0))," ")</f>
        <v xml:space="preserve"> </v>
      </c>
      <c r="J172" s="48" t="str">
        <f>IF(COUNTIF(MaGv!$C$65:$BB$65, B165)&gt;0, INDEX(MaGv!$C$38:$BB$65, 1, MATCH(B165, MaGv!$C$65:$BB$65,0))," ")</f>
        <v xml:space="preserve"> </v>
      </c>
      <c r="K172" s="75"/>
      <c r="L172" s="486"/>
      <c r="M172" s="48">
        <v>2</v>
      </c>
      <c r="N172" s="49" t="s">
        <v>707</v>
      </c>
      <c r="O172" s="48" t="str">
        <f>IF(COUNTIF(MaGv!$C$40:$BB$40, L165)&gt;0, INDEX(MaGv!$C$38:$BB$40, 1, MATCH(L165, MaGv!$C$40:$BB$40,0))," ")</f>
        <v>B3</v>
      </c>
      <c r="P172" s="48" t="str">
        <f>IF(COUNTIF(MaGv!$C$45:$BB$45, L165)&gt;0, INDEX(MaGv!$C$38:$BB$45, 1, MATCH(L165, MaGv!$C$45:$BB$45,0))," ")</f>
        <v>A8</v>
      </c>
      <c r="Q172" s="48" t="str">
        <f>IF(COUNTIF(MaGv!$C$50:$BB$50, L165)&gt;0, INDEX(MaGv!$C$38:$BB$50, 1, MATCH(L165, MaGv!$C$50:$BB$50,0))," ")</f>
        <v xml:space="preserve"> </v>
      </c>
      <c r="R172" s="48" t="str">
        <f>IF(COUNTIF(MaGv!$C$55:$BB$55, L165)&gt;0, INDEX(MaGv!$C$38:$BB$55, 1, MATCH(L165, MaGv!$C$55:$BB$55,0))," ")</f>
        <v>A8</v>
      </c>
      <c r="S172" s="48" t="str">
        <f>IF(COUNTIF(MaGv!$C$60:$BB$60, L165)&gt;0, INDEX(MaGv!$C$38:$BB$60, 1, MATCH(L165, MaGv!$C$60:$BB$60,0))," ")</f>
        <v xml:space="preserve"> </v>
      </c>
      <c r="T172" s="48" t="str">
        <f>IF(COUNTIF(MaGv!$C$65:$BB$65, L165)&gt;0, INDEX(MaGv!$C$38:$BB$65, 1, MATCH(L165, MaGv!$C$65:$BB$65,0))," ")</f>
        <v xml:space="preserve"> </v>
      </c>
    </row>
    <row r="173" spans="1:22" ht="12.95" customHeight="1" x14ac:dyDescent="0.2">
      <c r="A173" s="91"/>
      <c r="B173" s="486"/>
      <c r="C173" s="48">
        <v>3</v>
      </c>
      <c r="D173" s="49" t="s">
        <v>708</v>
      </c>
      <c r="E173" s="48" t="str">
        <f>IF(COUNTIF(MaGv!$C$41:$BB$41, B165)&gt;0, INDEX(MaGv!$C$38:$BB$41, 1, MATCH(B165, MaGv!$C$41:$BB$41,0))," ")</f>
        <v xml:space="preserve"> </v>
      </c>
      <c r="F173" s="48" t="str">
        <f>IF(COUNTIF(MaGv!$C$46:$BB$46, B165)&gt;0, INDEX(MaGv!$C$38:$BB$46, 1, MATCH(B165, MaGv!$C$46:$BB$46,0))," ")</f>
        <v xml:space="preserve"> </v>
      </c>
      <c r="G173" s="48" t="str">
        <f>IF(COUNTIF(MaGv!$C$51:$BB$51, B165)&gt;0, INDEX(MaGv!$C$38:$BB$51, 1, MATCH(B165, MaGv!$C$51:$BB$51,0))," ")</f>
        <v xml:space="preserve"> </v>
      </c>
      <c r="H173" s="48" t="str">
        <f>IF(COUNTIF(MaGv!$C$56:$BB$56, B165)&gt;0, INDEX(MaGv!$C$38:$BB$56, 1, MATCH(B165, MaGv!$C$56:$BB$56,0))," ")</f>
        <v xml:space="preserve"> </v>
      </c>
      <c r="I173" s="48" t="str">
        <f>IF(COUNTIF(MaGv!$C$61:$BB$61, B165)&gt;0, INDEX(MaGv!$C$38:$BB$61, 1, MATCH(B165, MaGv!$C$61:$BB$61,0))," ")</f>
        <v xml:space="preserve"> </v>
      </c>
      <c r="J173" s="48" t="str">
        <f>IF(COUNTIF(MaGv!$C$66:$BB$66, B165)&gt;0, INDEX(MaGv!$C$38:$BB$66, 1, MATCH(B165, MaGv!$C$66:$BB$66,0))," ")</f>
        <v xml:space="preserve"> </v>
      </c>
      <c r="K173" s="75"/>
      <c r="L173" s="486"/>
      <c r="M173" s="48">
        <v>3</v>
      </c>
      <c r="N173" s="49" t="s">
        <v>708</v>
      </c>
      <c r="O173" s="48" t="str">
        <f>IF(COUNTIF(MaGv!$C$41:$BB$41, L165)&gt;0, INDEX(MaGv!$C$38:$BB$41, 1, MATCH(L165, MaGv!$C$41:$BB$41,0))," ")</f>
        <v>B7</v>
      </c>
      <c r="P173" s="48" t="str">
        <f>IF(COUNTIF(MaGv!$C$46:$BB$46, L165)&gt;0, INDEX(MaGv!$C$38:$BB$46, 1, MATCH(L165, MaGv!$C$46:$BB$46,0))," ")</f>
        <v xml:space="preserve"> </v>
      </c>
      <c r="Q173" s="48" t="str">
        <f>IF(COUNTIF(MaGv!$C$51:$BB$51, L165)&gt;0, INDEX(MaGv!$C$38:$BB$51, 1, MATCH(L165, MaGv!$C$51:$BB$51,0))," ")</f>
        <v xml:space="preserve"> </v>
      </c>
      <c r="R173" s="48" t="str">
        <f>IF(COUNTIF(MaGv!$C$56:$BB$56, L165)&gt;0, INDEX(MaGv!$C$38:$BB$56, 1, MATCH(L165, MaGv!$C$56:$BB$56,0))," ")</f>
        <v>A8</v>
      </c>
      <c r="S173" s="48" t="str">
        <f>IF(COUNTIF(MaGv!$C$61:$BB$61, L165)&gt;0, INDEX(MaGv!$C$38:$BB$61, 1, MATCH(L165, MaGv!$C$61:$BB$61,0))," ")</f>
        <v>B7</v>
      </c>
      <c r="T173" s="48" t="str">
        <f>IF(COUNTIF(MaGv!$C$66:$BB$66, L165)&gt;0, INDEX(MaGv!$C$38:$BB$66, 1, MATCH(L165, MaGv!$C$66:$BB$66,0))," ")</f>
        <v xml:space="preserve"> </v>
      </c>
    </row>
    <row r="174" spans="1:22" ht="12.95" customHeight="1" x14ac:dyDescent="0.2">
      <c r="A174" s="91"/>
      <c r="B174" s="486"/>
      <c r="C174" s="48">
        <v>4</v>
      </c>
      <c r="D174" s="49" t="s">
        <v>709</v>
      </c>
      <c r="E174" s="48" t="str">
        <f>IF(COUNTIF(MaGv!$C$42:$BB$42, B165)&gt;0, INDEX(MaGv!$C$38:$BB$42, 1, MATCH(B165, MaGv!$C$42:$BB$42,0))," ")</f>
        <v xml:space="preserve"> </v>
      </c>
      <c r="F174" s="48" t="str">
        <f>IF(COUNTIF(MaGv!$C$47:$BB$47, B165)&gt;0, INDEX(MaGv!$C$38:$BB$47, 1, MATCH(B165, MaGv!$C$47:$BB$47,0))," ")</f>
        <v xml:space="preserve"> </v>
      </c>
      <c r="G174" s="48" t="str">
        <f>IF(COUNTIF(MaGv!$C$52:$BB$52, B165)&gt;0, INDEX(MaGv!$C$38:$BB$52, 1, MATCH(B165, MaGv!$C$52:$BB$52, 0))," ")</f>
        <v xml:space="preserve"> </v>
      </c>
      <c r="H174" s="48" t="str">
        <f>IF(COUNTIF(MaGv!$C$57:$BB$57, B165)&gt;0, INDEX(MaGv!$C$38:$BB$57, 1, MATCH(B165, MaGv!$C$57:$BB$57,0))," ")</f>
        <v xml:space="preserve"> </v>
      </c>
      <c r="I174" s="48" t="str">
        <f>IF(COUNTIF(MaGv!$C$62:$BB$62, B165)&gt;0, INDEX(MaGv!$C$38:$BB$62, 1, MATCH(B165, MaGv!$C$62:$BB$62,0))," ")</f>
        <v xml:space="preserve"> </v>
      </c>
      <c r="J174" s="48" t="str">
        <f>IF(COUNTIF(MaGv!$C$66:$BB$67, B165)&gt;0, INDEX(MaGv!$C$38:$BB$67, 1, MATCH(B165, MaGv!$C$67:$BB$67,0))," ")</f>
        <v xml:space="preserve"> </v>
      </c>
      <c r="K174" s="75"/>
      <c r="L174" s="486"/>
      <c r="M174" s="48">
        <v>4</v>
      </c>
      <c r="N174" s="49" t="s">
        <v>709</v>
      </c>
      <c r="O174" s="48" t="str">
        <f>IF(COUNTIF(MaGv!$C$42:$BB$42, L165)&gt;0, INDEX(MaGv!$C$38:$BB$42, 1, MATCH(L165, MaGv!$C$42:$BB$42,0))," ")</f>
        <v>B7</v>
      </c>
      <c r="P174" s="48" t="str">
        <f>IF(COUNTIF(MaGv!$C$47:$BB$47, L165)&gt;0, INDEX(MaGv!$C$38:$BB$47, 1, MATCH(L165, MaGv!$C$47:$BB$47,0))," ")</f>
        <v>B3</v>
      </c>
      <c r="Q174" s="48" t="str">
        <f>IF(COUNTIF(MaGv!$C$52:$BB$52, L165)&gt;0, INDEX(MaGv!$C$38:$BB$52, 1, MATCH(L165, MaGv!$C$52:$BB$52, 0))," ")</f>
        <v xml:space="preserve"> </v>
      </c>
      <c r="R174" s="48" t="str">
        <f>IF(COUNTIF(MaGv!$C$57:$BB$57, L165)&gt;0, INDEX(MaGv!$C$38:$BB$57, 1, MATCH(L165, MaGv!$C$57:$BB$57,0))," ")</f>
        <v>B9</v>
      </c>
      <c r="S174" s="48" t="str">
        <f>IF(COUNTIF(MaGv!$C$62:$BB$62, L165)&gt;0, INDEX(MaGv!$C$38:$BB$62, 1, MATCH(L165, MaGv!$C$62:$BB$62,0))," ")</f>
        <v>B3</v>
      </c>
      <c r="T174" s="48" t="str">
        <f>IF(COUNTIF(MaGv!$C$66:$BB$67, L165)&gt;0, INDEX(MaGv!$C$38:$BB$67, 1, MATCH(L165, MaGv!$C$67:$BB$67,0))," ")</f>
        <v xml:space="preserve"> </v>
      </c>
    </row>
    <row r="175" spans="1:22" ht="12.95" customHeight="1" x14ac:dyDescent="0.2">
      <c r="A175" s="91"/>
      <c r="B175" s="487"/>
      <c r="C175" s="50">
        <v>5</v>
      </c>
      <c r="D175" s="51" t="s">
        <v>710</v>
      </c>
      <c r="E175" s="50" t="str">
        <f>IF(COUNTIF(MaGv!$C$43:$BB$43, B165)&gt;0, INDEX(MaGv!$C$38:$BB$43, 1, MATCH(B165, MaGv!$C$43:$BB$43,0))," ")</f>
        <v xml:space="preserve"> </v>
      </c>
      <c r="F175" s="50" t="str">
        <f>IF(COUNTIF(MaGv!$C$48:$BB$48, B165)&gt;0, INDEX(MaGv!$C$38:$BB$48, 1, MATCH(B165, MaGv!$C$48:$BB$48,0))," ")</f>
        <v xml:space="preserve"> </v>
      </c>
      <c r="G175" s="50" t="str">
        <f>IF(COUNTIF(MaGv!$C$53:$BB$53, B165)&gt;0, INDEX(MaGv!$C$38:$BB$53, 1, MATCH(B165, MaGv!$C$53:$BB$53,0))," ")</f>
        <v xml:space="preserve"> </v>
      </c>
      <c r="H175" s="50" t="str">
        <f>IF(COUNTIF(MaGv!$C$58:$BB$58, B165)&gt;0, INDEX(MaGv!$C$38:$BB$58, 1, MATCH(B165, MaGv!$C$58:$BB$58,0))," ")</f>
        <v xml:space="preserve"> </v>
      </c>
      <c r="I175" s="50" t="str">
        <f>IF(COUNTIF(MaGv!$C$63:$BB$63, B165)&gt;0, INDEX(MaGv!$C$38:$BB$63, 1, MATCH(B165, MaGv!$C$63:$BB$63,0))," ")</f>
        <v xml:space="preserve"> </v>
      </c>
      <c r="J175" s="50" t="str">
        <f>IF(COUNTIF(MaGv!$C$68:$BB$68, B165)&gt;0, INDEX(MaGv!$C$38:$BB$68, 1, MATCH(B165, MaGv!$C$68:$BB$68,0))," ")</f>
        <v xml:space="preserve"> </v>
      </c>
      <c r="K175" s="75"/>
      <c r="L175" s="487"/>
      <c r="M175" s="50">
        <v>5</v>
      </c>
      <c r="N175" s="51" t="s">
        <v>710</v>
      </c>
      <c r="O175" s="50" t="str">
        <f>IF(COUNTIF(MaGv!$C$43:$BB$43, L165)&gt;0, INDEX(MaGv!$C$38:$BB$43, 1, MATCH(L165, MaGv!$C$43:$BB$43,0))," ")</f>
        <v>B7</v>
      </c>
      <c r="P175" s="50" t="str">
        <f>IF(COUNTIF(MaGv!$C$48:$BB$48, L165)&gt;0, INDEX(MaGv!$C$38:$BB$48, 1, MATCH(L165, MaGv!$C$48:$BB$48,0))," ")</f>
        <v xml:space="preserve"> </v>
      </c>
      <c r="Q175" s="50" t="str">
        <f>IF(COUNTIF(MaGv!$C$53:$BB$53, L165)&gt;0, INDEX(MaGv!$C$38:$BB$53, 1, MATCH(L165, MaGv!$C$53:$BB$53,0))," ")</f>
        <v xml:space="preserve"> </v>
      </c>
      <c r="R175" s="50" t="str">
        <f>IF(COUNTIF(MaGv!$C$58:$BB$58, L165)&gt;0, INDEX(MaGv!$C$38:$BB$58, 1, MATCH(L165, MaGv!$C$58:$BB$58,0))," ")</f>
        <v>B9</v>
      </c>
      <c r="S175" s="50" t="str">
        <f>IF(COUNTIF(MaGv!$C$63:$BB$63, L165)&gt;0, INDEX(MaGv!$C$38:$BB$63, 1, MATCH(L165, MaGv!$C$63:$BB$63,0))," ")</f>
        <v>B3</v>
      </c>
      <c r="T175" s="50" t="str">
        <f>IF(COUNTIF(MaGv!$C$68:$BB$68, L165)&gt;0, INDEX(MaGv!$C$38:$BB$68, 1, MATCH(L165, MaGv!$C$68:$BB$68,0))," ")</f>
        <v xml:space="preserve"> </v>
      </c>
    </row>
    <row r="176" spans="1:22" ht="12.95" customHeight="1" x14ac:dyDescent="0.2">
      <c r="A176" s="91"/>
      <c r="B176" s="86"/>
      <c r="C176" s="45"/>
      <c r="D176" s="52"/>
      <c r="E176" s="45"/>
      <c r="F176" s="45"/>
      <c r="G176" s="45"/>
      <c r="H176" s="45"/>
      <c r="I176" s="45"/>
      <c r="J176" s="45"/>
      <c r="K176" s="75"/>
      <c r="L176" s="86"/>
      <c r="M176" s="45"/>
      <c r="N176" s="52"/>
      <c r="O176" s="45"/>
      <c r="P176" s="45"/>
      <c r="Q176" s="45"/>
      <c r="R176" s="45"/>
      <c r="S176" s="45"/>
      <c r="T176" s="45"/>
    </row>
    <row r="177" spans="1:22" ht="6.95" customHeight="1" x14ac:dyDescent="0.2">
      <c r="A177" s="94"/>
      <c r="B177" s="87"/>
      <c r="C177" s="53"/>
      <c r="D177" s="53"/>
      <c r="E177" s="54"/>
      <c r="F177" s="54"/>
      <c r="G177" s="54"/>
      <c r="H177" s="54"/>
      <c r="I177" s="54"/>
      <c r="J177" s="54"/>
      <c r="K177" s="54"/>
      <c r="L177" s="87"/>
      <c r="M177" s="53"/>
      <c r="N177" s="53"/>
      <c r="O177" s="54"/>
      <c r="P177" s="54"/>
      <c r="Q177" s="54"/>
      <c r="R177" s="54"/>
      <c r="S177" s="54"/>
      <c r="T177" s="54"/>
    </row>
    <row r="178" spans="1:22" ht="14.1" customHeight="1" x14ac:dyDescent="0.2">
      <c r="A178" s="91"/>
      <c r="B178" s="83"/>
      <c r="C178" s="40" t="s">
        <v>94</v>
      </c>
      <c r="D178" s="40"/>
      <c r="E178" s="40"/>
      <c r="F178" s="40"/>
      <c r="G178" s="40"/>
      <c r="H178" s="40" t="str">
        <f>MaGv!$N$1</f>
        <v>02/1/2018</v>
      </c>
      <c r="I178" s="40"/>
      <c r="J178" s="40"/>
      <c r="K178" s="41"/>
      <c r="L178" s="83"/>
      <c r="M178" s="40" t="s">
        <v>94</v>
      </c>
      <c r="N178" s="40"/>
      <c r="O178" s="40"/>
      <c r="P178" s="40"/>
      <c r="Q178" s="40"/>
      <c r="R178" s="40" t="str">
        <f>MaGv!$N$1</f>
        <v>02/1/2018</v>
      </c>
      <c r="S178" s="40"/>
      <c r="T178" s="40"/>
    </row>
    <row r="179" spans="1:22" ht="12.95" customHeight="1" x14ac:dyDescent="0.3">
      <c r="B179" s="84" t="s">
        <v>95</v>
      </c>
      <c r="C179" s="489" t="str">
        <f>VLOOKUP(B181,dsma,3,0)&amp;"-"&amp;VLOOKUP(B181,dsma,5,0)</f>
        <v>Nguyễn Thị Tường Minh-Lý</v>
      </c>
      <c r="D179" s="489"/>
      <c r="E179" s="489"/>
      <c r="F179" s="489"/>
      <c r="G179" s="41"/>
      <c r="H179" s="42"/>
      <c r="I179" s="43" t="s">
        <v>180</v>
      </c>
      <c r="J179" s="44">
        <f>60-COUNTIF(E182:J191, " ")</f>
        <v>3</v>
      </c>
      <c r="K179" s="41"/>
      <c r="L179" s="84" t="s">
        <v>95</v>
      </c>
      <c r="M179" s="489" t="str">
        <f>VLOOKUP(L181,dsma,3,0)&amp;"-"&amp;VLOOKUP(L181,dsma,5,0)</f>
        <v>Nguyễn Khánh Toàn-Lý</v>
      </c>
      <c r="N179" s="489"/>
      <c r="O179" s="489"/>
      <c r="P179" s="489"/>
      <c r="Q179" s="41"/>
      <c r="R179" s="42"/>
      <c r="S179" s="43" t="s">
        <v>180</v>
      </c>
      <c r="T179" s="44">
        <f>60-COUNTIF(O182:T191, " ")</f>
        <v>14</v>
      </c>
    </row>
    <row r="180" spans="1:22" ht="3" customHeight="1" x14ac:dyDescent="0.2">
      <c r="B180" s="83"/>
      <c r="C180" s="41"/>
      <c r="D180" s="41"/>
      <c r="E180" s="45"/>
      <c r="F180" s="41"/>
      <c r="G180" s="41"/>
      <c r="H180" s="41"/>
      <c r="I180" s="41"/>
      <c r="J180" s="41"/>
      <c r="K180" s="41"/>
      <c r="L180" s="83"/>
      <c r="M180" s="41"/>
      <c r="N180" s="41"/>
      <c r="O180" s="45"/>
      <c r="P180" s="41"/>
      <c r="Q180" s="41"/>
      <c r="R180" s="41"/>
      <c r="S180" s="41"/>
      <c r="T180" s="41"/>
    </row>
    <row r="181" spans="1:22" ht="12.95" customHeight="1" x14ac:dyDescent="0.2">
      <c r="A181" s="93"/>
      <c r="B181" s="85" t="str">
        <f>X27</f>
        <v>BL07</v>
      </c>
      <c r="C181" s="46" t="s">
        <v>96</v>
      </c>
      <c r="D181" s="46" t="s">
        <v>97</v>
      </c>
      <c r="E181" s="46" t="s">
        <v>15</v>
      </c>
      <c r="F181" s="46" t="s">
        <v>16</v>
      </c>
      <c r="G181" s="46" t="s">
        <v>38</v>
      </c>
      <c r="H181" s="46" t="s">
        <v>39</v>
      </c>
      <c r="I181" s="46" t="s">
        <v>40</v>
      </c>
      <c r="J181" s="46" t="s">
        <v>41</v>
      </c>
      <c r="K181" s="74"/>
      <c r="L181" s="85" t="str">
        <f>X28</f>
        <v>BL08</v>
      </c>
      <c r="M181" s="46" t="s">
        <v>96</v>
      </c>
      <c r="N181" s="46" t="s">
        <v>97</v>
      </c>
      <c r="O181" s="46" t="s">
        <v>15</v>
      </c>
      <c r="P181" s="46" t="s">
        <v>16</v>
      </c>
      <c r="Q181" s="46" t="s">
        <v>38</v>
      </c>
      <c r="R181" s="46" t="s">
        <v>39</v>
      </c>
      <c r="S181" s="46" t="s">
        <v>40</v>
      </c>
      <c r="T181" s="46" t="s">
        <v>41</v>
      </c>
      <c r="V181" s="89">
        <v>24</v>
      </c>
    </row>
    <row r="182" spans="1:22" ht="12.95" customHeight="1" x14ac:dyDescent="0.2">
      <c r="A182" s="91"/>
      <c r="B182" s="488" t="s">
        <v>25</v>
      </c>
      <c r="C182" s="38">
        <v>1</v>
      </c>
      <c r="D182" s="47" t="s">
        <v>98</v>
      </c>
      <c r="E182" s="38" t="str">
        <f>IF(COUNTIF(MaGv!$C$4:$BB$4, B181)&gt;0, INDEX(MaGv!$C$3:$BB$4, 1, MATCH(B181, MaGv!$C$4:$BB$4,0))," ")</f>
        <v xml:space="preserve"> </v>
      </c>
      <c r="F182" s="38" t="str">
        <f>IF(COUNTIF(MaGv!$C$9:$BB$9, B181)&gt;0, INDEX(MaGv!$C$3:$BB$9, 1, MATCH(B181, MaGv!$C$9:$BB$9,0))," ")</f>
        <v>C12</v>
      </c>
      <c r="G182" s="38" t="str">
        <f>IF(COUNTIF(MaGv!$C$14:$BB$14, B181)&gt;0, INDEX(MaGv!$C$3:$BB$14, 1, MATCH(B181, MaGv!$C$14:$BB$14,0))," ")</f>
        <v xml:space="preserve"> </v>
      </c>
      <c r="H182" s="38" t="str">
        <f>IF(COUNTIF(MaGv!$C$19:$BB$19, B181)&gt;0, INDEX(MaGv!$C$3:$BB$19, 1, MATCH(B181, MaGv!$C$19:$BB$19,0))," ")</f>
        <v xml:space="preserve"> </v>
      </c>
      <c r="I182" s="38" t="str">
        <f>IF(COUNTIF(MaGv!$C$24:$BB$24, B181)&gt;0, INDEX(MaGv!$C$3:$BB$24, 1, MATCH(B181, MaGv!$C$24:$BB$24,0))," ")</f>
        <v xml:space="preserve"> </v>
      </c>
      <c r="J182" s="38" t="str">
        <f>IF(COUNTIF(MaGv!$C$29:$BB$29, B181)&gt;0, INDEX(MaGv!$C$3:$BB$29, 1, MATCH(B181, MaGv!$C$29:$BB$29,0))," ")</f>
        <v xml:space="preserve"> </v>
      </c>
      <c r="K182" s="75"/>
      <c r="L182" s="488" t="s">
        <v>25</v>
      </c>
      <c r="M182" s="38">
        <v>1</v>
      </c>
      <c r="N182" s="47" t="s">
        <v>98</v>
      </c>
      <c r="O182" s="38" t="str">
        <f>IF(COUNTIF(MaGv!$C$4:$BB$4, L181)&gt;0, INDEX(MaGv!$C$3:$BB$4, 1, MATCH(L181, MaGv!$C$4:$BB$4,0))," ")</f>
        <v xml:space="preserve"> </v>
      </c>
      <c r="P182" s="38" t="str">
        <f>IF(COUNTIF(MaGv!$C$9:$BB$9, L181)&gt;0, INDEX(MaGv!$C$3:$BB$9, 1, MATCH(L181, MaGv!$C$9:$BB$9,0))," ")</f>
        <v xml:space="preserve"> </v>
      </c>
      <c r="Q182" s="38" t="str">
        <f>IF(COUNTIF(MaGv!$C$14:$BB$14, L181)&gt;0, INDEX(MaGv!$C$3:$BB$14, 1, MATCH(L181, MaGv!$C$14:$BB$14,0))," ")</f>
        <v xml:space="preserve"> </v>
      </c>
      <c r="R182" s="38" t="str">
        <f>IF(COUNTIF(MaGv!$C$19:$BB$19, L181)&gt;0, INDEX(MaGv!$C$3:$BB$19, 1, MATCH(L181, MaGv!$C$19:$BB$19,0))," ")</f>
        <v xml:space="preserve"> </v>
      </c>
      <c r="S182" s="38" t="str">
        <f>IF(COUNTIF(MaGv!$C$24:$BB$24, L181)&gt;0, INDEX(MaGv!$C$3:$BB$24, 1, MATCH(L181, MaGv!$C$24:$BB$24,0))," ")</f>
        <v xml:space="preserve"> </v>
      </c>
      <c r="T182" s="38" t="str">
        <f>IF(COUNTIF(MaGv!$C$29:$BB$29, L181)&gt;0, INDEX(MaGv!$C$3:$BB$29, 1, MATCH(L181, MaGv!$C$29:$BB$29,0))," ")</f>
        <v xml:space="preserve"> </v>
      </c>
    </row>
    <row r="183" spans="1:22" ht="12.95" customHeight="1" x14ac:dyDescent="0.2">
      <c r="A183" s="91"/>
      <c r="B183" s="486"/>
      <c r="C183" s="48">
        <v>2</v>
      </c>
      <c r="D183" s="49" t="s">
        <v>140</v>
      </c>
      <c r="E183" s="48" t="str">
        <f>IF(COUNTIF(MaGv!$C$5:$BB$5, B181)&gt;0, INDEX(MaGv!$C$3:$BB$5, 1, MATCH(B181, MaGv!$C$5:$BB$5,0))," ")</f>
        <v xml:space="preserve"> </v>
      </c>
      <c r="F183" s="48" t="str">
        <f>IF(COUNTIF(MaGv!$C$10:$BB$10, B181)&gt;0, INDEX(MaGv!$C$3:$BB$10, 1, MATCH(B181, MaGv!$C$10:$BB$10,0))," ")</f>
        <v>C12</v>
      </c>
      <c r="G183" s="48" t="str">
        <f>IF(COUNTIF(MaGv!$C$15:$BB$15, B181)&gt;0, INDEX(MaGv!$C$3:$BB$15, 1, MATCH(B181, MaGv!$C$15:$BB$15,0))," ")</f>
        <v xml:space="preserve"> </v>
      </c>
      <c r="H183" s="48" t="str">
        <f>IF(COUNTIF(MaGv!$C$20:$BB$20, B181)&gt;0, INDEX(MaGv!$C$3:$BB$20, 1, MATCH(B181, MaGv!$C$20:$BB$20,0))," ")</f>
        <v xml:space="preserve"> </v>
      </c>
      <c r="I183" s="48" t="str">
        <f>IF(COUNTIF(MaGv!$C$25:$BB$25, B181)&gt;0, INDEX(MaGv!$C$3:$BB$25, 1, MATCH(B181, MaGv!$C$25:$BB$25,0))," ")</f>
        <v xml:space="preserve"> </v>
      </c>
      <c r="J183" s="48" t="str">
        <f>IF(COUNTIF(MaGv!$C$30:$BB$30, B181)&gt;0, INDEX(MaGv!$C$3:$BB$30, 1, MATCH(B181, MaGv!$C$30:$BB$30,0))," ")</f>
        <v xml:space="preserve"> </v>
      </c>
      <c r="K183" s="75"/>
      <c r="L183" s="486"/>
      <c r="M183" s="48">
        <v>2</v>
      </c>
      <c r="N183" s="49" t="s">
        <v>140</v>
      </c>
      <c r="O183" s="48" t="str">
        <f>IF(COUNTIF(MaGv!$C$5:$BB$5, L181)&gt;0, INDEX(MaGv!$C$3:$BB$5, 1, MATCH(L181, MaGv!$C$5:$BB$5,0))," ")</f>
        <v xml:space="preserve"> </v>
      </c>
      <c r="P183" s="48" t="str">
        <f>IF(COUNTIF(MaGv!$C$10:$BB$10, L181)&gt;0, INDEX(MaGv!$C$3:$BB$10, 1, MATCH(L181, MaGv!$C$10:$BB$10,0))," ")</f>
        <v xml:space="preserve"> </v>
      </c>
      <c r="Q183" s="48" t="str">
        <f>IF(COUNTIF(MaGv!$C$15:$BB$15, L181)&gt;0, INDEX(MaGv!$C$3:$BB$15, 1, MATCH(L181, MaGv!$C$15:$BB$15,0))," ")</f>
        <v xml:space="preserve"> </v>
      </c>
      <c r="R183" s="48" t="str">
        <f>IF(COUNTIF(MaGv!$C$20:$BB$20, L181)&gt;0, INDEX(MaGv!$C$3:$BB$20, 1, MATCH(L181, MaGv!$C$20:$BB$20,0))," ")</f>
        <v xml:space="preserve"> </v>
      </c>
      <c r="S183" s="48" t="str">
        <f>IF(COUNTIF(MaGv!$C$25:$BB$25, L181)&gt;0, INDEX(MaGv!$C$3:$BB$25, 1, MATCH(L181, MaGv!$C$25:$BB$25,0))," ")</f>
        <v xml:space="preserve"> </v>
      </c>
      <c r="T183" s="48" t="str">
        <f>IF(COUNTIF(MaGv!$C$30:$BB$30, L181)&gt;0, INDEX(MaGv!$C$3:$BB$30, 1, MATCH(L181, MaGv!$C$30:$BB$30,0))," ")</f>
        <v xml:space="preserve"> </v>
      </c>
    </row>
    <row r="184" spans="1:22" ht="12.95" customHeight="1" x14ac:dyDescent="0.2">
      <c r="A184" s="91"/>
      <c r="B184" s="486"/>
      <c r="C184" s="48">
        <v>3</v>
      </c>
      <c r="D184" s="49" t="s">
        <v>445</v>
      </c>
      <c r="E184" s="48" t="str">
        <f>IF(COUNTIF(MaGv!$C$6:$BB$6, B181)&gt;0, INDEX(MaGv!$C$3:$BB$6, 1, MATCH(B181, MaGv!$C$6:$BB$6,0))," ")</f>
        <v xml:space="preserve"> </v>
      </c>
      <c r="F184" s="48" t="str">
        <f>IF(COUNTIF(MaGv!$C$11:$BB$11, B181)&gt;0, INDEX(MaGv!$C$3:$BB$11, 1, MATCH(B181, MaGv!$C$11:$BB$11,0))," ")</f>
        <v xml:space="preserve"> </v>
      </c>
      <c r="G184" s="48" t="str">
        <f>IF(COUNTIF(MaGv!$C$16:$BB$16, B181)&gt;0, INDEX(MaGv!$C$3:$BB$16, 1, MATCH(B181, MaGv!$C$16:$BB$16,0))," ")</f>
        <v xml:space="preserve"> </v>
      </c>
      <c r="H184" s="48" t="str">
        <f>IF(COUNTIF(MaGv!$C$21:$BB$21, B181)&gt;0, INDEX(MaGv!$C$3:$BB$21, 1, MATCH(B181, MaGv!$C$21:$BB$21,0))," ")</f>
        <v xml:space="preserve"> </v>
      </c>
      <c r="I184" s="48" t="str">
        <f>IF(COUNTIF(MaGv!$C$26:$BB$26, B181)&gt;0, INDEX(MaGv!$C$3:$BB$26, 1, MATCH(B181, MaGv!$C$26:$BB$26,0))," ")</f>
        <v xml:space="preserve"> </v>
      </c>
      <c r="J184" s="48" t="str">
        <f>IF(COUNTIF(MaGv!$C$31:$BB$31, B181)&gt;0, INDEX(MaGv!$C$3:$BB$31, 1, MATCH(B181, MaGv!$C$31:$BB$31,0))," ")</f>
        <v xml:space="preserve"> </v>
      </c>
      <c r="K184" s="75"/>
      <c r="L184" s="486"/>
      <c r="M184" s="48">
        <v>3</v>
      </c>
      <c r="N184" s="49" t="s">
        <v>445</v>
      </c>
      <c r="O184" s="48" t="str">
        <f>IF(COUNTIF(MaGv!$C$6:$BB$6, L181)&gt;0, INDEX(MaGv!$C$3:$BB$6, 1, MATCH(L181, MaGv!$C$6:$BB$6,0))," ")</f>
        <v>C6</v>
      </c>
      <c r="P184" s="48" t="str">
        <f>IF(COUNTIF(MaGv!$C$11:$BB$11, L181)&gt;0, INDEX(MaGv!$C$3:$BB$11, 1, MATCH(L181, MaGv!$C$11:$BB$11,0))," ")</f>
        <v xml:space="preserve"> </v>
      </c>
      <c r="Q184" s="48" t="str">
        <f>IF(COUNTIF(MaGv!$C$16:$BB$16, L181)&gt;0, INDEX(MaGv!$C$3:$BB$16, 1, MATCH(L181, MaGv!$C$16:$BB$16,0))," ")</f>
        <v xml:space="preserve"> </v>
      </c>
      <c r="R184" s="48" t="str">
        <f>IF(COUNTIF(MaGv!$C$21:$BB$21, L181)&gt;0, INDEX(MaGv!$C$3:$BB$21, 1, MATCH(L181, MaGv!$C$21:$BB$21,0))," ")</f>
        <v xml:space="preserve"> </v>
      </c>
      <c r="S184" s="48" t="str">
        <f>IF(COUNTIF(MaGv!$C$26:$BB$26, L181)&gt;0, INDEX(MaGv!$C$3:$BB$26, 1, MATCH(L181, MaGv!$C$26:$BB$26,0))," ")</f>
        <v xml:space="preserve"> </v>
      </c>
      <c r="T184" s="48" t="str">
        <f>IF(COUNTIF(MaGv!$C$31:$BB$31, L181)&gt;0, INDEX(MaGv!$C$3:$BB$31, 1, MATCH(L181, MaGv!$C$31:$BB$31,0))," ")</f>
        <v xml:space="preserve"> </v>
      </c>
    </row>
    <row r="185" spans="1:22" ht="12.95" customHeight="1" x14ac:dyDescent="0.2">
      <c r="A185" s="91"/>
      <c r="B185" s="486"/>
      <c r="C185" s="48">
        <v>4</v>
      </c>
      <c r="D185" s="49" t="s">
        <v>141</v>
      </c>
      <c r="E185" s="48" t="str">
        <f>IF(COUNTIF(MaGv!$C$7:$BB$7, B181)&gt;0, INDEX(MaGv!$C$3:$BB$7, 1, MATCH(B181, MaGv!$C$7:$BB$7,0))," ")</f>
        <v xml:space="preserve"> </v>
      </c>
      <c r="F185" s="48" t="str">
        <f>IF(COUNTIF(MaGv!$C$12:$BB$12, B181)&gt;0, INDEX(MaGv!$C$3:$BB$12, 1, MATCH(B181, MaGv!$C$12:$BB$12,0))," ")</f>
        <v xml:space="preserve"> </v>
      </c>
      <c r="G185" s="48" t="str">
        <f>IF(COUNTIF(MaGv!$C$17:$BB$17, B181)&gt;0, INDEX(MaGv!$C$3:$BB$17, 1, MATCH(B181, MaGv!$C$17:$BB$17,0))," ")</f>
        <v xml:space="preserve"> </v>
      </c>
      <c r="H185" s="48" t="str">
        <f>IF(COUNTIF(MaGv!$C$22:$BB$22, B181)&gt;0, INDEX(MaGv!$C$3:$BB$22, 1, MATCH(B181, MaGv!$C$22:$BB$22,0))," ")</f>
        <v xml:space="preserve"> </v>
      </c>
      <c r="I185" s="48" t="str">
        <f>IF(COUNTIF(MaGv!$C$27:$BB$27, B181)&gt;0, INDEX(MaGv!$C$3:$BB$27, 1, MATCH(B181, MaGv!$C$27:$BB$27,0))," ")</f>
        <v xml:space="preserve"> </v>
      </c>
      <c r="J185" s="48" t="str">
        <f>IF(COUNTIF(MaGv!$C$32:$BB$32, B181)&gt;0, INDEX(MaGv!$C$3:$BB$32, 1, MATCH(B181, MaGv!$C$32:$BB$32,0))," ")</f>
        <v xml:space="preserve"> </v>
      </c>
      <c r="K185" s="75"/>
      <c r="L185" s="486"/>
      <c r="M185" s="48">
        <v>4</v>
      </c>
      <c r="N185" s="49" t="s">
        <v>141</v>
      </c>
      <c r="O185" s="48" t="str">
        <f>IF(COUNTIF(MaGv!$C$7:$BB$7, L181)&gt;0, INDEX(MaGv!$C$3:$BB$7, 1, MATCH(L181, MaGv!$C$7:$BB$7,0))," ")</f>
        <v xml:space="preserve"> </v>
      </c>
      <c r="P185" s="48" t="str">
        <f>IF(COUNTIF(MaGv!$C$12:$BB$12, L181)&gt;0, INDEX(MaGv!$C$3:$BB$12, 1, MATCH(L181, MaGv!$C$12:$BB$12,0))," ")</f>
        <v xml:space="preserve"> </v>
      </c>
      <c r="Q185" s="48" t="str">
        <f>IF(COUNTIF(MaGv!$C$17:$BB$17, L181)&gt;0, INDEX(MaGv!$C$3:$BB$17, 1, MATCH(L181, MaGv!$C$17:$BB$17,0))," ")</f>
        <v xml:space="preserve"> </v>
      </c>
      <c r="R185" s="48" t="str">
        <f>IF(COUNTIF(MaGv!$C$22:$BB$22, L181)&gt;0, INDEX(MaGv!$C$3:$BB$22, 1, MATCH(L181, MaGv!$C$22:$BB$22,0))," ")</f>
        <v xml:space="preserve"> </v>
      </c>
      <c r="S185" s="48" t="str">
        <f>IF(COUNTIF(MaGv!$C$27:$BB$27, L181)&gt;0, INDEX(MaGv!$C$3:$BB$27, 1, MATCH(L181, MaGv!$C$27:$BB$27,0))," ")</f>
        <v xml:space="preserve"> </v>
      </c>
      <c r="T185" s="48" t="str">
        <f>IF(COUNTIF(MaGv!$C$32:$BB$32, L181)&gt;0, INDEX(MaGv!$C$3:$BB$32, 1, MATCH(L181, MaGv!$C$32:$BB$32,0))," ")</f>
        <v xml:space="preserve"> </v>
      </c>
    </row>
    <row r="186" spans="1:22" ht="12.95" customHeight="1" thickBot="1" x14ac:dyDescent="0.25">
      <c r="A186" s="91"/>
      <c r="B186" s="486"/>
      <c r="C186" s="79">
        <v>5</v>
      </c>
      <c r="D186" s="81" t="s">
        <v>142</v>
      </c>
      <c r="E186" s="79" t="str">
        <f>IF(COUNTIF(MaGv!$C$8:$BB$8, B181)&gt;0, INDEX(MaGv!$C$3:$BB$8, 1, MATCH(B181, MaGv!$C$8:$BB$8,0))," ")</f>
        <v xml:space="preserve"> </v>
      </c>
      <c r="F186" s="79" t="str">
        <f>IF(COUNTIF(MaGv!$C$13:$BB$13, B181)&gt;0, INDEX(MaGv!$C$3:$BB$13, 1, MATCH(B181, MaGv!$C$13:$BB$13,0))," ")</f>
        <v xml:space="preserve"> </v>
      </c>
      <c r="G186" s="79" t="str">
        <f>IF(COUNTIF(MaGv!$C$18:$BB$18, B181)&gt;0, INDEX(MaGv!$C$3:$BB$18, 1, MATCH(B181, MaGv!$C$18:$BB$18,0))," ")</f>
        <v xml:space="preserve"> </v>
      </c>
      <c r="H186" s="79" t="str">
        <f>IF(COUNTIF(MaGv!$C$23:$BB$23, B181)&gt;0, INDEX(MaGv!$C$3:$BB$23, 1, MATCH(B181, MaGv!$C$23:$BB$23,0))," ")</f>
        <v xml:space="preserve"> </v>
      </c>
      <c r="I186" s="79" t="str">
        <f>IF(COUNTIF(MaGv!$C$28:$BB$28, B181)&gt;0, INDEX(MaGv!$C$3:$BB$28, 1, MATCH(B181, MaGv!$C$28:$BB$28,0))," ")</f>
        <v xml:space="preserve"> </v>
      </c>
      <c r="J186" s="79" t="str">
        <f>IF(COUNTIF(MaGv!$C$33:$BB$33, B181)&gt;0, INDEX(MaGv!$C$3:$BB$33, 1, MATCH(B181, MaGv!$C$33:$BB$33, 0))," ")</f>
        <v xml:space="preserve"> </v>
      </c>
      <c r="K186" s="75"/>
      <c r="L186" s="486"/>
      <c r="M186" s="79">
        <v>5</v>
      </c>
      <c r="N186" s="81" t="s">
        <v>142</v>
      </c>
      <c r="O186" s="79" t="str">
        <f>IF(COUNTIF(MaGv!$C$8:$BB$8, L181)&gt;0, INDEX(MaGv!$C$3:$BB$8, 1, MATCH(L181, MaGv!$C$8:$BB$8,0))," ")</f>
        <v xml:space="preserve"> </v>
      </c>
      <c r="P186" s="79" t="str">
        <f>IF(COUNTIF(MaGv!$C$13:$BB$13, L181)&gt;0, INDEX(MaGv!$C$3:$BB$13, 1, MATCH(L181, MaGv!$C$13:$BB$13,0))," ")</f>
        <v>C6</v>
      </c>
      <c r="Q186" s="79" t="str">
        <f>IF(COUNTIF(MaGv!$C$18:$BB$18, L181)&gt;0, INDEX(MaGv!$C$3:$BB$18, 1, MATCH(L181, MaGv!$C$18:$BB$18,0))," ")</f>
        <v xml:space="preserve"> </v>
      </c>
      <c r="R186" s="79" t="str">
        <f>IF(COUNTIF(MaGv!$C$23:$BB$23, L181)&gt;0, INDEX(MaGv!$C$3:$BB$23, 1, MATCH(L181, MaGv!$C$23:$BB$23,0))," ")</f>
        <v xml:space="preserve"> </v>
      </c>
      <c r="S186" s="79" t="str">
        <f>IF(COUNTIF(MaGv!$C$28:$BB$28, L181)&gt;0, INDEX(MaGv!$C$3:$BB$28, 1, MATCH(L181, MaGv!$C$28:$BB$28,0))," ")</f>
        <v xml:space="preserve"> </v>
      </c>
      <c r="T186" s="79" t="str">
        <f>IF(COUNTIF(MaGv!$C$33:$BB$33, L181)&gt;0, INDEX(MaGv!$C$3:$BB$33, 1, MATCH(L181, MaGv!$C$33:$BB$33, 0))," ")</f>
        <v xml:space="preserve"> </v>
      </c>
    </row>
    <row r="187" spans="1:22" ht="12.95" customHeight="1" thickTop="1" x14ac:dyDescent="0.2">
      <c r="A187" s="91"/>
      <c r="B187" s="485" t="s">
        <v>24</v>
      </c>
      <c r="C187" s="80">
        <v>1</v>
      </c>
      <c r="D187" s="82" t="s">
        <v>446</v>
      </c>
      <c r="E187" s="80" t="str">
        <f>IF(COUNTIF(MaGv!$C$39:$BB$39, B181)&gt;0, INDEX(MaGv!$C$38:$BB$39, 1, MATCH(B181, MaGv!$C$39:$BB$39,0))," ")</f>
        <v xml:space="preserve"> </v>
      </c>
      <c r="F187" s="80" t="str">
        <f>IF(COUNTIF(MaGv!$C$44:$BB$44, B181)&gt;0, INDEX(MaGv!$C$38:$BB$44, 1, MATCH(B181, MaGv!$C$44:$BB$44,0))," ")</f>
        <v xml:space="preserve"> </v>
      </c>
      <c r="G187" s="80" t="str">
        <f>IF(COUNTIF(MaGv!$C$49:$BB$49, B181)&gt;0, INDEX(MaGv!$C$38:$BB$49, 1, MATCH(B181, MaGv!$C$49:$BB$49,0))," ")</f>
        <v xml:space="preserve"> </v>
      </c>
      <c r="H187" s="80" t="str">
        <f>IF(COUNTIF(MaGv!$C$54:$BB$54, B181)&gt;0, INDEX(MaGv!$C$38:$BB$54, 1, MATCH(B181, MaGv!$C$54:$BB$54,0))," ")</f>
        <v xml:space="preserve"> </v>
      </c>
      <c r="I187" s="80" t="str">
        <f>IF(COUNTIF(MaGv!$C$59:$BB$59, B181)&gt;0, INDEX(MaGv!$C$38:$BB$59, 1, MATCH(B181, MaGv!$C$59:$BB$59,0))," ")</f>
        <v xml:space="preserve"> </v>
      </c>
      <c r="J187" s="80" t="str">
        <f>IF(COUNTIF(MaGv!$C$64:$BB$64, B181)&gt;0, INDEX(MaGv!$C$38:$BB$64, 1, MATCH(B181, MaGv!$C$64:$BB$64,0))," ")</f>
        <v xml:space="preserve"> </v>
      </c>
      <c r="K187" s="75"/>
      <c r="L187" s="485" t="s">
        <v>24</v>
      </c>
      <c r="M187" s="80">
        <v>1</v>
      </c>
      <c r="N187" s="82" t="s">
        <v>446</v>
      </c>
      <c r="O187" s="80" t="str">
        <f>IF(COUNTIF(MaGv!$C$39:$BB$39, L181)&gt;0, INDEX(MaGv!$C$38:$BB$39, 1, MATCH(L181, MaGv!$C$39:$BB$39,0))," ")</f>
        <v>B8</v>
      </c>
      <c r="P187" s="80" t="str">
        <f>IF(COUNTIF(MaGv!$C$44:$BB$44, L181)&gt;0, INDEX(MaGv!$C$38:$BB$44, 1, MATCH(L181, MaGv!$C$44:$BB$44,0))," ")</f>
        <v>B11</v>
      </c>
      <c r="Q187" s="80" t="str">
        <f>IF(COUNTIF(MaGv!$C$49:$BB$49, L181)&gt;0, INDEX(MaGv!$C$38:$BB$49, 1, MATCH(L181, MaGv!$C$49:$BB$49,0))," ")</f>
        <v xml:space="preserve"> </v>
      </c>
      <c r="R187" s="80" t="str">
        <f>IF(COUNTIF(MaGv!$C$54:$BB$54, L181)&gt;0, INDEX(MaGv!$C$38:$BB$54, 1, MATCH(L181, MaGv!$C$54:$BB$54,0))," ")</f>
        <v xml:space="preserve"> </v>
      </c>
      <c r="S187" s="80" t="str">
        <f>IF(COUNTIF(MaGv!$C$59:$BB$59, L181)&gt;0, INDEX(MaGv!$C$38:$BB$59, 1, MATCH(L181, MaGv!$C$59:$BB$59,0))," ")</f>
        <v xml:space="preserve"> </v>
      </c>
      <c r="T187" s="80" t="str">
        <f>IF(COUNTIF(MaGv!$C$64:$BB$64, L181)&gt;0, INDEX(MaGv!$C$38:$BB$64, 1, MATCH(L181, MaGv!$C$64:$BB$64,0))," ")</f>
        <v xml:space="preserve"> </v>
      </c>
    </row>
    <row r="188" spans="1:22" ht="12.95" customHeight="1" x14ac:dyDescent="0.2">
      <c r="A188" s="91"/>
      <c r="B188" s="486"/>
      <c r="C188" s="48">
        <v>2</v>
      </c>
      <c r="D188" s="49" t="s">
        <v>707</v>
      </c>
      <c r="E188" s="48" t="str">
        <f>IF(COUNTIF(MaGv!$C$40:$BB$40, B181)&gt;0, INDEX(MaGv!$C$38:$BB$40, 1, MATCH(B181, MaGv!$C$40:$BB$40,0))," ")</f>
        <v xml:space="preserve"> </v>
      </c>
      <c r="F188" s="48" t="str">
        <f>IF(COUNTIF(MaGv!$C$45:$BB$45, B181)&gt;0, INDEX(MaGv!$C$38:$BB$45, 1, MATCH(B181, MaGv!$C$45:$BB$45,0))," ")</f>
        <v xml:space="preserve"> </v>
      </c>
      <c r="G188" s="48" t="str">
        <f>IF(COUNTIF(MaGv!$C$50:$BB$50, B181)&gt;0, INDEX(MaGv!$C$38:$BB$50, 1, MATCH(B181, MaGv!$C$50:$BB$50,0))," ")</f>
        <v xml:space="preserve"> </v>
      </c>
      <c r="H188" s="48" t="str">
        <f>IF(COUNTIF(MaGv!$C$55:$BB$55, B181)&gt;0, INDEX(MaGv!$C$38:$BB$55, 1, MATCH(B181, MaGv!$C$55:$BB$55,0))," ")</f>
        <v xml:space="preserve"> </v>
      </c>
      <c r="I188" s="48" t="str">
        <f>IF(COUNTIF(MaGv!$C$60:$BB$60, B181)&gt;0, INDEX(MaGv!$C$38:$BB$60, 1, MATCH(B181, MaGv!$C$60:$BB$60,0))," ")</f>
        <v xml:space="preserve"> </v>
      </c>
      <c r="J188" s="48" t="str">
        <f>IF(COUNTIF(MaGv!$C$65:$BB$65, B181)&gt;0, INDEX(MaGv!$C$38:$BB$65, 1, MATCH(B181, MaGv!$C$65:$BB$65,0))," ")</f>
        <v xml:space="preserve"> </v>
      </c>
      <c r="K188" s="75"/>
      <c r="L188" s="486"/>
      <c r="M188" s="48">
        <v>2</v>
      </c>
      <c r="N188" s="49" t="s">
        <v>707</v>
      </c>
      <c r="O188" s="48" t="str">
        <f>IF(COUNTIF(MaGv!$C$40:$BB$40, L181)&gt;0, INDEX(MaGv!$C$38:$BB$40, 1, MATCH(L181, MaGv!$C$40:$BB$40,0))," ")</f>
        <v>B8</v>
      </c>
      <c r="P188" s="48" t="str">
        <f>IF(COUNTIF(MaGv!$C$45:$BB$45, L181)&gt;0, INDEX(MaGv!$C$38:$BB$45, 1, MATCH(L181, MaGv!$C$45:$BB$45,0))," ")</f>
        <v>B11</v>
      </c>
      <c r="Q188" s="48" t="str">
        <f>IF(COUNTIF(MaGv!$C$50:$BB$50, L181)&gt;0, INDEX(MaGv!$C$38:$BB$50, 1, MATCH(L181, MaGv!$C$50:$BB$50,0))," ")</f>
        <v xml:space="preserve"> </v>
      </c>
      <c r="R188" s="48" t="str">
        <f>IF(COUNTIF(MaGv!$C$55:$BB$55, L181)&gt;0, INDEX(MaGv!$C$38:$BB$55, 1, MATCH(L181, MaGv!$C$55:$BB$55,0))," ")</f>
        <v>B11</v>
      </c>
      <c r="S188" s="48" t="str">
        <f>IF(COUNTIF(MaGv!$C$60:$BB$60, L181)&gt;0, INDEX(MaGv!$C$38:$BB$60, 1, MATCH(L181, MaGv!$C$60:$BB$60,0))," ")</f>
        <v>C6</v>
      </c>
      <c r="T188" s="48" t="str">
        <f>IF(COUNTIF(MaGv!$C$65:$BB$65, L181)&gt;0, INDEX(MaGv!$C$38:$BB$65, 1, MATCH(L181, MaGv!$C$65:$BB$65,0))," ")</f>
        <v xml:space="preserve"> </v>
      </c>
    </row>
    <row r="189" spans="1:22" ht="12.95" customHeight="1" x14ac:dyDescent="0.2">
      <c r="A189" s="91"/>
      <c r="B189" s="486"/>
      <c r="C189" s="48">
        <v>3</v>
      </c>
      <c r="D189" s="49" t="s">
        <v>708</v>
      </c>
      <c r="E189" s="48" t="str">
        <f>IF(COUNTIF(MaGv!$C$41:$BB$41, B181)&gt;0, INDEX(MaGv!$C$38:$BB$41, 1, MATCH(B181, MaGv!$C$41:$BB$41,0))," ")</f>
        <v xml:space="preserve"> </v>
      </c>
      <c r="F189" s="48" t="str">
        <f>IF(COUNTIF(MaGv!$C$46:$BB$46, B181)&gt;0, INDEX(MaGv!$C$38:$BB$46, 1, MATCH(B181, MaGv!$C$46:$BB$46,0))," ")</f>
        <v xml:space="preserve"> </v>
      </c>
      <c r="G189" s="48" t="str">
        <f>IF(COUNTIF(MaGv!$C$51:$BB$51, B181)&gt;0, INDEX(MaGv!$C$38:$BB$51, 1, MATCH(B181, MaGv!$C$51:$BB$51,0))," ")</f>
        <v xml:space="preserve"> </v>
      </c>
      <c r="H189" s="48" t="str">
        <f>IF(COUNTIF(MaGv!$C$56:$BB$56, B181)&gt;0, INDEX(MaGv!$C$38:$BB$56, 1, MATCH(B181, MaGv!$C$56:$BB$56,0))," ")</f>
        <v xml:space="preserve"> </v>
      </c>
      <c r="I189" s="48" t="str">
        <f>IF(COUNTIF(MaGv!$C$61:$BB$61, B181)&gt;0, INDEX(MaGv!$C$38:$BB$61, 1, MATCH(B181, MaGv!$C$61:$BB$61,0))," ")</f>
        <v xml:space="preserve"> </v>
      </c>
      <c r="J189" s="48" t="str">
        <f>IF(COUNTIF(MaGv!$C$66:$BB$66, B181)&gt;0, INDEX(MaGv!$C$38:$BB$66, 1, MATCH(B181, MaGv!$C$66:$BB$66,0))," ")</f>
        <v xml:space="preserve"> </v>
      </c>
      <c r="K189" s="75"/>
      <c r="L189" s="486"/>
      <c r="M189" s="48">
        <v>3</v>
      </c>
      <c r="N189" s="49" t="s">
        <v>708</v>
      </c>
      <c r="O189" s="48" t="str">
        <f>IF(COUNTIF(MaGv!$C$41:$BB$41, L181)&gt;0, INDEX(MaGv!$C$38:$BB$41, 1, MATCH(L181, MaGv!$C$41:$BB$41,0))," ")</f>
        <v xml:space="preserve"> </v>
      </c>
      <c r="P189" s="48" t="str">
        <f>IF(COUNTIF(MaGv!$C$46:$BB$46, L181)&gt;0, INDEX(MaGv!$C$38:$BB$46, 1, MATCH(L181, MaGv!$C$46:$BB$46,0))," ")</f>
        <v xml:space="preserve"> </v>
      </c>
      <c r="Q189" s="48" t="str">
        <f>IF(COUNTIF(MaGv!$C$51:$BB$51, L181)&gt;0, INDEX(MaGv!$C$38:$BB$51, 1, MATCH(L181, MaGv!$C$51:$BB$51,0))," ")</f>
        <v xml:space="preserve"> </v>
      </c>
      <c r="R189" s="48" t="str">
        <f>IF(COUNTIF(MaGv!$C$56:$BB$56, L181)&gt;0, INDEX(MaGv!$C$38:$BB$56, 1, MATCH(L181, MaGv!$C$56:$BB$56,0))," ")</f>
        <v>B8</v>
      </c>
      <c r="S189" s="48" t="str">
        <f>IF(COUNTIF(MaGv!$C$61:$BB$61, L181)&gt;0, INDEX(MaGv!$C$38:$BB$61, 1, MATCH(L181, MaGv!$C$61:$BB$61,0))," ")</f>
        <v>B11</v>
      </c>
      <c r="T189" s="48" t="str">
        <f>IF(COUNTIF(MaGv!$C$66:$BB$66, L181)&gt;0, INDEX(MaGv!$C$38:$BB$66, 1, MATCH(L181, MaGv!$C$66:$BB$66,0))," ")</f>
        <v xml:space="preserve"> </v>
      </c>
    </row>
    <row r="190" spans="1:22" ht="12.95" customHeight="1" x14ac:dyDescent="0.2">
      <c r="A190" s="91"/>
      <c r="B190" s="486"/>
      <c r="C190" s="48">
        <v>4</v>
      </c>
      <c r="D190" s="49" t="s">
        <v>709</v>
      </c>
      <c r="E190" s="48" t="str">
        <f>IF(COUNTIF(MaGv!$C$42:$BB$42, B181)&gt;0, INDEX(MaGv!$C$38:$BB$42, 1, MATCH(B181, MaGv!$C$42:$BB$42,0))," ")</f>
        <v xml:space="preserve"> </v>
      </c>
      <c r="F190" s="48" t="str">
        <f>IF(COUNTIF(MaGv!$C$47:$BB$47, B181)&gt;0, INDEX(MaGv!$C$38:$BB$47, 1, MATCH(B181, MaGv!$C$47:$BB$47,0))," ")</f>
        <v xml:space="preserve"> </v>
      </c>
      <c r="G190" s="48" t="str">
        <f>IF(COUNTIF(MaGv!$C$52:$BB$52, B181)&gt;0, INDEX(MaGv!$C$38:$BB$52, 1, MATCH(B181, MaGv!$C$52:$BB$52, 0))," ")</f>
        <v xml:space="preserve"> </v>
      </c>
      <c r="H190" s="48" t="str">
        <f>IF(COUNTIF(MaGv!$C$57:$BB$57, B181)&gt;0, INDEX(MaGv!$C$38:$BB$57, 1, MATCH(B181, MaGv!$C$57:$BB$57,0))," ")</f>
        <v xml:space="preserve"> </v>
      </c>
      <c r="I190" s="48" t="str">
        <f>IF(COUNTIF(MaGv!$C$62:$BB$62, B181)&gt;0, INDEX(MaGv!$C$38:$BB$62, 1, MATCH(B181, MaGv!$C$62:$BB$62,0))," ")</f>
        <v xml:space="preserve"> </v>
      </c>
      <c r="J190" s="48" t="str">
        <f>IF(COUNTIF(MaGv!$C$66:$BB$67, B181)&gt;0, INDEX(MaGv!$C$38:$BB$67, 1, MATCH(B181, MaGv!$C$67:$BB$67,0))," ")</f>
        <v xml:space="preserve"> </v>
      </c>
      <c r="K190" s="75"/>
      <c r="L190" s="486"/>
      <c r="M190" s="48">
        <v>4</v>
      </c>
      <c r="N190" s="49" t="s">
        <v>709</v>
      </c>
      <c r="O190" s="48" t="str">
        <f>IF(COUNTIF(MaGv!$C$42:$BB$42, L181)&gt;0, INDEX(MaGv!$C$38:$BB$42, 1, MATCH(L181, MaGv!$C$42:$BB$42,0))," ")</f>
        <v>C3</v>
      </c>
      <c r="P190" s="48" t="str">
        <f>IF(COUNTIF(MaGv!$C$47:$BB$47, L181)&gt;0, INDEX(MaGv!$C$38:$BB$47, 1, MATCH(L181, MaGv!$C$47:$BB$47,0))," ")</f>
        <v xml:space="preserve"> </v>
      </c>
      <c r="Q190" s="48" t="str">
        <f>IF(COUNTIF(MaGv!$C$52:$BB$52, L181)&gt;0, INDEX(MaGv!$C$38:$BB$52, 1, MATCH(L181, MaGv!$C$52:$BB$52, 0))," ")</f>
        <v xml:space="preserve"> </v>
      </c>
      <c r="R190" s="48" t="str">
        <f>IF(COUNTIF(MaGv!$C$57:$BB$57, L181)&gt;0, INDEX(MaGv!$C$38:$BB$57, 1, MATCH(L181, MaGv!$C$57:$BB$57,0))," ")</f>
        <v>B8</v>
      </c>
      <c r="S190" s="48" t="str">
        <f>IF(COUNTIF(MaGv!$C$62:$BB$62, L181)&gt;0, INDEX(MaGv!$C$38:$BB$62, 1, MATCH(L181, MaGv!$C$62:$BB$62,0))," ")</f>
        <v xml:space="preserve"> </v>
      </c>
      <c r="T190" s="48" t="str">
        <f>IF(COUNTIF(MaGv!$C$66:$BB$67, L181)&gt;0, INDEX(MaGv!$C$38:$BB$67, 1, MATCH(L181, MaGv!$C$67:$BB$67,0))," ")</f>
        <v xml:space="preserve"> </v>
      </c>
    </row>
    <row r="191" spans="1:22" ht="12.95" customHeight="1" x14ac:dyDescent="0.2">
      <c r="A191" s="91"/>
      <c r="B191" s="487"/>
      <c r="C191" s="50">
        <v>5</v>
      </c>
      <c r="D191" s="51" t="s">
        <v>710</v>
      </c>
      <c r="E191" s="50" t="str">
        <f>IF(COUNTIF(MaGv!$C$43:$BB$43, B181)&gt;0, INDEX(MaGv!$C$38:$BB$43, 1, MATCH(B181, MaGv!$C$43:$BB$43,0))," ")</f>
        <v xml:space="preserve"> </v>
      </c>
      <c r="F191" s="50" t="str">
        <f>IF(COUNTIF(MaGv!$C$48:$BB$48, B181)&gt;0, INDEX(MaGv!$C$38:$BB$48, 1, MATCH(B181, MaGv!$C$48:$BB$48,0))," ")</f>
        <v xml:space="preserve"> </v>
      </c>
      <c r="G191" s="50" t="str">
        <f>IF(COUNTIF(MaGv!$C$53:$BB$53, B181)&gt;0, INDEX(MaGv!$C$38:$BB$53, 1, MATCH(B181, MaGv!$C$53:$BB$53,0))," ")</f>
        <v xml:space="preserve"> </v>
      </c>
      <c r="H191" s="50" t="str">
        <f>IF(COUNTIF(MaGv!$C$58:$BB$58, B181)&gt;0, INDEX(MaGv!$C$38:$BB$58, 1, MATCH(B181, MaGv!$C$58:$BB$58,0))," ")</f>
        <v>C12</v>
      </c>
      <c r="I191" s="50" t="str">
        <f>IF(COUNTIF(MaGv!$C$63:$BB$63, B181)&gt;0, INDEX(MaGv!$C$38:$BB$63, 1, MATCH(B181, MaGv!$C$63:$BB$63,0))," ")</f>
        <v xml:space="preserve"> </v>
      </c>
      <c r="J191" s="50" t="str">
        <f>IF(COUNTIF(MaGv!$C$68:$BB$68, B181)&gt;0, INDEX(MaGv!$C$38:$BB$68, 1, MATCH(B181, MaGv!$C$68:$BB$68,0))," ")</f>
        <v xml:space="preserve"> </v>
      </c>
      <c r="K191" s="75"/>
      <c r="L191" s="487"/>
      <c r="M191" s="50">
        <v>5</v>
      </c>
      <c r="N191" s="51" t="s">
        <v>710</v>
      </c>
      <c r="O191" s="50" t="str">
        <f>IF(COUNTIF(MaGv!$C$43:$BB$43, L181)&gt;0, INDEX(MaGv!$C$38:$BB$43, 1, MATCH(L181, MaGv!$C$43:$BB$43,0))," ")</f>
        <v>C3</v>
      </c>
      <c r="P191" s="50" t="str">
        <f>IF(COUNTIF(MaGv!$C$48:$BB$48, L181)&gt;0, INDEX(MaGv!$C$38:$BB$48, 1, MATCH(L181, MaGv!$C$48:$BB$48,0))," ")</f>
        <v xml:space="preserve"> </v>
      </c>
      <c r="Q191" s="50" t="str">
        <f>IF(COUNTIF(MaGv!$C$53:$BB$53, L181)&gt;0, INDEX(MaGv!$C$38:$BB$53, 1, MATCH(L181, MaGv!$C$53:$BB$53,0))," ")</f>
        <v xml:space="preserve"> </v>
      </c>
      <c r="R191" s="50" t="str">
        <f>IF(COUNTIF(MaGv!$C$58:$BB$58, L181)&gt;0, INDEX(MaGv!$C$38:$BB$58, 1, MATCH(L181, MaGv!$C$58:$BB$58,0))," ")</f>
        <v>C3</v>
      </c>
      <c r="S191" s="50" t="str">
        <f>IF(COUNTIF(MaGv!$C$63:$BB$63, L181)&gt;0, INDEX(MaGv!$C$38:$BB$63, 1, MATCH(L181, MaGv!$C$63:$BB$63,0))," ")</f>
        <v xml:space="preserve"> </v>
      </c>
      <c r="T191" s="50" t="str">
        <f>IF(COUNTIF(MaGv!$C$68:$BB$68, L181)&gt;0, INDEX(MaGv!$C$38:$BB$68, 1, MATCH(L181, MaGv!$C$68:$BB$68,0))," ")</f>
        <v xml:space="preserve"> </v>
      </c>
    </row>
    <row r="194" spans="1:22" ht="12.95" customHeight="1" x14ac:dyDescent="0.2">
      <c r="A194" s="91"/>
      <c r="B194" s="83"/>
      <c r="C194" s="40" t="s">
        <v>94</v>
      </c>
      <c r="D194" s="40"/>
      <c r="E194" s="40"/>
      <c r="F194" s="40"/>
      <c r="G194" s="40"/>
      <c r="H194" s="40" t="str">
        <f>MaGv!$N$1</f>
        <v>02/1/2018</v>
      </c>
      <c r="I194" s="40"/>
      <c r="J194" s="40"/>
      <c r="K194" s="41"/>
      <c r="L194" s="83"/>
      <c r="M194" s="40" t="s">
        <v>94</v>
      </c>
      <c r="N194" s="40"/>
      <c r="O194" s="40"/>
      <c r="P194" s="40"/>
      <c r="Q194" s="40"/>
      <c r="R194" s="40" t="str">
        <f>MaGv!$N$1</f>
        <v>02/1/2018</v>
      </c>
      <c r="S194" s="40"/>
      <c r="T194" s="40"/>
    </row>
    <row r="195" spans="1:22" ht="12.95" customHeight="1" x14ac:dyDescent="0.3">
      <c r="B195" s="84" t="s">
        <v>95</v>
      </c>
      <c r="C195" s="489" t="str">
        <f>VLOOKUP(B197,dsma,3,0)&amp;"-"&amp;VLOOKUP(B197,dsma,5,0)</f>
        <v>Nguyễn Thanh  Hà-Lý</v>
      </c>
      <c r="D195" s="489"/>
      <c r="E195" s="489"/>
      <c r="F195" s="489"/>
      <c r="G195" s="41"/>
      <c r="H195" s="42"/>
      <c r="I195" s="43" t="s">
        <v>180</v>
      </c>
      <c r="J195" s="44">
        <f>60-COUNTIF(E198:J207, " ")</f>
        <v>18</v>
      </c>
      <c r="K195" s="41"/>
      <c r="L195" s="84" t="s">
        <v>95</v>
      </c>
      <c r="M195" s="489" t="str">
        <f>VLOOKUP(L197,dsma,3,0)&amp;"-"&amp;VLOOKUP(L197,dsma,5,0)</f>
        <v>Đoàn Minh  Thông-Lý</v>
      </c>
      <c r="N195" s="489"/>
      <c r="O195" s="489"/>
      <c r="P195" s="489"/>
      <c r="Q195" s="41"/>
      <c r="R195" s="42"/>
      <c r="S195" s="43" t="s">
        <v>180</v>
      </c>
      <c r="T195" s="44">
        <f>60-COUNTIF(O198:T207, " ")</f>
        <v>13</v>
      </c>
    </row>
    <row r="196" spans="1:22" ht="3" customHeight="1" x14ac:dyDescent="0.2">
      <c r="B196" s="83"/>
      <c r="C196" s="41"/>
      <c r="D196" s="41"/>
      <c r="E196" s="45"/>
      <c r="F196" s="41"/>
      <c r="G196" s="41"/>
      <c r="H196" s="41"/>
      <c r="I196" s="41"/>
      <c r="J196" s="41"/>
      <c r="K196" s="41"/>
      <c r="L196" s="83"/>
      <c r="M196" s="41"/>
      <c r="N196" s="41"/>
      <c r="O196" s="45"/>
      <c r="P196" s="41"/>
      <c r="Q196" s="41"/>
      <c r="R196" s="41"/>
      <c r="S196" s="41"/>
      <c r="T196" s="41"/>
    </row>
    <row r="197" spans="1:22" ht="12.95" customHeight="1" x14ac:dyDescent="0.2">
      <c r="A197" s="93"/>
      <c r="B197" s="85" t="str">
        <f>X29</f>
        <v>BL09</v>
      </c>
      <c r="C197" s="46" t="s">
        <v>96</v>
      </c>
      <c r="D197" s="46" t="s">
        <v>97</v>
      </c>
      <c r="E197" s="46" t="s">
        <v>15</v>
      </c>
      <c r="F197" s="46" t="s">
        <v>16</v>
      </c>
      <c r="G197" s="46" t="s">
        <v>38</v>
      </c>
      <c r="H197" s="46" t="s">
        <v>39</v>
      </c>
      <c r="I197" s="46" t="s">
        <v>40</v>
      </c>
      <c r="J197" s="46" t="s">
        <v>41</v>
      </c>
      <c r="K197" s="74"/>
      <c r="L197" s="85" t="str">
        <f>X30</f>
        <v>BL10</v>
      </c>
      <c r="M197" s="46" t="s">
        <v>96</v>
      </c>
      <c r="N197" s="46" t="s">
        <v>97</v>
      </c>
      <c r="O197" s="46" t="s">
        <v>15</v>
      </c>
      <c r="P197" s="46" t="s">
        <v>16</v>
      </c>
      <c r="Q197" s="46" t="s">
        <v>38</v>
      </c>
      <c r="R197" s="46" t="s">
        <v>39</v>
      </c>
      <c r="S197" s="46" t="s">
        <v>40</v>
      </c>
      <c r="T197" s="46" t="s">
        <v>41</v>
      </c>
      <c r="V197" s="89">
        <v>26</v>
      </c>
    </row>
    <row r="198" spans="1:22" ht="12.95" customHeight="1" x14ac:dyDescent="0.2">
      <c r="A198" s="91"/>
      <c r="B198" s="488" t="s">
        <v>25</v>
      </c>
      <c r="C198" s="38">
        <v>1</v>
      </c>
      <c r="D198" s="47" t="s">
        <v>98</v>
      </c>
      <c r="E198" s="38" t="str">
        <f>IF(COUNTIF(MaGv!$C$4:$BB$4, B197)&gt;0, INDEX(MaGv!$C$3:$BB$4, 1, MATCH(B197, MaGv!$C$4:$BB$4,0))," ")</f>
        <v>C7</v>
      </c>
      <c r="F198" s="38" t="str">
        <f>IF(COUNTIF(MaGv!$C$9:$BB$9, B197)&gt;0, INDEX(MaGv!$C$3:$BB$9, 1, MATCH(B197, MaGv!$C$9:$BB$9,0))," ")</f>
        <v>A14</v>
      </c>
      <c r="G198" s="38" t="str">
        <f>IF(COUNTIF(MaGv!$C$14:$BB$14, B197)&gt;0, INDEX(MaGv!$C$3:$BB$14, 1, MATCH(B197, MaGv!$C$14:$BB$14,0))," ")</f>
        <v xml:space="preserve"> </v>
      </c>
      <c r="H198" s="38" t="str">
        <f>IF(COUNTIF(MaGv!$C$19:$BB$19, B197)&gt;0, INDEX(MaGv!$C$3:$BB$19, 1, MATCH(B197, MaGv!$C$19:$BB$19,0))," ")</f>
        <v>C7</v>
      </c>
      <c r="I198" s="38" t="str">
        <f>IF(COUNTIF(MaGv!$C$24:$BB$24, B197)&gt;0, INDEX(MaGv!$C$3:$BB$24, 1, MATCH(B197, MaGv!$C$24:$BB$24,0))," ")</f>
        <v>C2</v>
      </c>
      <c r="J198" s="38" t="str">
        <f>IF(COUNTIF(MaGv!$C$29:$BB$29, B197)&gt;0, INDEX(MaGv!$C$3:$BB$29, 1, MATCH(B197, MaGv!$C$29:$BB$29,0))," ")</f>
        <v xml:space="preserve"> </v>
      </c>
      <c r="K198" s="75"/>
      <c r="L198" s="488" t="s">
        <v>25</v>
      </c>
      <c r="M198" s="38">
        <v>1</v>
      </c>
      <c r="N198" s="47" t="s">
        <v>98</v>
      </c>
      <c r="O198" s="38" t="str">
        <f>IF(COUNTIF(MaGv!$C$4:$BB$4, L197)&gt;0, INDEX(MaGv!$C$3:$BB$4, 1, MATCH(L197, MaGv!$C$4:$BB$4,0))," ")</f>
        <v xml:space="preserve"> </v>
      </c>
      <c r="P198" s="38" t="str">
        <f>IF(COUNTIF(MaGv!$C$9:$BB$9, L197)&gt;0, INDEX(MaGv!$C$3:$BB$9, 1, MATCH(L197, MaGv!$C$9:$BB$9,0))," ")</f>
        <v>A4</v>
      </c>
      <c r="Q198" s="38" t="str">
        <f>IF(COUNTIF(MaGv!$C$14:$BB$14, L197)&gt;0, INDEX(MaGv!$C$3:$BB$14, 1, MATCH(L197, MaGv!$C$14:$BB$14,0))," ")</f>
        <v xml:space="preserve"> </v>
      </c>
      <c r="R198" s="38" t="str">
        <f>IF(COUNTIF(MaGv!$C$19:$BB$19, L197)&gt;0, INDEX(MaGv!$C$3:$BB$19, 1, MATCH(L197, MaGv!$C$19:$BB$19,0))," ")</f>
        <v>A7</v>
      </c>
      <c r="S198" s="38" t="str">
        <f>IF(COUNTIF(MaGv!$C$24:$BB$24, L197)&gt;0, INDEX(MaGv!$C$3:$BB$24, 1, MATCH(L197, MaGv!$C$24:$BB$24,0))," ")</f>
        <v xml:space="preserve"> </v>
      </c>
      <c r="T198" s="38" t="str">
        <f>IF(COUNTIF(MaGv!$C$29:$BB$29, L197)&gt;0, INDEX(MaGv!$C$3:$BB$29, 1, MATCH(L197, MaGv!$C$29:$BB$29,0))," ")</f>
        <v xml:space="preserve"> </v>
      </c>
    </row>
    <row r="199" spans="1:22" ht="12.95" customHeight="1" x14ac:dyDescent="0.2">
      <c r="A199" s="91"/>
      <c r="B199" s="486"/>
      <c r="C199" s="48">
        <v>2</v>
      </c>
      <c r="D199" s="49" t="s">
        <v>140</v>
      </c>
      <c r="E199" s="48" t="str">
        <f>IF(COUNTIF(MaGv!$C$5:$BB$5, B197)&gt;0, INDEX(MaGv!$C$3:$BB$5, 1, MATCH(B197, MaGv!$C$5:$BB$5,0))," ")</f>
        <v>C7</v>
      </c>
      <c r="F199" s="48" t="str">
        <f>IF(COUNTIF(MaGv!$C$10:$BB$10, B197)&gt;0, INDEX(MaGv!$C$3:$BB$10, 1, MATCH(B197, MaGv!$C$10:$BB$10,0))," ")</f>
        <v xml:space="preserve"> </v>
      </c>
      <c r="G199" s="48" t="str">
        <f>IF(COUNTIF(MaGv!$C$15:$BB$15, B197)&gt;0, INDEX(MaGv!$C$3:$BB$15, 1, MATCH(B197, MaGv!$C$15:$BB$15,0))," ")</f>
        <v xml:space="preserve"> </v>
      </c>
      <c r="H199" s="48" t="str">
        <f>IF(COUNTIF(MaGv!$C$20:$BB$20, B197)&gt;0, INDEX(MaGv!$C$3:$BB$20, 1, MATCH(B197, MaGv!$C$20:$BB$20,0))," ")</f>
        <v>C2</v>
      </c>
      <c r="I199" s="48" t="str">
        <f>IF(COUNTIF(MaGv!$C$25:$BB$25, B197)&gt;0, INDEX(MaGv!$C$3:$BB$25, 1, MATCH(B197, MaGv!$C$25:$BB$25,0))," ")</f>
        <v>C2</v>
      </c>
      <c r="J199" s="48" t="str">
        <f>IF(COUNTIF(MaGv!$C$30:$BB$30, B197)&gt;0, INDEX(MaGv!$C$3:$BB$30, 1, MATCH(B197, MaGv!$C$30:$BB$30,0))," ")</f>
        <v xml:space="preserve"> </v>
      </c>
      <c r="K199" s="75"/>
      <c r="L199" s="486"/>
      <c r="M199" s="48">
        <v>2</v>
      </c>
      <c r="N199" s="49" t="s">
        <v>140</v>
      </c>
      <c r="O199" s="48" t="str">
        <f>IF(COUNTIF(MaGv!$C$5:$BB$5, L197)&gt;0, INDEX(MaGv!$C$3:$BB$5, 1, MATCH(L197, MaGv!$C$5:$BB$5,0))," ")</f>
        <v xml:space="preserve"> </v>
      </c>
      <c r="P199" s="48" t="str">
        <f>IF(COUNTIF(MaGv!$C$10:$BB$10, L197)&gt;0, INDEX(MaGv!$C$3:$BB$10, 1, MATCH(L197, MaGv!$C$10:$BB$10,0))," ")</f>
        <v>A4</v>
      </c>
      <c r="Q199" s="48" t="str">
        <f>IF(COUNTIF(MaGv!$C$15:$BB$15, L197)&gt;0, INDEX(MaGv!$C$3:$BB$15, 1, MATCH(L197, MaGv!$C$15:$BB$15,0))," ")</f>
        <v xml:space="preserve"> </v>
      </c>
      <c r="R199" s="48" t="str">
        <f>IF(COUNTIF(MaGv!$C$20:$BB$20, L197)&gt;0, INDEX(MaGv!$C$3:$BB$20, 1, MATCH(L197, MaGv!$C$20:$BB$20,0))," ")</f>
        <v>A7</v>
      </c>
      <c r="S199" s="48" t="str">
        <f>IF(COUNTIF(MaGv!$C$25:$BB$25, L197)&gt;0, INDEX(MaGv!$C$3:$BB$25, 1, MATCH(L197, MaGv!$C$25:$BB$25,0))," ")</f>
        <v>A9</v>
      </c>
      <c r="T199" s="48" t="str">
        <f>IF(COUNTIF(MaGv!$C$30:$BB$30, L197)&gt;0, INDEX(MaGv!$C$3:$BB$30, 1, MATCH(L197, MaGv!$C$30:$BB$30,0))," ")</f>
        <v xml:space="preserve"> </v>
      </c>
    </row>
    <row r="200" spans="1:22" ht="12.95" customHeight="1" x14ac:dyDescent="0.2">
      <c r="A200" s="91"/>
      <c r="B200" s="486"/>
      <c r="C200" s="48">
        <v>3</v>
      </c>
      <c r="D200" s="49" t="s">
        <v>445</v>
      </c>
      <c r="E200" s="48" t="str">
        <f>IF(COUNTIF(MaGv!$C$6:$BB$6, B197)&gt;0, INDEX(MaGv!$C$3:$BB$6, 1, MATCH(B197, MaGv!$C$6:$BB$6,0))," ")</f>
        <v>C7</v>
      </c>
      <c r="F200" s="48" t="str">
        <f>IF(COUNTIF(MaGv!$C$11:$BB$11, B197)&gt;0, INDEX(MaGv!$C$3:$BB$11, 1, MATCH(B197, MaGv!$C$11:$BB$11,0))," ")</f>
        <v>A1</v>
      </c>
      <c r="G200" s="48" t="str">
        <f>IF(COUNTIF(MaGv!$C$16:$BB$16, B197)&gt;0, INDEX(MaGv!$C$3:$BB$16, 1, MATCH(B197, MaGv!$C$16:$BB$16,0))," ")</f>
        <v xml:space="preserve"> </v>
      </c>
      <c r="H200" s="48" t="str">
        <f>IF(COUNTIF(MaGv!$C$21:$BB$21, B197)&gt;0, INDEX(MaGv!$C$3:$BB$21, 1, MATCH(B197, MaGv!$C$21:$BB$21,0))," ")</f>
        <v xml:space="preserve"> </v>
      </c>
      <c r="I200" s="48" t="str">
        <f>IF(COUNTIF(MaGv!$C$26:$BB$26, B197)&gt;0, INDEX(MaGv!$C$3:$BB$26, 1, MATCH(B197, MaGv!$C$26:$BB$26,0))," ")</f>
        <v>A14</v>
      </c>
      <c r="J200" s="48" t="str">
        <f>IF(COUNTIF(MaGv!$C$31:$BB$31, B197)&gt;0, INDEX(MaGv!$C$3:$BB$31, 1, MATCH(B197, MaGv!$C$31:$BB$31,0))," ")</f>
        <v xml:space="preserve"> </v>
      </c>
      <c r="K200" s="75"/>
      <c r="L200" s="486"/>
      <c r="M200" s="48">
        <v>3</v>
      </c>
      <c r="N200" s="49" t="s">
        <v>445</v>
      </c>
      <c r="O200" s="48" t="str">
        <f>IF(COUNTIF(MaGv!$C$6:$BB$6, L197)&gt;0, INDEX(MaGv!$C$3:$BB$6, 1, MATCH(L197, MaGv!$C$6:$BB$6,0))," ")</f>
        <v xml:space="preserve"> </v>
      </c>
      <c r="P200" s="48" t="str">
        <f>IF(COUNTIF(MaGv!$C$11:$BB$11, L197)&gt;0, INDEX(MaGv!$C$3:$BB$11, 1, MATCH(L197, MaGv!$C$11:$BB$11,0))," ")</f>
        <v xml:space="preserve"> </v>
      </c>
      <c r="Q200" s="48" t="str">
        <f>IF(COUNTIF(MaGv!$C$16:$BB$16, L197)&gt;0, INDEX(MaGv!$C$3:$BB$16, 1, MATCH(L197, MaGv!$C$16:$BB$16,0))," ")</f>
        <v xml:space="preserve"> </v>
      </c>
      <c r="R200" s="48" t="str">
        <f>IF(COUNTIF(MaGv!$C$21:$BB$21, L197)&gt;0, INDEX(MaGv!$C$3:$BB$21, 1, MATCH(L197, MaGv!$C$21:$BB$21,0))," ")</f>
        <v>A4</v>
      </c>
      <c r="S200" s="48" t="str">
        <f>IF(COUNTIF(MaGv!$C$26:$BB$26, L197)&gt;0, INDEX(MaGv!$C$3:$BB$26, 1, MATCH(L197, MaGv!$C$26:$BB$26,0))," ")</f>
        <v>A7</v>
      </c>
      <c r="T200" s="48" t="str">
        <f>IF(COUNTIF(MaGv!$C$31:$BB$31, L197)&gt;0, INDEX(MaGv!$C$3:$BB$31, 1, MATCH(L197, MaGv!$C$31:$BB$31,0))," ")</f>
        <v xml:space="preserve"> </v>
      </c>
    </row>
    <row r="201" spans="1:22" ht="12.95" customHeight="1" x14ac:dyDescent="0.2">
      <c r="A201" s="91"/>
      <c r="B201" s="486"/>
      <c r="C201" s="48">
        <v>4</v>
      </c>
      <c r="D201" s="49" t="s">
        <v>141</v>
      </c>
      <c r="E201" s="48" t="str">
        <f>IF(COUNTIF(MaGv!$C$7:$BB$7, B197)&gt;0, INDEX(MaGv!$C$3:$BB$7, 1, MATCH(B197, MaGv!$C$7:$BB$7,0))," ")</f>
        <v>A1</v>
      </c>
      <c r="F201" s="48" t="str">
        <f>IF(COUNTIF(MaGv!$C$12:$BB$12, B197)&gt;0, INDEX(MaGv!$C$3:$BB$12, 1, MATCH(B197, MaGv!$C$12:$BB$12,0))," ")</f>
        <v>A6</v>
      </c>
      <c r="G201" s="48" t="str">
        <f>IF(COUNTIF(MaGv!$C$17:$BB$17, B197)&gt;0, INDEX(MaGv!$C$3:$BB$17, 1, MATCH(B197, MaGv!$C$17:$BB$17,0))," ")</f>
        <v xml:space="preserve"> </v>
      </c>
      <c r="H201" s="48" t="str">
        <f>IF(COUNTIF(MaGv!$C$22:$BB$22, B197)&gt;0, INDEX(MaGv!$C$3:$BB$22, 1, MATCH(B197, MaGv!$C$22:$BB$22,0))," ")</f>
        <v xml:space="preserve"> </v>
      </c>
      <c r="I201" s="48" t="str">
        <f>IF(COUNTIF(MaGv!$C$27:$BB$27, B197)&gt;0, INDEX(MaGv!$C$3:$BB$27, 1, MATCH(B197, MaGv!$C$27:$BB$27,0))," ")</f>
        <v xml:space="preserve"> </v>
      </c>
      <c r="J201" s="48" t="str">
        <f>IF(COUNTIF(MaGv!$C$32:$BB$32, B197)&gt;0, INDEX(MaGv!$C$3:$BB$32, 1, MATCH(B197, MaGv!$C$32:$BB$32,0))," ")</f>
        <v xml:space="preserve"> </v>
      </c>
      <c r="K201" s="75"/>
      <c r="L201" s="486"/>
      <c r="M201" s="48">
        <v>4</v>
      </c>
      <c r="N201" s="49" t="s">
        <v>141</v>
      </c>
      <c r="O201" s="48" t="str">
        <f>IF(COUNTIF(MaGv!$C$7:$BB$7, L197)&gt;0, INDEX(MaGv!$C$3:$BB$7, 1, MATCH(L197, MaGv!$C$7:$BB$7,0))," ")</f>
        <v xml:space="preserve"> </v>
      </c>
      <c r="P201" s="48" t="str">
        <f>IF(COUNTIF(MaGv!$C$12:$BB$12, L197)&gt;0, INDEX(MaGv!$C$3:$BB$12, 1, MATCH(L197, MaGv!$C$12:$BB$12,0))," ")</f>
        <v>A7</v>
      </c>
      <c r="Q201" s="48" t="str">
        <f>IF(COUNTIF(MaGv!$C$17:$BB$17, L197)&gt;0, INDEX(MaGv!$C$3:$BB$17, 1, MATCH(L197, MaGv!$C$17:$BB$17,0))," ")</f>
        <v xml:space="preserve"> </v>
      </c>
      <c r="R201" s="48" t="str">
        <f>IF(COUNTIF(MaGv!$C$22:$BB$22, L197)&gt;0, INDEX(MaGv!$C$3:$BB$22, 1, MATCH(L197, MaGv!$C$22:$BB$22,0))," ")</f>
        <v>A4</v>
      </c>
      <c r="S201" s="48" t="str">
        <f>IF(COUNTIF(MaGv!$C$27:$BB$27, L197)&gt;0, INDEX(MaGv!$C$3:$BB$27, 1, MATCH(L197, MaGv!$C$27:$BB$27,0))," ")</f>
        <v xml:space="preserve"> </v>
      </c>
      <c r="T201" s="48" t="str">
        <f>IF(COUNTIF(MaGv!$C$32:$BB$32, L197)&gt;0, INDEX(MaGv!$C$3:$BB$32, 1, MATCH(L197, MaGv!$C$32:$BB$32,0))," ")</f>
        <v xml:space="preserve"> </v>
      </c>
    </row>
    <row r="202" spans="1:22" ht="12.95" customHeight="1" thickBot="1" x14ac:dyDescent="0.25">
      <c r="A202" s="91"/>
      <c r="B202" s="486"/>
      <c r="C202" s="79">
        <v>5</v>
      </c>
      <c r="D202" s="81" t="s">
        <v>142</v>
      </c>
      <c r="E202" s="79" t="str">
        <f>IF(COUNTIF(MaGv!$C$8:$BB$8, B197)&gt;0, INDEX(MaGv!$C$3:$BB$8, 1, MATCH(B197, MaGv!$C$8:$BB$8,0))," ")</f>
        <v>A1</v>
      </c>
      <c r="F202" s="79" t="str">
        <f>IF(COUNTIF(MaGv!$C$13:$BB$13, B197)&gt;0, INDEX(MaGv!$C$3:$BB$13, 1, MATCH(B197, MaGv!$C$13:$BB$13,0))," ")</f>
        <v>A6</v>
      </c>
      <c r="G202" s="79" t="str">
        <f>IF(COUNTIF(MaGv!$C$18:$BB$18, B197)&gt;0, INDEX(MaGv!$C$3:$BB$18, 1, MATCH(B197, MaGv!$C$18:$BB$18,0))," ")</f>
        <v xml:space="preserve"> </v>
      </c>
      <c r="H202" s="79" t="str">
        <f>IF(COUNTIF(MaGv!$C$23:$BB$23, B197)&gt;0, INDEX(MaGv!$C$3:$BB$23, 1, MATCH(B197, MaGv!$C$23:$BB$23,0))," ")</f>
        <v xml:space="preserve"> </v>
      </c>
      <c r="I202" s="79" t="str">
        <f>IF(COUNTIF(MaGv!$C$28:$BB$28, B197)&gt;0, INDEX(MaGv!$C$3:$BB$28, 1, MATCH(B197, MaGv!$C$28:$BB$28,0))," ")</f>
        <v>A6</v>
      </c>
      <c r="J202" s="79" t="str">
        <f>IF(COUNTIF(MaGv!$C$33:$BB$33, B197)&gt;0, INDEX(MaGv!$C$3:$BB$33, 1, MATCH(B197, MaGv!$C$33:$BB$33, 0))," ")</f>
        <v xml:space="preserve"> </v>
      </c>
      <c r="K202" s="75"/>
      <c r="L202" s="486"/>
      <c r="M202" s="79">
        <v>5</v>
      </c>
      <c r="N202" s="81" t="s">
        <v>142</v>
      </c>
      <c r="O202" s="79" t="str">
        <f>IF(COUNTIF(MaGv!$C$8:$BB$8, L197)&gt;0, INDEX(MaGv!$C$3:$BB$8, 1, MATCH(L197, MaGv!$C$8:$BB$8,0))," ")</f>
        <v xml:space="preserve"> </v>
      </c>
      <c r="P202" s="79" t="str">
        <f>IF(COUNTIF(MaGv!$C$13:$BB$13, L197)&gt;0, INDEX(MaGv!$C$3:$BB$13, 1, MATCH(L197, MaGv!$C$13:$BB$13,0))," ")</f>
        <v>A9</v>
      </c>
      <c r="Q202" s="79" t="str">
        <f>IF(COUNTIF(MaGv!$C$18:$BB$18, L197)&gt;0, INDEX(MaGv!$C$3:$BB$18, 1, MATCH(L197, MaGv!$C$18:$BB$18,0))," ")</f>
        <v xml:space="preserve"> </v>
      </c>
      <c r="R202" s="79" t="str">
        <f>IF(COUNTIF(MaGv!$C$23:$BB$23, L197)&gt;0, INDEX(MaGv!$C$3:$BB$23, 1, MATCH(L197, MaGv!$C$23:$BB$23,0))," ")</f>
        <v xml:space="preserve"> </v>
      </c>
      <c r="S202" s="79" t="str">
        <f>IF(COUNTIF(MaGv!$C$28:$BB$28, L197)&gt;0, INDEX(MaGv!$C$3:$BB$28, 1, MATCH(L197, MaGv!$C$28:$BB$28,0))," ")</f>
        <v xml:space="preserve"> </v>
      </c>
      <c r="T202" s="79" t="str">
        <f>IF(COUNTIF(MaGv!$C$33:$BB$33, L197)&gt;0, INDEX(MaGv!$C$3:$BB$33, 1, MATCH(L197, MaGv!$C$33:$BB$33, 0))," ")</f>
        <v xml:space="preserve"> </v>
      </c>
    </row>
    <row r="203" spans="1:22" ht="12.95" customHeight="1" thickTop="1" x14ac:dyDescent="0.2">
      <c r="A203" s="91"/>
      <c r="B203" s="485" t="s">
        <v>24</v>
      </c>
      <c r="C203" s="80">
        <v>1</v>
      </c>
      <c r="D203" s="82" t="s">
        <v>446</v>
      </c>
      <c r="E203" s="80" t="str">
        <f>IF(COUNTIF(MaGv!$C$39:$BB$39, B197)&gt;0, INDEX(MaGv!$C$38:$BB$39, 1, MATCH(B197, MaGv!$C$39:$BB$39,0))," ")</f>
        <v xml:space="preserve"> </v>
      </c>
      <c r="F203" s="80" t="str">
        <f>IF(COUNTIF(MaGv!$C$44:$BB$44, B197)&gt;0, INDEX(MaGv!$C$38:$BB$44, 1, MATCH(B197, MaGv!$C$44:$BB$44,0))," ")</f>
        <v xml:space="preserve"> </v>
      </c>
      <c r="G203" s="80" t="str">
        <f>IF(COUNTIF(MaGv!$C$49:$BB$49, B197)&gt;0, INDEX(MaGv!$C$38:$BB$49, 1, MATCH(B197, MaGv!$C$49:$BB$49,0))," ")</f>
        <v xml:space="preserve"> </v>
      </c>
      <c r="H203" s="80" t="str">
        <f>IF(COUNTIF(MaGv!$C$54:$BB$54, B197)&gt;0, INDEX(MaGv!$C$38:$BB$54, 1, MATCH(B197, MaGv!$C$54:$BB$54,0))," ")</f>
        <v xml:space="preserve"> </v>
      </c>
      <c r="I203" s="80" t="str">
        <f>IF(COUNTIF(MaGv!$C$59:$BB$59, B197)&gt;0, INDEX(MaGv!$C$38:$BB$59, 1, MATCH(B197, MaGv!$C$59:$BB$59,0))," ")</f>
        <v xml:space="preserve"> </v>
      </c>
      <c r="J203" s="80" t="str">
        <f>IF(COUNTIF(MaGv!$C$64:$BB$64, B197)&gt;0, INDEX(MaGv!$C$38:$BB$64, 1, MATCH(B197, MaGv!$C$64:$BB$64,0))," ")</f>
        <v xml:space="preserve"> </v>
      </c>
      <c r="K203" s="75"/>
      <c r="L203" s="485" t="s">
        <v>24</v>
      </c>
      <c r="M203" s="80">
        <v>1</v>
      </c>
      <c r="N203" s="82" t="s">
        <v>446</v>
      </c>
      <c r="O203" s="80" t="str">
        <f>IF(COUNTIF(MaGv!$C$39:$BB$39, L197)&gt;0, INDEX(MaGv!$C$38:$BB$39, 1, MATCH(L197, MaGv!$C$39:$BB$39,0))," ")</f>
        <v xml:space="preserve"> </v>
      </c>
      <c r="P203" s="80" t="str">
        <f>IF(COUNTIF(MaGv!$C$44:$BB$44, L197)&gt;0, INDEX(MaGv!$C$38:$BB$44, 1, MATCH(L197, MaGv!$C$44:$BB$44,0))," ")</f>
        <v xml:space="preserve"> </v>
      </c>
      <c r="Q203" s="80" t="str">
        <f>IF(COUNTIF(MaGv!$C$49:$BB$49, L197)&gt;0, INDEX(MaGv!$C$38:$BB$49, 1, MATCH(L197, MaGv!$C$49:$BB$49,0))," ")</f>
        <v xml:space="preserve"> </v>
      </c>
      <c r="R203" s="80" t="str">
        <f>IF(COUNTIF(MaGv!$C$54:$BB$54, L197)&gt;0, INDEX(MaGv!$C$38:$BB$54, 1, MATCH(L197, MaGv!$C$54:$BB$54,0))," ")</f>
        <v xml:space="preserve"> </v>
      </c>
      <c r="S203" s="80" t="str">
        <f>IF(COUNTIF(MaGv!$C$59:$BB$59, L197)&gt;0, INDEX(MaGv!$C$38:$BB$59, 1, MATCH(L197, MaGv!$C$59:$BB$59,0))," ")</f>
        <v>C10</v>
      </c>
      <c r="T203" s="80" t="str">
        <f>IF(COUNTIF(MaGv!$C$64:$BB$64, L197)&gt;0, INDEX(MaGv!$C$38:$BB$64, 1, MATCH(L197, MaGv!$C$64:$BB$64,0))," ")</f>
        <v xml:space="preserve"> </v>
      </c>
    </row>
    <row r="204" spans="1:22" ht="12.95" customHeight="1" x14ac:dyDescent="0.2">
      <c r="A204" s="91"/>
      <c r="B204" s="486"/>
      <c r="C204" s="48">
        <v>2</v>
      </c>
      <c r="D204" s="49" t="s">
        <v>707</v>
      </c>
      <c r="E204" s="48" t="str">
        <f>IF(COUNTIF(MaGv!$C$40:$BB$40, B197)&gt;0, INDEX(MaGv!$C$38:$BB$40, 1, MATCH(B197, MaGv!$C$40:$BB$40,0))," ")</f>
        <v xml:space="preserve"> </v>
      </c>
      <c r="F204" s="48" t="str">
        <f>IF(COUNTIF(MaGv!$C$45:$BB$45, B197)&gt;0, INDEX(MaGv!$C$38:$BB$45, 1, MATCH(B197, MaGv!$C$45:$BB$45,0))," ")</f>
        <v xml:space="preserve"> </v>
      </c>
      <c r="G204" s="48" t="str">
        <f>IF(COUNTIF(MaGv!$C$50:$BB$50, B197)&gt;0, INDEX(MaGv!$C$38:$BB$50, 1, MATCH(B197, MaGv!$C$50:$BB$50,0))," ")</f>
        <v xml:space="preserve"> </v>
      </c>
      <c r="H204" s="48" t="str">
        <f>IF(COUNTIF(MaGv!$C$55:$BB$55, B197)&gt;0, INDEX(MaGv!$C$38:$BB$55, 1, MATCH(B197, MaGv!$C$55:$BB$55,0))," ")</f>
        <v>A6</v>
      </c>
      <c r="I204" s="48" t="str">
        <f>IF(COUNTIF(MaGv!$C$60:$BB$60, B197)&gt;0, INDEX(MaGv!$C$38:$BB$60, 1, MATCH(B197, MaGv!$C$60:$BB$60,0))," ")</f>
        <v xml:space="preserve"> </v>
      </c>
      <c r="J204" s="48" t="str">
        <f>IF(COUNTIF(MaGv!$C$65:$BB$65, B197)&gt;0, INDEX(MaGv!$C$38:$BB$65, 1, MATCH(B197, MaGv!$C$65:$BB$65,0))," ")</f>
        <v xml:space="preserve"> </v>
      </c>
      <c r="K204" s="75"/>
      <c r="L204" s="486"/>
      <c r="M204" s="48">
        <v>2</v>
      </c>
      <c r="N204" s="49" t="s">
        <v>707</v>
      </c>
      <c r="O204" s="48" t="str">
        <f>IF(COUNTIF(MaGv!$C$40:$BB$40, L197)&gt;0, INDEX(MaGv!$C$38:$BB$40, 1, MATCH(L197, MaGv!$C$40:$BB$40,0))," ")</f>
        <v xml:space="preserve"> </v>
      </c>
      <c r="P204" s="48" t="str">
        <f>IF(COUNTIF(MaGv!$C$45:$BB$45, L197)&gt;0, INDEX(MaGv!$C$38:$BB$45, 1, MATCH(L197, MaGv!$C$45:$BB$45,0))," ")</f>
        <v>C10</v>
      </c>
      <c r="Q204" s="48" t="str">
        <f>IF(COUNTIF(MaGv!$C$50:$BB$50, L197)&gt;0, INDEX(MaGv!$C$38:$BB$50, 1, MATCH(L197, MaGv!$C$50:$BB$50,0))," ")</f>
        <v xml:space="preserve"> </v>
      </c>
      <c r="R204" s="48" t="str">
        <f>IF(COUNTIF(MaGv!$C$55:$BB$55, L197)&gt;0, INDEX(MaGv!$C$38:$BB$55, 1, MATCH(L197, MaGv!$C$55:$BB$55,0))," ")</f>
        <v xml:space="preserve"> </v>
      </c>
      <c r="S204" s="48" t="str">
        <f>IF(COUNTIF(MaGv!$C$60:$BB$60, L197)&gt;0, INDEX(MaGv!$C$38:$BB$60, 1, MATCH(L197, MaGv!$C$60:$BB$60,0))," ")</f>
        <v xml:space="preserve"> </v>
      </c>
      <c r="T204" s="48" t="str">
        <f>IF(COUNTIF(MaGv!$C$65:$BB$65, L197)&gt;0, INDEX(MaGv!$C$38:$BB$65, 1, MATCH(L197, MaGv!$C$65:$BB$65,0))," ")</f>
        <v xml:space="preserve"> </v>
      </c>
    </row>
    <row r="205" spans="1:22" ht="12.95" customHeight="1" x14ac:dyDescent="0.2">
      <c r="A205" s="91"/>
      <c r="B205" s="486"/>
      <c r="C205" s="48">
        <v>3</v>
      </c>
      <c r="D205" s="49" t="s">
        <v>708</v>
      </c>
      <c r="E205" s="48" t="str">
        <f>IF(COUNTIF(MaGv!$C$41:$BB$41, B197)&gt;0, INDEX(MaGv!$C$38:$BB$41, 1, MATCH(B197, MaGv!$C$41:$BB$41,0))," ")</f>
        <v xml:space="preserve"> </v>
      </c>
      <c r="F205" s="48" t="str">
        <f>IF(COUNTIF(MaGv!$C$46:$BB$46, B197)&gt;0, INDEX(MaGv!$C$38:$BB$46, 1, MATCH(B197, MaGv!$C$46:$BB$46,0))," ")</f>
        <v xml:space="preserve"> </v>
      </c>
      <c r="G205" s="48" t="str">
        <f>IF(COUNTIF(MaGv!$C$51:$BB$51, B197)&gt;0, INDEX(MaGv!$C$38:$BB$51, 1, MATCH(B197, MaGv!$C$51:$BB$51,0))," ")</f>
        <v xml:space="preserve"> </v>
      </c>
      <c r="H205" s="48" t="str">
        <f>IF(COUNTIF(MaGv!$C$56:$BB$56, B197)&gt;0, INDEX(MaGv!$C$38:$BB$56, 1, MATCH(B197, MaGv!$C$56:$BB$56,0))," ")</f>
        <v>C7</v>
      </c>
      <c r="I205" s="48" t="str">
        <f>IF(COUNTIF(MaGv!$C$61:$BB$61, B197)&gt;0, INDEX(MaGv!$C$38:$BB$61, 1, MATCH(B197, MaGv!$C$61:$BB$61,0))," ")</f>
        <v xml:space="preserve"> </v>
      </c>
      <c r="J205" s="48" t="str">
        <f>IF(COUNTIF(MaGv!$C$66:$BB$66, B197)&gt;0, INDEX(MaGv!$C$38:$BB$66, 1, MATCH(B197, MaGv!$C$66:$BB$66,0))," ")</f>
        <v xml:space="preserve"> </v>
      </c>
      <c r="K205" s="75"/>
      <c r="L205" s="486"/>
      <c r="M205" s="48">
        <v>3</v>
      </c>
      <c r="N205" s="49" t="s">
        <v>708</v>
      </c>
      <c r="O205" s="48" t="str">
        <f>IF(COUNTIF(MaGv!$C$41:$BB$41, L197)&gt;0, INDEX(MaGv!$C$38:$BB$41, 1, MATCH(L197, MaGv!$C$41:$BB$41,0))," ")</f>
        <v xml:space="preserve"> </v>
      </c>
      <c r="P205" s="48" t="str">
        <f>IF(COUNTIF(MaGv!$C$46:$BB$46, L197)&gt;0, INDEX(MaGv!$C$38:$BB$46, 1, MATCH(L197, MaGv!$C$46:$BB$46,0))," ")</f>
        <v>C10</v>
      </c>
      <c r="Q205" s="48" t="str">
        <f>IF(COUNTIF(MaGv!$C$51:$BB$51, L197)&gt;0, INDEX(MaGv!$C$38:$BB$51, 1, MATCH(L197, MaGv!$C$51:$BB$51,0))," ")</f>
        <v xml:space="preserve"> </v>
      </c>
      <c r="R205" s="48" t="str">
        <f>IF(COUNTIF(MaGv!$C$56:$BB$56, L197)&gt;0, INDEX(MaGv!$C$38:$BB$56, 1, MATCH(L197, MaGv!$C$56:$BB$56,0))," ")</f>
        <v xml:space="preserve"> </v>
      </c>
      <c r="S205" s="48" t="str">
        <f>IF(COUNTIF(MaGv!$C$61:$BB$61, L197)&gt;0, INDEX(MaGv!$C$38:$BB$61, 1, MATCH(L197, MaGv!$C$61:$BB$61,0))," ")</f>
        <v xml:space="preserve"> </v>
      </c>
      <c r="T205" s="48" t="str">
        <f>IF(COUNTIF(MaGv!$C$66:$BB$66, L197)&gt;0, INDEX(MaGv!$C$38:$BB$66, 1, MATCH(L197, MaGv!$C$66:$BB$66,0))," ")</f>
        <v xml:space="preserve"> </v>
      </c>
    </row>
    <row r="206" spans="1:22" ht="12.95" customHeight="1" x14ac:dyDescent="0.2">
      <c r="A206" s="91"/>
      <c r="B206" s="486"/>
      <c r="C206" s="48">
        <v>4</v>
      </c>
      <c r="D206" s="49" t="s">
        <v>709</v>
      </c>
      <c r="E206" s="48" t="str">
        <f>IF(COUNTIF(MaGv!$C$42:$BB$42, B197)&gt;0, INDEX(MaGv!$C$38:$BB$42, 1, MATCH(B197, MaGv!$C$42:$BB$42,0))," ")</f>
        <v xml:space="preserve"> </v>
      </c>
      <c r="F206" s="48" t="str">
        <f>IF(COUNTIF(MaGv!$C$47:$BB$47, B197)&gt;0, INDEX(MaGv!$C$38:$BB$47, 1, MATCH(B197, MaGv!$C$47:$BB$47,0))," ")</f>
        <v xml:space="preserve"> </v>
      </c>
      <c r="G206" s="48" t="str">
        <f>IF(COUNTIF(MaGv!$C$52:$BB$52, B197)&gt;0, INDEX(MaGv!$C$38:$BB$52, 1, MATCH(B197, MaGv!$C$52:$BB$52, 0))," ")</f>
        <v xml:space="preserve"> </v>
      </c>
      <c r="H206" s="48" t="str">
        <f>IF(COUNTIF(MaGv!$C$57:$BB$57, B197)&gt;0, INDEX(MaGv!$C$38:$BB$57, 1, MATCH(B197, MaGv!$C$57:$BB$57,0))," ")</f>
        <v>A1</v>
      </c>
      <c r="I206" s="48" t="str">
        <f>IF(COUNTIF(MaGv!$C$62:$BB$62, B197)&gt;0, INDEX(MaGv!$C$38:$BB$62, 1, MATCH(B197, MaGv!$C$62:$BB$62,0))," ")</f>
        <v xml:space="preserve"> </v>
      </c>
      <c r="J206" s="48" t="str">
        <f>IF(COUNTIF(MaGv!$C$66:$BB$67, B197)&gt;0, INDEX(MaGv!$C$38:$BB$67, 1, MATCH(B197, MaGv!$C$67:$BB$67,0))," ")</f>
        <v xml:space="preserve"> </v>
      </c>
      <c r="K206" s="75"/>
      <c r="L206" s="486"/>
      <c r="M206" s="48">
        <v>4</v>
      </c>
      <c r="N206" s="49" t="s">
        <v>709</v>
      </c>
      <c r="O206" s="48" t="str">
        <f>IF(COUNTIF(MaGv!$C$42:$BB$42, L197)&gt;0, INDEX(MaGv!$C$38:$BB$42, 1, MATCH(L197, MaGv!$C$42:$BB$42,0))," ")</f>
        <v xml:space="preserve"> </v>
      </c>
      <c r="P206" s="48" t="str">
        <f>IF(COUNTIF(MaGv!$C$47:$BB$47, L197)&gt;0, INDEX(MaGv!$C$38:$BB$47, 1, MATCH(L197, MaGv!$C$47:$BB$47,0))," ")</f>
        <v xml:space="preserve"> </v>
      </c>
      <c r="Q206" s="48" t="str">
        <f>IF(COUNTIF(MaGv!$C$52:$BB$52, L197)&gt;0, INDEX(MaGv!$C$38:$BB$52, 1, MATCH(L197, MaGv!$C$52:$BB$52, 0))," ")</f>
        <v xml:space="preserve"> </v>
      </c>
      <c r="R206" s="48" t="str">
        <f>IF(COUNTIF(MaGv!$C$57:$BB$57, L197)&gt;0, INDEX(MaGv!$C$38:$BB$57, 1, MATCH(L197, MaGv!$C$57:$BB$57,0))," ")</f>
        <v xml:space="preserve"> </v>
      </c>
      <c r="S206" s="48" t="str">
        <f>IF(COUNTIF(MaGv!$C$62:$BB$62, L197)&gt;0, INDEX(MaGv!$C$38:$BB$62, 1, MATCH(L197, MaGv!$C$62:$BB$62,0))," ")</f>
        <v xml:space="preserve"> </v>
      </c>
      <c r="T206" s="48" t="str">
        <f>IF(COUNTIF(MaGv!$C$66:$BB$67, L197)&gt;0, INDEX(MaGv!$C$38:$BB$67, 1, MATCH(L197, MaGv!$C$67:$BB$67,0))," ")</f>
        <v xml:space="preserve"> </v>
      </c>
    </row>
    <row r="207" spans="1:22" ht="12.95" customHeight="1" x14ac:dyDescent="0.2">
      <c r="A207" s="91"/>
      <c r="B207" s="487"/>
      <c r="C207" s="50">
        <v>5</v>
      </c>
      <c r="D207" s="51" t="s">
        <v>710</v>
      </c>
      <c r="E207" s="50" t="str">
        <f>IF(COUNTIF(MaGv!$C$43:$BB$43, B197)&gt;0, INDEX(MaGv!$C$38:$BB$43, 1, MATCH(B197, MaGv!$C$43:$BB$43,0))," ")</f>
        <v xml:space="preserve"> </v>
      </c>
      <c r="F207" s="50" t="str">
        <f>IF(COUNTIF(MaGv!$C$48:$BB$48, B197)&gt;0, INDEX(MaGv!$C$38:$BB$48, 1, MATCH(B197, MaGv!$C$48:$BB$48,0))," ")</f>
        <v xml:space="preserve"> </v>
      </c>
      <c r="G207" s="50" t="str">
        <f>IF(COUNTIF(MaGv!$C$53:$BB$53, B197)&gt;0, INDEX(MaGv!$C$38:$BB$53, 1, MATCH(B197, MaGv!$C$53:$BB$53,0))," ")</f>
        <v xml:space="preserve"> </v>
      </c>
      <c r="H207" s="50" t="str">
        <f>IF(COUNTIF(MaGv!$C$58:$BB$58, B197)&gt;0, INDEX(MaGv!$C$38:$BB$58, 1, MATCH(B197, MaGv!$C$58:$BB$58,0))," ")</f>
        <v xml:space="preserve"> </v>
      </c>
      <c r="I207" s="50" t="str">
        <f>IF(COUNTIF(MaGv!$C$63:$BB$63, B197)&gt;0, INDEX(MaGv!$C$38:$BB$63, 1, MATCH(B197, MaGv!$C$63:$BB$63,0))," ")</f>
        <v xml:space="preserve"> </v>
      </c>
      <c r="J207" s="50" t="str">
        <f>IF(COUNTIF(MaGv!$C$68:$BB$68, B197)&gt;0, INDEX(MaGv!$C$38:$BB$68, 1, MATCH(B197, MaGv!$C$68:$BB$68,0))," ")</f>
        <v xml:space="preserve"> </v>
      </c>
      <c r="K207" s="75"/>
      <c r="L207" s="487"/>
      <c r="M207" s="50">
        <v>5</v>
      </c>
      <c r="N207" s="51" t="s">
        <v>710</v>
      </c>
      <c r="O207" s="50" t="str">
        <f>IF(COUNTIF(MaGv!$C$43:$BB$43, L197)&gt;0, INDEX(MaGv!$C$38:$BB$43, 1, MATCH(L197, MaGv!$C$43:$BB$43,0))," ")</f>
        <v xml:space="preserve"> </v>
      </c>
      <c r="P207" s="50" t="str">
        <f>IF(COUNTIF(MaGv!$C$48:$BB$48, L197)&gt;0, INDEX(MaGv!$C$38:$BB$48, 1, MATCH(L197, MaGv!$C$48:$BB$48,0))," ")</f>
        <v xml:space="preserve"> </v>
      </c>
      <c r="Q207" s="50" t="str">
        <f>IF(COUNTIF(MaGv!$C$53:$BB$53, L197)&gt;0, INDEX(MaGv!$C$38:$BB$53, 1, MATCH(L197, MaGv!$C$53:$BB$53,0))," ")</f>
        <v xml:space="preserve"> </v>
      </c>
      <c r="R207" s="50" t="str">
        <f>IF(COUNTIF(MaGv!$C$58:$BB$58, L197)&gt;0, INDEX(MaGv!$C$38:$BB$58, 1, MATCH(L197, MaGv!$C$58:$BB$58,0))," ")</f>
        <v xml:space="preserve"> </v>
      </c>
      <c r="S207" s="50" t="str">
        <f>IF(COUNTIF(MaGv!$C$63:$BB$63, L197)&gt;0, INDEX(MaGv!$C$38:$BB$63, 1, MATCH(L197, MaGv!$C$63:$BB$63,0))," ")</f>
        <v xml:space="preserve"> </v>
      </c>
      <c r="T207" s="50" t="str">
        <f>IF(COUNTIF(MaGv!$C$68:$BB$68, L197)&gt;0, INDEX(MaGv!$C$38:$BB$68, 1, MATCH(L197, MaGv!$C$68:$BB$68,0))," ")</f>
        <v xml:space="preserve"> </v>
      </c>
    </row>
    <row r="208" spans="1:22" ht="12.95" customHeight="1" x14ac:dyDescent="0.2">
      <c r="A208" s="91"/>
      <c r="B208" s="86"/>
      <c r="C208" s="45"/>
      <c r="D208" s="52"/>
      <c r="E208" s="45"/>
      <c r="F208" s="45"/>
      <c r="G208" s="45"/>
      <c r="H208" s="45"/>
      <c r="I208" s="45"/>
      <c r="J208" s="45"/>
      <c r="K208" s="75"/>
      <c r="L208" s="86"/>
      <c r="M208" s="45"/>
      <c r="N208" s="52"/>
      <c r="O208" s="45"/>
      <c r="P208" s="45"/>
      <c r="Q208" s="45"/>
      <c r="R208" s="45"/>
      <c r="S208" s="45"/>
      <c r="T208" s="45"/>
    </row>
    <row r="209" spans="1:22" ht="12.95" customHeight="1" x14ac:dyDescent="0.2">
      <c r="A209" s="94"/>
      <c r="B209" s="87"/>
      <c r="C209" s="53"/>
      <c r="D209" s="53"/>
      <c r="E209" s="54"/>
      <c r="F209" s="54"/>
      <c r="G209" s="54"/>
      <c r="H209" s="54"/>
      <c r="I209" s="54"/>
      <c r="J209" s="54"/>
      <c r="K209" s="54"/>
      <c r="L209" s="87"/>
      <c r="M209" s="53"/>
      <c r="N209" s="53"/>
      <c r="O209" s="54"/>
      <c r="P209" s="54"/>
      <c r="Q209" s="54"/>
      <c r="R209" s="54"/>
      <c r="S209" s="54"/>
      <c r="T209" s="54"/>
    </row>
    <row r="210" spans="1:22" ht="12.95" customHeight="1" x14ac:dyDescent="0.2">
      <c r="A210" s="91"/>
      <c r="B210" s="83"/>
      <c r="C210" s="40" t="s">
        <v>94</v>
      </c>
      <c r="D210" s="40"/>
      <c r="E210" s="40"/>
      <c r="F210" s="40"/>
      <c r="G210" s="40"/>
      <c r="H210" s="40" t="str">
        <f>MaGv!$N$1</f>
        <v>02/1/2018</v>
      </c>
      <c r="I210" s="40"/>
      <c r="J210" s="40"/>
      <c r="K210" s="41"/>
      <c r="L210" s="83"/>
      <c r="M210" s="40" t="s">
        <v>94</v>
      </c>
      <c r="N210" s="40"/>
      <c r="O210" s="40"/>
      <c r="P210" s="40"/>
      <c r="Q210" s="40"/>
      <c r="R210" s="40" t="str">
        <f>MaGv!$N$1</f>
        <v>02/1/2018</v>
      </c>
      <c r="S210" s="40"/>
      <c r="T210" s="40"/>
    </row>
    <row r="211" spans="1:22" ht="12.95" customHeight="1" x14ac:dyDescent="0.3">
      <c r="B211" s="84" t="s">
        <v>95</v>
      </c>
      <c r="C211" s="489" t="str">
        <f>VLOOKUP(B213,dsma,3,0)&amp;"-"&amp;VLOOKUP(B213,dsma,5,0)</f>
        <v>Thái Thị Mỹ Lan-Lý</v>
      </c>
      <c r="D211" s="489"/>
      <c r="E211" s="489"/>
      <c r="F211" s="489"/>
      <c r="G211" s="41"/>
      <c r="H211" s="42"/>
      <c r="I211" s="43" t="s">
        <v>180</v>
      </c>
      <c r="J211" s="44">
        <f>60-COUNTIF(E214:J223, " ")</f>
        <v>0</v>
      </c>
      <c r="K211" s="41"/>
      <c r="L211" s="84" t="s">
        <v>95</v>
      </c>
      <c r="M211" s="489" t="str">
        <f>VLOOKUP(L213,dsma,3,0)&amp;"-"&amp;VLOOKUP(L213,dsma,5,0)</f>
        <v>Trần Quang Thêu-Lý</v>
      </c>
      <c r="N211" s="489"/>
      <c r="O211" s="489"/>
      <c r="P211" s="489"/>
      <c r="Q211" s="76"/>
      <c r="R211" s="42"/>
      <c r="S211" s="43" t="s">
        <v>180</v>
      </c>
      <c r="T211" s="44">
        <f>60-COUNTIF(O214:T223, " ")</f>
        <v>0</v>
      </c>
    </row>
    <row r="212" spans="1:22" ht="3" customHeight="1" x14ac:dyDescent="0.2">
      <c r="B212" s="83"/>
      <c r="C212" s="41"/>
      <c r="D212" s="41"/>
      <c r="E212" s="45"/>
      <c r="F212" s="41"/>
      <c r="G212" s="41"/>
      <c r="H212" s="41"/>
      <c r="I212" s="41"/>
      <c r="J212" s="41"/>
      <c r="K212" s="41"/>
      <c r="L212" s="83"/>
      <c r="M212" s="41"/>
      <c r="N212" s="41"/>
      <c r="O212" s="45"/>
      <c r="P212" s="41"/>
      <c r="Q212" s="41"/>
      <c r="R212" s="41"/>
      <c r="S212" s="41"/>
      <c r="T212" s="41"/>
    </row>
    <row r="213" spans="1:22" ht="12.95" customHeight="1" x14ac:dyDescent="0.2">
      <c r="A213" s="93"/>
      <c r="B213" s="85" t="str">
        <f>X31</f>
        <v>BL11</v>
      </c>
      <c r="C213" s="46" t="s">
        <v>96</v>
      </c>
      <c r="D213" s="46" t="s">
        <v>97</v>
      </c>
      <c r="E213" s="46" t="s">
        <v>15</v>
      </c>
      <c r="F213" s="46" t="s">
        <v>16</v>
      </c>
      <c r="G213" s="46" t="s">
        <v>38</v>
      </c>
      <c r="H213" s="46" t="s">
        <v>39</v>
      </c>
      <c r="I213" s="46" t="s">
        <v>40</v>
      </c>
      <c r="J213" s="46" t="s">
        <v>41</v>
      </c>
      <c r="K213" s="74"/>
      <c r="L213" s="85" t="str">
        <f>X32</f>
        <v>BL13</v>
      </c>
      <c r="M213" s="46" t="s">
        <v>96</v>
      </c>
      <c r="N213" s="46" t="s">
        <v>97</v>
      </c>
      <c r="O213" s="46" t="s">
        <v>15</v>
      </c>
      <c r="P213" s="46" t="s">
        <v>16</v>
      </c>
      <c r="Q213" s="46" t="s">
        <v>38</v>
      </c>
      <c r="R213" s="46" t="s">
        <v>39</v>
      </c>
      <c r="S213" s="46" t="s">
        <v>40</v>
      </c>
      <c r="T213" s="46" t="s">
        <v>41</v>
      </c>
      <c r="V213" s="89">
        <v>28</v>
      </c>
    </row>
    <row r="214" spans="1:22" ht="12.95" customHeight="1" x14ac:dyDescent="0.2">
      <c r="A214" s="91"/>
      <c r="B214" s="488" t="s">
        <v>25</v>
      </c>
      <c r="C214" s="38">
        <v>1</v>
      </c>
      <c r="D214" s="47" t="s">
        <v>98</v>
      </c>
      <c r="E214" s="38" t="str">
        <f>IF(COUNTIF(MaGv!$C$4:$BB$4, B213)&gt;0, INDEX(MaGv!$C$3:$BB$4, 1, MATCH(B213, MaGv!$C$4:$BB$4,0))," ")</f>
        <v xml:space="preserve"> </v>
      </c>
      <c r="F214" s="38" t="str">
        <f>IF(COUNTIF(MaGv!$C$9:$BB$9, B213)&gt;0, INDEX(MaGv!$C$3:$BB$9, 1, MATCH(B213, MaGv!$C$9:$BB$9,0))," ")</f>
        <v xml:space="preserve"> </v>
      </c>
      <c r="G214" s="38" t="str">
        <f>IF(COUNTIF(MaGv!$C$14:$BB$14, B213)&gt;0, INDEX(MaGv!$C$3:$BB$14, 1, MATCH(B213, MaGv!$C$14:$BB$14,0))," ")</f>
        <v xml:space="preserve"> </v>
      </c>
      <c r="H214" s="38" t="str">
        <f>IF(COUNTIF(MaGv!$C$19:$BB$19, B213)&gt;0, INDEX(MaGv!$C$3:$BB$19, 1, MATCH(B213, MaGv!$C$19:$BB$19,0))," ")</f>
        <v xml:space="preserve"> </v>
      </c>
      <c r="I214" s="38" t="str">
        <f>IF(COUNTIF(MaGv!$C$24:$BB$24, B213)&gt;0, INDEX(MaGv!$C$3:$BB$24, 1, MATCH(B213, MaGv!$C$24:$BB$24,0))," ")</f>
        <v xml:space="preserve"> </v>
      </c>
      <c r="J214" s="38" t="str">
        <f>IF(COUNTIF(MaGv!$C$29:$BB$29, B213)&gt;0, INDEX(MaGv!$C$3:$BB$29, 1, MATCH(B213, MaGv!$C$29:$BB$29,0))," ")</f>
        <v xml:space="preserve"> </v>
      </c>
      <c r="K214" s="75"/>
      <c r="L214" s="488" t="s">
        <v>25</v>
      </c>
      <c r="M214" s="38">
        <v>1</v>
      </c>
      <c r="N214" s="47" t="s">
        <v>98</v>
      </c>
      <c r="O214" s="38" t="str">
        <f>IF(COUNTIF(MaGv!$C$4:$BB$4, L213)&gt;0, INDEX(MaGv!$C$3:$BB$4, 1, MATCH(L213, MaGv!$C$4:$BB$4,0))," ")</f>
        <v xml:space="preserve"> </v>
      </c>
      <c r="P214" s="38" t="str">
        <f>IF(COUNTIF(MaGv!$C$9:$BB$9, L213)&gt;0, INDEX(MaGv!$C$3:$BB$9, 1, MATCH(L213, MaGv!$C$9:$BB$9,0))," ")</f>
        <v xml:space="preserve"> </v>
      </c>
      <c r="Q214" s="38" t="str">
        <f>IF(COUNTIF(MaGv!$C$14:$BB$14, L213)&gt;0, INDEX(MaGv!$C$3:$BB$14, 1, MATCH(L213, MaGv!$C$14:$BB$14,0))," ")</f>
        <v xml:space="preserve"> </v>
      </c>
      <c r="R214" s="38" t="str">
        <f>IF(COUNTIF(MaGv!$C$19:$BB$19, L213)&gt;0, INDEX(MaGv!$C$3:$BB$19, 1, MATCH(L213, MaGv!$C$19:$BB$19,0))," ")</f>
        <v xml:space="preserve"> </v>
      </c>
      <c r="S214" s="38" t="str">
        <f>IF(COUNTIF(MaGv!$C$24:$BB$24, L213)&gt;0, INDEX(MaGv!$C$3:$BB$24, 1, MATCH(L213, MaGv!$C$24:$BB$24,0))," ")</f>
        <v xml:space="preserve"> </v>
      </c>
      <c r="T214" s="38" t="str">
        <f>IF(COUNTIF(MaGv!$C$29:$BB$29, L213)&gt;0, INDEX(MaGv!$C$3:$BB$29, 1, MATCH(L213, MaGv!$C$29:$BB$29,0))," ")</f>
        <v xml:space="preserve"> </v>
      </c>
    </row>
    <row r="215" spans="1:22" ht="12.95" customHeight="1" x14ac:dyDescent="0.2">
      <c r="A215" s="91"/>
      <c r="B215" s="486"/>
      <c r="C215" s="48">
        <v>2</v>
      </c>
      <c r="D215" s="49" t="s">
        <v>140</v>
      </c>
      <c r="E215" s="48" t="str">
        <f>IF(COUNTIF(MaGv!$C$5:$BB$5, B213)&gt;0, INDEX(MaGv!$C$3:$BB$5, 1, MATCH(B213, MaGv!$C$5:$BB$5,0))," ")</f>
        <v xml:space="preserve"> </v>
      </c>
      <c r="F215" s="48" t="str">
        <f>IF(COUNTIF(MaGv!$C$10:$BB$10, B213)&gt;0, INDEX(MaGv!$C$3:$BB$10, 1, MATCH(B213, MaGv!$C$10:$BB$10,0))," ")</f>
        <v xml:space="preserve"> </v>
      </c>
      <c r="G215" s="48" t="str">
        <f>IF(COUNTIF(MaGv!$C$15:$BB$15, B213)&gt;0, INDEX(MaGv!$C$3:$BB$15, 1, MATCH(B213, MaGv!$C$15:$BB$15,0))," ")</f>
        <v xml:space="preserve"> </v>
      </c>
      <c r="H215" s="48" t="str">
        <f>IF(COUNTIF(MaGv!$C$20:$BB$20, B213)&gt;0, INDEX(MaGv!$C$3:$BB$20, 1, MATCH(B213, MaGv!$C$20:$BB$20,0))," ")</f>
        <v xml:space="preserve"> </v>
      </c>
      <c r="I215" s="48" t="str">
        <f>IF(COUNTIF(MaGv!$C$25:$BB$25, B213)&gt;0, INDEX(MaGv!$C$3:$BB$25, 1, MATCH(B213, MaGv!$C$25:$BB$25,0))," ")</f>
        <v xml:space="preserve"> </v>
      </c>
      <c r="J215" s="48" t="str">
        <f>IF(COUNTIF(MaGv!$C$30:$BB$30, B213)&gt;0, INDEX(MaGv!$C$3:$BB$30, 1, MATCH(B213, MaGv!$C$30:$BB$30,0))," ")</f>
        <v xml:space="preserve"> </v>
      </c>
      <c r="K215" s="75"/>
      <c r="L215" s="486"/>
      <c r="M215" s="48">
        <v>2</v>
      </c>
      <c r="N215" s="49" t="s">
        <v>140</v>
      </c>
      <c r="O215" s="48" t="str">
        <f>IF(COUNTIF(MaGv!$C$5:$BB$5, L213)&gt;0, INDEX(MaGv!$C$3:$BB$5, 1, MATCH(L213, MaGv!$C$5:$BB$5,0))," ")</f>
        <v xml:space="preserve"> </v>
      </c>
      <c r="P215" s="48" t="str">
        <f>IF(COUNTIF(MaGv!$C$10:$BB$10, L213)&gt;0, INDEX(MaGv!$C$3:$BB$10, 1, MATCH(L213, MaGv!$C$10:$BB$10,0))," ")</f>
        <v xml:space="preserve"> </v>
      </c>
      <c r="Q215" s="48" t="str">
        <f>IF(COUNTIF(MaGv!$C$15:$BB$15, L213)&gt;0, INDEX(MaGv!$C$3:$BB$15, 1, MATCH(L213, MaGv!$C$15:$BB$15,0))," ")</f>
        <v xml:space="preserve"> </v>
      </c>
      <c r="R215" s="48" t="str">
        <f>IF(COUNTIF(MaGv!$C$20:$BB$20, L213)&gt;0, INDEX(MaGv!$C$3:$BB$20, 1, MATCH(L213, MaGv!$C$20:$BB$20,0))," ")</f>
        <v xml:space="preserve"> </v>
      </c>
      <c r="S215" s="48" t="str">
        <f>IF(COUNTIF(MaGv!$C$25:$BB$25, L213)&gt;0, INDEX(MaGv!$C$3:$BB$25, 1, MATCH(L213, MaGv!$C$25:$BB$25,0))," ")</f>
        <v xml:space="preserve"> </v>
      </c>
      <c r="T215" s="48" t="str">
        <f>IF(COUNTIF(MaGv!$C$30:$BB$30, L213)&gt;0, INDEX(MaGv!$C$3:$BB$30, 1, MATCH(L213, MaGv!$C$30:$BB$30,0))," ")</f>
        <v xml:space="preserve"> </v>
      </c>
    </row>
    <row r="216" spans="1:22" ht="12.95" customHeight="1" x14ac:dyDescent="0.2">
      <c r="A216" s="91"/>
      <c r="B216" s="486"/>
      <c r="C216" s="48">
        <v>3</v>
      </c>
      <c r="D216" s="49" t="s">
        <v>445</v>
      </c>
      <c r="E216" s="48" t="str">
        <f>IF(COUNTIF(MaGv!$C$6:$BB$6, B213)&gt;0, INDEX(MaGv!$C$3:$BB$6, 1, MATCH(B213, MaGv!$C$6:$BB$6,0))," ")</f>
        <v xml:space="preserve"> </v>
      </c>
      <c r="F216" s="48" t="str">
        <f>IF(COUNTIF(MaGv!$C$11:$BB$11, B213)&gt;0, INDEX(MaGv!$C$3:$BB$11, 1, MATCH(B213, MaGv!$C$11:$BB$11,0))," ")</f>
        <v xml:space="preserve"> </v>
      </c>
      <c r="G216" s="48" t="str">
        <f>IF(COUNTIF(MaGv!$C$16:$BB$16, B213)&gt;0, INDEX(MaGv!$C$3:$BB$16, 1, MATCH(B213, MaGv!$C$16:$BB$16,0))," ")</f>
        <v xml:space="preserve"> </v>
      </c>
      <c r="H216" s="48" t="str">
        <f>IF(COUNTIF(MaGv!$C$21:$BB$21, B213)&gt;0, INDEX(MaGv!$C$3:$BB$21, 1, MATCH(B213, MaGv!$C$21:$BB$21,0))," ")</f>
        <v xml:space="preserve"> </v>
      </c>
      <c r="I216" s="48" t="str">
        <f>IF(COUNTIF(MaGv!$C$26:$BB$26, B213)&gt;0, INDEX(MaGv!$C$3:$BB$26, 1, MATCH(B213, MaGv!$C$26:$BB$26,0))," ")</f>
        <v xml:space="preserve"> </v>
      </c>
      <c r="J216" s="48" t="str">
        <f>IF(COUNTIF(MaGv!$C$31:$BB$31, B213)&gt;0, INDEX(MaGv!$C$3:$BB$31, 1, MATCH(B213, MaGv!$C$31:$BB$31,0))," ")</f>
        <v xml:space="preserve"> </v>
      </c>
      <c r="K216" s="75"/>
      <c r="L216" s="486"/>
      <c r="M216" s="48">
        <v>3</v>
      </c>
      <c r="N216" s="49" t="s">
        <v>445</v>
      </c>
      <c r="O216" s="48" t="str">
        <f>IF(COUNTIF(MaGv!$C$6:$BB$6, L213)&gt;0, INDEX(MaGv!$C$3:$BB$6, 1, MATCH(L213, MaGv!$C$6:$BB$6,0))," ")</f>
        <v xml:space="preserve"> </v>
      </c>
      <c r="P216" s="48" t="str">
        <f>IF(COUNTIF(MaGv!$C$11:$BB$11, L213)&gt;0, INDEX(MaGv!$C$3:$BB$11, 1, MATCH(L213, MaGv!$C$11:$BB$11,0))," ")</f>
        <v xml:space="preserve"> </v>
      </c>
      <c r="Q216" s="48" t="str">
        <f>IF(COUNTIF(MaGv!$C$16:$BB$16, L213)&gt;0, INDEX(MaGv!$C$3:$BB$16, 1, MATCH(L213, MaGv!$C$16:$BB$16,0))," ")</f>
        <v xml:space="preserve"> </v>
      </c>
      <c r="R216" s="48" t="str">
        <f>IF(COUNTIF(MaGv!$C$21:$BB$21, L213)&gt;0, INDEX(MaGv!$C$3:$BB$21, 1, MATCH(L213, MaGv!$C$21:$BB$21,0))," ")</f>
        <v xml:space="preserve"> </v>
      </c>
      <c r="S216" s="48" t="str">
        <f>IF(COUNTIF(MaGv!$C$26:$BB$26, L213)&gt;0, INDEX(MaGv!$C$3:$BB$26, 1, MATCH(L213, MaGv!$C$26:$BB$26,0))," ")</f>
        <v xml:space="preserve"> </v>
      </c>
      <c r="T216" s="48" t="str">
        <f>IF(COUNTIF(MaGv!$C$31:$BB$31, L213)&gt;0, INDEX(MaGv!$C$3:$BB$31, 1, MATCH(L213, MaGv!$C$31:$BB$31,0))," ")</f>
        <v xml:space="preserve"> </v>
      </c>
    </row>
    <row r="217" spans="1:22" ht="12.95" customHeight="1" x14ac:dyDescent="0.2">
      <c r="A217" s="91"/>
      <c r="B217" s="486"/>
      <c r="C217" s="48">
        <v>4</v>
      </c>
      <c r="D217" s="49" t="s">
        <v>141</v>
      </c>
      <c r="E217" s="48" t="str">
        <f>IF(COUNTIF(MaGv!$C$7:$BB$7, B213)&gt;0, INDEX(MaGv!$C$3:$BB$7, 1, MATCH(B213, MaGv!$C$7:$BB$7,0))," ")</f>
        <v xml:space="preserve"> </v>
      </c>
      <c r="F217" s="48" t="str">
        <f>IF(COUNTIF(MaGv!$C$12:$BB$12, B213)&gt;0, INDEX(MaGv!$C$3:$BB$12, 1, MATCH(B213, MaGv!$C$12:$BB$12,0))," ")</f>
        <v xml:space="preserve"> </v>
      </c>
      <c r="G217" s="48" t="str">
        <f>IF(COUNTIF(MaGv!$C$17:$BB$17, B213)&gt;0, INDEX(MaGv!$C$3:$BB$17, 1, MATCH(B213, MaGv!$C$17:$BB$17,0))," ")</f>
        <v xml:space="preserve"> </v>
      </c>
      <c r="H217" s="48" t="str">
        <f>IF(COUNTIF(MaGv!$C$22:$BB$22, B213)&gt;0, INDEX(MaGv!$C$3:$BB$22, 1, MATCH(B213, MaGv!$C$22:$BB$22,0))," ")</f>
        <v xml:space="preserve"> </v>
      </c>
      <c r="I217" s="48" t="str">
        <f>IF(COUNTIF(MaGv!$C$27:$BB$27, B213)&gt;0, INDEX(MaGv!$C$3:$BB$27, 1, MATCH(B213, MaGv!$C$27:$BB$27,0))," ")</f>
        <v xml:space="preserve"> </v>
      </c>
      <c r="J217" s="48" t="str">
        <f>IF(COUNTIF(MaGv!$C$32:$BB$32, B213)&gt;0, INDEX(MaGv!$C$3:$BB$32, 1, MATCH(B213, MaGv!$C$32:$BB$32,0))," ")</f>
        <v xml:space="preserve"> </v>
      </c>
      <c r="K217" s="75"/>
      <c r="L217" s="486"/>
      <c r="M217" s="48">
        <v>4</v>
      </c>
      <c r="N217" s="49" t="s">
        <v>141</v>
      </c>
      <c r="O217" s="48" t="str">
        <f>IF(COUNTIF(MaGv!$C$7:$BB$7, L213)&gt;0, INDEX(MaGv!$C$3:$BB$7, 1, MATCH(L213, MaGv!$C$7:$BB$7,0))," ")</f>
        <v xml:space="preserve"> </v>
      </c>
      <c r="P217" s="48" t="str">
        <f>IF(COUNTIF(MaGv!$C$12:$BB$12, L213)&gt;0, INDEX(MaGv!$C$3:$BB$12, 1, MATCH(L213, MaGv!$C$12:$BB$12,0))," ")</f>
        <v xml:space="preserve"> </v>
      </c>
      <c r="Q217" s="48" t="str">
        <f>IF(COUNTIF(MaGv!$C$17:$BB$17, L213)&gt;0, INDEX(MaGv!$C$3:$BB$17, 1, MATCH(L213, MaGv!$C$17:$BB$17,0))," ")</f>
        <v xml:space="preserve"> </v>
      </c>
      <c r="R217" s="48" t="str">
        <f>IF(COUNTIF(MaGv!$C$22:$BB$22, L213)&gt;0, INDEX(MaGv!$C$3:$BB$22, 1, MATCH(L213, MaGv!$C$22:$BB$22,0))," ")</f>
        <v xml:space="preserve"> </v>
      </c>
      <c r="S217" s="48" t="str">
        <f>IF(COUNTIF(MaGv!$C$27:$BB$27, L213)&gt;0, INDEX(MaGv!$C$3:$BB$27, 1, MATCH(L213, MaGv!$C$27:$BB$27,0))," ")</f>
        <v xml:space="preserve"> </v>
      </c>
      <c r="T217" s="48" t="str">
        <f>IF(COUNTIF(MaGv!$C$32:$BB$32, L213)&gt;0, INDEX(MaGv!$C$3:$BB$32, 1, MATCH(L213, MaGv!$C$32:$BB$32,0))," ")</f>
        <v xml:space="preserve"> </v>
      </c>
    </row>
    <row r="218" spans="1:22" ht="12.95" customHeight="1" thickBot="1" x14ac:dyDescent="0.25">
      <c r="A218" s="91"/>
      <c r="B218" s="486"/>
      <c r="C218" s="79">
        <v>5</v>
      </c>
      <c r="D218" s="81" t="s">
        <v>142</v>
      </c>
      <c r="E218" s="79" t="str">
        <f>IF(COUNTIF(MaGv!$C$8:$BB$8, B213)&gt;0, INDEX(MaGv!$C$3:$BB$8, 1, MATCH(B213, MaGv!$C$8:$BB$8,0))," ")</f>
        <v xml:space="preserve"> </v>
      </c>
      <c r="F218" s="79" t="str">
        <f>IF(COUNTIF(MaGv!$C$13:$BB$13, B213)&gt;0, INDEX(MaGv!$C$3:$BB$13, 1, MATCH(B213, MaGv!$C$13:$BB$13,0))," ")</f>
        <v xml:space="preserve"> </v>
      </c>
      <c r="G218" s="79" t="str">
        <f>IF(COUNTIF(MaGv!$C$18:$BB$18, B213)&gt;0, INDEX(MaGv!$C$3:$BB$18, 1, MATCH(B213, MaGv!$C$18:$BB$18,0))," ")</f>
        <v xml:space="preserve"> </v>
      </c>
      <c r="H218" s="79" t="str">
        <f>IF(COUNTIF(MaGv!$C$23:$BB$23, B213)&gt;0, INDEX(MaGv!$C$3:$BB$23, 1, MATCH(B213, MaGv!$C$23:$BB$23,0))," ")</f>
        <v xml:space="preserve"> </v>
      </c>
      <c r="I218" s="79" t="str">
        <f>IF(COUNTIF(MaGv!$C$28:$BB$28, B213)&gt;0, INDEX(MaGv!$C$3:$BB$28, 1, MATCH(B213, MaGv!$C$28:$BB$28,0))," ")</f>
        <v xml:space="preserve"> </v>
      </c>
      <c r="J218" s="79" t="str">
        <f>IF(COUNTIF(MaGv!$C$33:$BB$33, B213)&gt;0, INDEX(MaGv!$C$3:$BB$33, 1, MATCH(B213, MaGv!$C$33:$BB$33, 0))," ")</f>
        <v xml:space="preserve"> </v>
      </c>
      <c r="K218" s="75"/>
      <c r="L218" s="486"/>
      <c r="M218" s="79">
        <v>5</v>
      </c>
      <c r="N218" s="81" t="s">
        <v>142</v>
      </c>
      <c r="O218" s="79" t="str">
        <f>IF(COUNTIF(MaGv!$C$8:$BB$8, L213)&gt;0, INDEX(MaGv!$C$3:$BB$8, 1, MATCH(L213, MaGv!$C$8:$BB$8,0))," ")</f>
        <v xml:space="preserve"> </v>
      </c>
      <c r="P218" s="79" t="str">
        <f>IF(COUNTIF(MaGv!$C$13:$BB$13, L213)&gt;0, INDEX(MaGv!$C$3:$BB$13, 1, MATCH(L213, MaGv!$C$13:$BB$13,0))," ")</f>
        <v xml:space="preserve"> </v>
      </c>
      <c r="Q218" s="79" t="str">
        <f>IF(COUNTIF(MaGv!$C$18:$BB$18, L213)&gt;0, INDEX(MaGv!$C$3:$BB$18, 1, MATCH(L213, MaGv!$C$18:$BB$18,0))," ")</f>
        <v xml:space="preserve"> </v>
      </c>
      <c r="R218" s="79" t="str">
        <f>IF(COUNTIF(MaGv!$C$23:$BB$23, L213)&gt;0, INDEX(MaGv!$C$3:$BB$23, 1, MATCH(L213, MaGv!$C$23:$BB$23,0))," ")</f>
        <v xml:space="preserve"> </v>
      </c>
      <c r="S218" s="79" t="str">
        <f>IF(COUNTIF(MaGv!$C$28:$BB$28, L213)&gt;0, INDEX(MaGv!$C$3:$BB$28, 1, MATCH(L213, MaGv!$C$28:$BB$28,0))," ")</f>
        <v xml:space="preserve"> </v>
      </c>
      <c r="T218" s="79" t="str">
        <f>IF(COUNTIF(MaGv!$C$33:$BB$33, L213)&gt;0, INDEX(MaGv!$C$3:$BB$33, 1, MATCH(L213, MaGv!$C$33:$BB$33, 0))," ")</f>
        <v xml:space="preserve"> </v>
      </c>
    </row>
    <row r="219" spans="1:22" ht="12.95" customHeight="1" thickTop="1" x14ac:dyDescent="0.2">
      <c r="A219" s="91"/>
      <c r="B219" s="485" t="s">
        <v>24</v>
      </c>
      <c r="C219" s="80">
        <v>1</v>
      </c>
      <c r="D219" s="82" t="s">
        <v>446</v>
      </c>
      <c r="E219" s="80" t="str">
        <f>IF(COUNTIF(MaGv!$C$39:$BB$39, B213)&gt;0, INDEX(MaGv!$C$38:$BB$39, 1, MATCH(B213, MaGv!$C$39:$BB$39,0))," ")</f>
        <v xml:space="preserve"> </v>
      </c>
      <c r="F219" s="80" t="str">
        <f>IF(COUNTIF(MaGv!$C$44:$BB$44, B213)&gt;0, INDEX(MaGv!$C$38:$BB$44, 1, MATCH(B213, MaGv!$C$44:$BB$44,0))," ")</f>
        <v xml:space="preserve"> </v>
      </c>
      <c r="G219" s="80" t="str">
        <f>IF(COUNTIF(MaGv!$C$49:$BB$49, B213)&gt;0, INDEX(MaGv!$C$38:$BB$49, 1, MATCH(B213, MaGv!$C$49:$BB$49,0))," ")</f>
        <v xml:space="preserve"> </v>
      </c>
      <c r="H219" s="80" t="str">
        <f>IF(COUNTIF(MaGv!$C$54:$BB$54, B213)&gt;0, INDEX(MaGv!$C$38:$BB$54, 1, MATCH(B213, MaGv!$C$54:$BB$54,0))," ")</f>
        <v xml:space="preserve"> </v>
      </c>
      <c r="I219" s="80" t="str">
        <f>IF(COUNTIF(MaGv!$C$59:$BB$59, B213)&gt;0, INDEX(MaGv!$C$38:$BB$59, 1, MATCH(B213, MaGv!$C$59:$BB$59,0))," ")</f>
        <v xml:space="preserve"> </v>
      </c>
      <c r="J219" s="80" t="str">
        <f>IF(COUNTIF(MaGv!$C$64:$BB$64, B213)&gt;0, INDEX(MaGv!$C$38:$BB$64, 1, MATCH(B213, MaGv!$C$64:$BB$64,0))," ")</f>
        <v xml:space="preserve"> </v>
      </c>
      <c r="K219" s="75"/>
      <c r="L219" s="485" t="s">
        <v>24</v>
      </c>
      <c r="M219" s="80">
        <v>1</v>
      </c>
      <c r="N219" s="82" t="s">
        <v>446</v>
      </c>
      <c r="O219" s="80" t="str">
        <f>IF(COUNTIF(MaGv!$C$39:$BB$39, L213)&gt;0, INDEX(MaGv!$C$38:$BB$39, 1, MATCH(L213, MaGv!$C$39:$BB$39,0))," ")</f>
        <v xml:space="preserve"> </v>
      </c>
      <c r="P219" s="80" t="str">
        <f>IF(COUNTIF(MaGv!$C$44:$BB$44, L213)&gt;0, INDEX(MaGv!$C$38:$BB$44, 1, MATCH(L213, MaGv!$C$44:$BB$44,0))," ")</f>
        <v xml:space="preserve"> </v>
      </c>
      <c r="Q219" s="80" t="str">
        <f>IF(COUNTIF(MaGv!$C$49:$BB$49, L213)&gt;0, INDEX(MaGv!$C$38:$BB$49, 1, MATCH(L213, MaGv!$C$49:$BB$49,0))," ")</f>
        <v xml:space="preserve"> </v>
      </c>
      <c r="R219" s="80" t="str">
        <f>IF(COUNTIF(MaGv!$C$54:$BB$54, L213)&gt;0, INDEX(MaGv!$C$38:$BB$54, 1, MATCH(L213, MaGv!$C$54:$BB$54,0))," ")</f>
        <v xml:space="preserve"> </v>
      </c>
      <c r="S219" s="80" t="str">
        <f>IF(COUNTIF(MaGv!$C$59:$BB$59, L213)&gt;0, INDEX(MaGv!$C$38:$BB$59, 1, MATCH(L213, MaGv!$C$59:$BB$59,0))," ")</f>
        <v xml:space="preserve"> </v>
      </c>
      <c r="T219" s="80" t="str">
        <f>IF(COUNTIF(MaGv!$C$64:$BB$64, L213)&gt;0, INDEX(MaGv!$C$38:$BB$64, 1, MATCH(L213, MaGv!$C$64:$BB$64,0))," ")</f>
        <v xml:space="preserve"> </v>
      </c>
    </row>
    <row r="220" spans="1:22" ht="12.95" customHeight="1" x14ac:dyDescent="0.2">
      <c r="A220" s="91"/>
      <c r="B220" s="486"/>
      <c r="C220" s="48">
        <v>2</v>
      </c>
      <c r="D220" s="49" t="s">
        <v>707</v>
      </c>
      <c r="E220" s="48" t="str">
        <f>IF(COUNTIF(MaGv!$C$40:$BB$40, B213)&gt;0, INDEX(MaGv!$C$38:$BB$40, 1, MATCH(B213, MaGv!$C$40:$BB$40,0))," ")</f>
        <v xml:space="preserve"> </v>
      </c>
      <c r="F220" s="48" t="str">
        <f>IF(COUNTIF(MaGv!$C$45:$BB$45, B213)&gt;0, INDEX(MaGv!$C$38:$BB$45, 1, MATCH(B213, MaGv!$C$45:$BB$45,0))," ")</f>
        <v xml:space="preserve"> </v>
      </c>
      <c r="G220" s="48" t="str">
        <f>IF(COUNTIF(MaGv!$C$50:$BB$50, B213)&gt;0, INDEX(MaGv!$C$38:$BB$50, 1, MATCH(B213, MaGv!$C$50:$BB$50,0))," ")</f>
        <v xml:space="preserve"> </v>
      </c>
      <c r="H220" s="48" t="str">
        <f>IF(COUNTIF(MaGv!$C$55:$BB$55, B213)&gt;0, INDEX(MaGv!$C$38:$BB$55, 1, MATCH(B213, MaGv!$C$55:$BB$55,0))," ")</f>
        <v xml:space="preserve"> </v>
      </c>
      <c r="I220" s="48" t="str">
        <f>IF(COUNTIF(MaGv!$C$60:$BB$60, B213)&gt;0, INDEX(MaGv!$C$38:$BB$60, 1, MATCH(B213, MaGv!$C$60:$BB$60,0))," ")</f>
        <v xml:space="preserve"> </v>
      </c>
      <c r="J220" s="48" t="str">
        <f>IF(COUNTIF(MaGv!$C$65:$BB$65, B213)&gt;0, INDEX(MaGv!$C$38:$BB$65, 1, MATCH(B213, MaGv!$C$65:$BB$65,0))," ")</f>
        <v xml:space="preserve"> </v>
      </c>
      <c r="K220" s="75"/>
      <c r="L220" s="486"/>
      <c r="M220" s="48">
        <v>2</v>
      </c>
      <c r="N220" s="49" t="s">
        <v>707</v>
      </c>
      <c r="O220" s="48" t="str">
        <f>IF(COUNTIF(MaGv!$C$40:$BB$40, L213)&gt;0, INDEX(MaGv!$C$38:$BB$40, 1, MATCH(L213, MaGv!$C$40:$BB$40,0))," ")</f>
        <v xml:space="preserve"> </v>
      </c>
      <c r="P220" s="48" t="str">
        <f>IF(COUNTIF(MaGv!$C$45:$BB$45, L213)&gt;0, INDEX(MaGv!$C$38:$BB$45, 1, MATCH(L213, MaGv!$C$45:$BB$45,0))," ")</f>
        <v xml:space="preserve"> </v>
      </c>
      <c r="Q220" s="48" t="str">
        <f>IF(COUNTIF(MaGv!$C$50:$BB$50, L213)&gt;0, INDEX(MaGv!$C$38:$BB$50, 1, MATCH(L213, MaGv!$C$50:$BB$50,0))," ")</f>
        <v xml:space="preserve"> </v>
      </c>
      <c r="R220" s="48" t="str">
        <f>IF(COUNTIF(MaGv!$C$55:$BB$55, L213)&gt;0, INDEX(MaGv!$C$38:$BB$55, 1, MATCH(L213, MaGv!$C$55:$BB$55,0))," ")</f>
        <v xml:space="preserve"> </v>
      </c>
      <c r="S220" s="48" t="str">
        <f>IF(COUNTIF(MaGv!$C$60:$BB$60, L213)&gt;0, INDEX(MaGv!$C$38:$BB$60, 1, MATCH(L213, MaGv!$C$60:$BB$60,0))," ")</f>
        <v xml:space="preserve"> </v>
      </c>
      <c r="T220" s="48" t="str">
        <f>IF(COUNTIF(MaGv!$C$65:$BB$65, L213)&gt;0, INDEX(MaGv!$C$38:$BB$65, 1, MATCH(L213, MaGv!$C$65:$BB$65,0))," ")</f>
        <v xml:space="preserve"> </v>
      </c>
    </row>
    <row r="221" spans="1:22" ht="12.95" customHeight="1" x14ac:dyDescent="0.2">
      <c r="A221" s="91"/>
      <c r="B221" s="486"/>
      <c r="C221" s="48">
        <v>3</v>
      </c>
      <c r="D221" s="49" t="s">
        <v>708</v>
      </c>
      <c r="E221" s="48" t="str">
        <f>IF(COUNTIF(MaGv!$C$41:$BB$41, B213)&gt;0, INDEX(MaGv!$C$38:$BB$41, 1, MATCH(B213, MaGv!$C$41:$BB$41,0))," ")</f>
        <v xml:space="preserve"> </v>
      </c>
      <c r="F221" s="48" t="str">
        <f>IF(COUNTIF(MaGv!$C$46:$BB$46, B213)&gt;0, INDEX(MaGv!$C$38:$BB$46, 1, MATCH(B213, MaGv!$C$46:$BB$46,0))," ")</f>
        <v xml:space="preserve"> </v>
      </c>
      <c r="G221" s="48" t="str">
        <f>IF(COUNTIF(MaGv!$C$51:$BB$51, B213)&gt;0, INDEX(MaGv!$C$38:$BB$51, 1, MATCH(B213, MaGv!$C$51:$BB$51,0))," ")</f>
        <v xml:space="preserve"> </v>
      </c>
      <c r="H221" s="48" t="str">
        <f>IF(COUNTIF(MaGv!$C$56:$BB$56, B213)&gt;0, INDEX(MaGv!$C$38:$BB$56, 1, MATCH(B213, MaGv!$C$56:$BB$56,0))," ")</f>
        <v xml:space="preserve"> </v>
      </c>
      <c r="I221" s="48" t="str">
        <f>IF(COUNTIF(MaGv!$C$61:$BB$61, B213)&gt;0, INDEX(MaGv!$C$38:$BB$61, 1, MATCH(B213, MaGv!$C$61:$BB$61,0))," ")</f>
        <v xml:space="preserve"> </v>
      </c>
      <c r="J221" s="48" t="str">
        <f>IF(COUNTIF(MaGv!$C$66:$BB$66, B213)&gt;0, INDEX(MaGv!$C$38:$BB$66, 1, MATCH(B213, MaGv!$C$66:$BB$66,0))," ")</f>
        <v xml:space="preserve"> </v>
      </c>
      <c r="K221" s="75"/>
      <c r="L221" s="486"/>
      <c r="M221" s="48">
        <v>3</v>
      </c>
      <c r="N221" s="49" t="s">
        <v>708</v>
      </c>
      <c r="O221" s="48" t="str">
        <f>IF(COUNTIF(MaGv!$C$41:$BB$41, L213)&gt;0, INDEX(MaGv!$C$38:$BB$41, 1, MATCH(L213, MaGv!$C$41:$BB$41,0))," ")</f>
        <v xml:space="preserve"> </v>
      </c>
      <c r="P221" s="48" t="str">
        <f>IF(COUNTIF(MaGv!$C$46:$BB$46, L213)&gt;0, INDEX(MaGv!$C$38:$BB$46, 1, MATCH(L213, MaGv!$C$46:$BB$46,0))," ")</f>
        <v xml:space="preserve"> </v>
      </c>
      <c r="Q221" s="48" t="str">
        <f>IF(COUNTIF(MaGv!$C$51:$BB$51, L213)&gt;0, INDEX(MaGv!$C$38:$BB$51, 1, MATCH(L213, MaGv!$C$51:$BB$51,0))," ")</f>
        <v xml:space="preserve"> </v>
      </c>
      <c r="R221" s="48" t="str">
        <f>IF(COUNTIF(MaGv!$C$56:$BB$56, L213)&gt;0, INDEX(MaGv!$C$38:$BB$56, 1, MATCH(L213, MaGv!$C$56:$BB$56,0))," ")</f>
        <v xml:space="preserve"> </v>
      </c>
      <c r="S221" s="48" t="str">
        <f>IF(COUNTIF(MaGv!$C$61:$BB$61, L213)&gt;0, INDEX(MaGv!$C$38:$BB$61, 1, MATCH(L213, MaGv!$C$61:$BB$61,0))," ")</f>
        <v xml:space="preserve"> </v>
      </c>
      <c r="T221" s="48" t="str">
        <f>IF(COUNTIF(MaGv!$C$66:$BB$66, L213)&gt;0, INDEX(MaGv!$C$38:$BB$66, 1, MATCH(L213, MaGv!$C$66:$BB$66,0))," ")</f>
        <v xml:space="preserve"> </v>
      </c>
    </row>
    <row r="222" spans="1:22" ht="12.95" customHeight="1" x14ac:dyDescent="0.2">
      <c r="A222" s="91"/>
      <c r="B222" s="486"/>
      <c r="C222" s="48">
        <v>4</v>
      </c>
      <c r="D222" s="49" t="s">
        <v>709</v>
      </c>
      <c r="E222" s="48" t="str">
        <f>IF(COUNTIF(MaGv!$C$42:$BB$42, B213)&gt;0, INDEX(MaGv!$C$38:$BB$42, 1, MATCH(B213, MaGv!$C$42:$BB$42,0))," ")</f>
        <v xml:space="preserve"> </v>
      </c>
      <c r="F222" s="48" t="str">
        <f>IF(COUNTIF(MaGv!$C$47:$BB$47, B213)&gt;0, INDEX(MaGv!$C$38:$BB$47, 1, MATCH(B213, MaGv!$C$47:$BB$47,0))," ")</f>
        <v xml:space="preserve"> </v>
      </c>
      <c r="G222" s="48" t="str">
        <f>IF(COUNTIF(MaGv!$C$52:$BB$52, B213)&gt;0, INDEX(MaGv!$C$38:$BB$52, 1, MATCH(B213, MaGv!$C$52:$BB$52, 0))," ")</f>
        <v xml:space="preserve"> </v>
      </c>
      <c r="H222" s="48" t="str">
        <f>IF(COUNTIF(MaGv!$C$57:$BB$57, B213)&gt;0, INDEX(MaGv!$C$38:$BB$57, 1, MATCH(B213, MaGv!$C$57:$BB$57,0))," ")</f>
        <v xml:space="preserve"> </v>
      </c>
      <c r="I222" s="48" t="str">
        <f>IF(COUNTIF(MaGv!$C$62:$BB$62, B213)&gt;0, INDEX(MaGv!$C$38:$BB$62, 1, MATCH(B213, MaGv!$C$62:$BB$62,0))," ")</f>
        <v xml:space="preserve"> </v>
      </c>
      <c r="J222" s="48" t="str">
        <f>IF(COUNTIF(MaGv!$C$66:$BB$67, B213)&gt;0, INDEX(MaGv!$C$38:$BB$67, 1, MATCH(B213, MaGv!$C$67:$BB$67,0))," ")</f>
        <v xml:space="preserve"> </v>
      </c>
      <c r="K222" s="75"/>
      <c r="L222" s="486"/>
      <c r="M222" s="48">
        <v>4</v>
      </c>
      <c r="N222" s="49" t="s">
        <v>709</v>
      </c>
      <c r="O222" s="48" t="str">
        <f>IF(COUNTIF(MaGv!$C$42:$BB$42, L213)&gt;0, INDEX(MaGv!$C$38:$BB$42, 1, MATCH(L213, MaGv!$C$42:$BB$42,0))," ")</f>
        <v xml:space="preserve"> </v>
      </c>
      <c r="P222" s="48" t="str">
        <f>IF(COUNTIF(MaGv!$C$47:$BB$47, L213)&gt;0, INDEX(MaGv!$C$38:$BB$47, 1, MATCH(L213, MaGv!$C$47:$BB$47,0))," ")</f>
        <v xml:space="preserve"> </v>
      </c>
      <c r="Q222" s="48" t="str">
        <f>IF(COUNTIF(MaGv!$C$52:$BB$52, L213)&gt;0, INDEX(MaGv!$C$38:$BB$52, 1, MATCH(L213, MaGv!$C$52:$BB$52, 0))," ")</f>
        <v xml:space="preserve"> </v>
      </c>
      <c r="R222" s="48" t="str">
        <f>IF(COUNTIF(MaGv!$C$57:$BB$57, L213)&gt;0, INDEX(MaGv!$C$38:$BB$57, 1, MATCH(L213, MaGv!$C$57:$BB$57,0))," ")</f>
        <v xml:space="preserve"> </v>
      </c>
      <c r="S222" s="48" t="str">
        <f>IF(COUNTIF(MaGv!$C$62:$BB$62, L213)&gt;0, INDEX(MaGv!$C$38:$BB$62, 1, MATCH(L213, MaGv!$C$62:$BB$62,0))," ")</f>
        <v xml:space="preserve"> </v>
      </c>
      <c r="T222" s="48" t="str">
        <f>IF(COUNTIF(MaGv!$C$66:$BB$67, L213)&gt;0, INDEX(MaGv!$C$38:$BB$67, 1, MATCH(L213, MaGv!$C$67:$BB$67,0))," ")</f>
        <v xml:space="preserve"> </v>
      </c>
    </row>
    <row r="223" spans="1:22" ht="12.95" customHeight="1" x14ac:dyDescent="0.2">
      <c r="A223" s="91"/>
      <c r="B223" s="487"/>
      <c r="C223" s="50">
        <v>5</v>
      </c>
      <c r="D223" s="51" t="s">
        <v>710</v>
      </c>
      <c r="E223" s="50" t="str">
        <f>IF(COUNTIF(MaGv!$C$43:$BB$43, B213)&gt;0, INDEX(MaGv!$C$38:$BB$43, 1, MATCH(B213, MaGv!$C$43:$BB$43,0))," ")</f>
        <v xml:space="preserve"> </v>
      </c>
      <c r="F223" s="50" t="str">
        <f>IF(COUNTIF(MaGv!$C$48:$BB$48, B213)&gt;0, INDEX(MaGv!$C$38:$BB$48, 1, MATCH(B213, MaGv!$C$48:$BB$48,0))," ")</f>
        <v xml:space="preserve"> </v>
      </c>
      <c r="G223" s="50" t="str">
        <f>IF(COUNTIF(MaGv!$C$53:$BB$53, B213)&gt;0, INDEX(MaGv!$C$38:$BB$53, 1, MATCH(B213, MaGv!$C$53:$BB$53,0))," ")</f>
        <v xml:space="preserve"> </v>
      </c>
      <c r="H223" s="50" t="str">
        <f>IF(COUNTIF(MaGv!$C$58:$BB$58, B213)&gt;0, INDEX(MaGv!$C$38:$BB$58, 1, MATCH(B213, MaGv!$C$58:$BB$58,0))," ")</f>
        <v xml:space="preserve"> </v>
      </c>
      <c r="I223" s="50" t="str">
        <f>IF(COUNTIF(MaGv!$C$63:$BB$63, B213)&gt;0, INDEX(MaGv!$C$38:$BB$63, 1, MATCH(B213, MaGv!$C$63:$BB$63,0))," ")</f>
        <v xml:space="preserve"> </v>
      </c>
      <c r="J223" s="50" t="str">
        <f>IF(COUNTIF(MaGv!$C$68:$BB$68, B213)&gt;0, INDEX(MaGv!$C$38:$BB$68, 1, MATCH(B213, MaGv!$C$68:$BB$68,0))," ")</f>
        <v xml:space="preserve"> </v>
      </c>
      <c r="K223" s="75"/>
      <c r="L223" s="487"/>
      <c r="M223" s="50">
        <v>5</v>
      </c>
      <c r="N223" s="51" t="s">
        <v>710</v>
      </c>
      <c r="O223" s="50" t="str">
        <f>IF(COUNTIF(MaGv!$C$43:$BB$43, L213)&gt;0, INDEX(MaGv!$C$38:$BB$43, 1, MATCH(L213, MaGv!$C$43:$BB$43,0))," ")</f>
        <v xml:space="preserve"> </v>
      </c>
      <c r="P223" s="50" t="str">
        <f>IF(COUNTIF(MaGv!$C$48:$BB$48, L213)&gt;0, INDEX(MaGv!$C$38:$BB$48, 1, MATCH(L213, MaGv!$C$48:$BB$48,0))," ")</f>
        <v xml:space="preserve"> </v>
      </c>
      <c r="Q223" s="50" t="str">
        <f>IF(COUNTIF(MaGv!$C$53:$BB$53, L213)&gt;0, INDEX(MaGv!$C$38:$BB$53, 1, MATCH(L213, MaGv!$C$53:$BB$53,0))," ")</f>
        <v xml:space="preserve"> </v>
      </c>
      <c r="R223" s="50" t="str">
        <f>IF(COUNTIF(MaGv!$C$58:$BB$58, L213)&gt;0, INDEX(MaGv!$C$38:$BB$58, 1, MATCH(L213, MaGv!$C$58:$BB$58,0))," ")</f>
        <v xml:space="preserve"> </v>
      </c>
      <c r="S223" s="50" t="str">
        <f>IF(COUNTIF(MaGv!$C$63:$BB$63, L213)&gt;0, INDEX(MaGv!$C$38:$BB$63, 1, MATCH(L213, MaGv!$C$63:$BB$63,0))," ")</f>
        <v xml:space="preserve"> </v>
      </c>
      <c r="T223" s="50" t="str">
        <f>IF(COUNTIF(MaGv!$C$68:$BB$68, L213)&gt;0, INDEX(MaGv!$C$38:$BB$68, 1, MATCH(L213, MaGv!$C$68:$BB$68,0))," ")</f>
        <v xml:space="preserve"> </v>
      </c>
    </row>
    <row r="224" spans="1:22" ht="12.95" customHeight="1" x14ac:dyDescent="0.2">
      <c r="A224" s="91"/>
      <c r="B224" s="86"/>
      <c r="C224" s="45"/>
      <c r="D224" s="52"/>
      <c r="E224" s="45"/>
      <c r="F224" s="45"/>
      <c r="G224" s="45"/>
      <c r="H224" s="45"/>
      <c r="I224" s="45"/>
      <c r="J224" s="45"/>
      <c r="K224" s="75"/>
      <c r="L224" s="86"/>
      <c r="M224" s="45"/>
      <c r="N224" s="52"/>
      <c r="O224" s="45"/>
      <c r="P224" s="45"/>
      <c r="Q224" s="45"/>
      <c r="R224" s="45"/>
      <c r="S224" s="45"/>
      <c r="T224" s="45"/>
    </row>
    <row r="225" spans="1:22" ht="12.95" customHeight="1" x14ac:dyDescent="0.2">
      <c r="A225" s="94"/>
      <c r="B225" s="87"/>
      <c r="C225" s="53"/>
      <c r="D225" s="53"/>
      <c r="E225" s="54"/>
      <c r="F225" s="54"/>
      <c r="G225" s="54"/>
      <c r="H225" s="54"/>
      <c r="I225" s="54"/>
      <c r="J225" s="54"/>
      <c r="K225" s="54"/>
      <c r="L225" s="87"/>
      <c r="M225" s="53"/>
      <c r="N225" s="53"/>
      <c r="O225" s="54"/>
      <c r="P225" s="54"/>
      <c r="Q225" s="54"/>
      <c r="R225" s="54"/>
      <c r="S225" s="54"/>
      <c r="T225" s="54"/>
    </row>
    <row r="226" spans="1:22" ht="12.95" customHeight="1" x14ac:dyDescent="0.2">
      <c r="A226" s="91"/>
      <c r="B226" s="83"/>
      <c r="C226" s="40" t="s">
        <v>94</v>
      </c>
      <c r="D226" s="40"/>
      <c r="E226" s="40"/>
      <c r="F226" s="40"/>
      <c r="G226" s="40"/>
      <c r="H226" s="40" t="str">
        <f>MaGv!$N$1</f>
        <v>02/1/2018</v>
      </c>
      <c r="I226" s="40"/>
      <c r="J226" s="40"/>
      <c r="K226" s="41"/>
      <c r="L226" s="83"/>
      <c r="M226" s="40" t="s">
        <v>94</v>
      </c>
      <c r="N226" s="40"/>
      <c r="O226" s="40"/>
      <c r="P226" s="40"/>
      <c r="Q226" s="40"/>
      <c r="R226" s="40" t="str">
        <f>MaGv!$N$1</f>
        <v>02/1/2018</v>
      </c>
      <c r="S226" s="40"/>
      <c r="T226" s="40"/>
    </row>
    <row r="227" spans="1:22" ht="12.95" customHeight="1" x14ac:dyDescent="0.3">
      <c r="B227" s="84" t="s">
        <v>95</v>
      </c>
      <c r="C227" s="489" t="str">
        <f>VLOOKUP(B229,dsma,3,0)&amp;"-"&amp;VLOOKUP(B229,dsma,5,0)</f>
        <v>Nguyễn Trường Sơn-Lý</v>
      </c>
      <c r="D227" s="489"/>
      <c r="E227" s="489"/>
      <c r="F227" s="489"/>
      <c r="G227" s="41"/>
      <c r="H227" s="42"/>
      <c r="I227" s="43" t="s">
        <v>180</v>
      </c>
      <c r="J227" s="44">
        <f>60-COUNTIF(E230:J239, " ")</f>
        <v>13</v>
      </c>
      <c r="K227" s="41"/>
      <c r="L227" s="84" t="s">
        <v>95</v>
      </c>
      <c r="M227" s="489" t="str">
        <f>VLOOKUP(L229,dsma,3,0)&amp;"-"&amp;VLOOKUP(L229,dsma,5,0)</f>
        <v>Trần Quốc  Thảo-Hóa</v>
      </c>
      <c r="N227" s="489"/>
      <c r="O227" s="489"/>
      <c r="P227" s="489"/>
      <c r="Q227" s="41"/>
      <c r="R227" s="42"/>
      <c r="S227" s="43" t="s">
        <v>180</v>
      </c>
      <c r="T227" s="44">
        <f>60-COUNTIF(O230:T239, " ")</f>
        <v>0</v>
      </c>
    </row>
    <row r="228" spans="1:22" ht="3" customHeight="1" x14ac:dyDescent="0.2">
      <c r="B228" s="83"/>
      <c r="C228" s="41"/>
      <c r="D228" s="41"/>
      <c r="E228" s="45"/>
      <c r="F228" s="41"/>
      <c r="G228" s="41"/>
      <c r="H228" s="41"/>
      <c r="I228" s="41"/>
      <c r="J228" s="41"/>
      <c r="K228" s="41"/>
      <c r="L228" s="83"/>
      <c r="M228" s="41"/>
      <c r="N228" s="41"/>
      <c r="O228" s="45"/>
      <c r="P228" s="41"/>
      <c r="Q228" s="41"/>
      <c r="R228" s="41"/>
      <c r="S228" s="41"/>
      <c r="T228" s="41"/>
    </row>
    <row r="229" spans="1:22" ht="12.95" customHeight="1" x14ac:dyDescent="0.2">
      <c r="A229" s="93"/>
      <c r="B229" s="85" t="str">
        <f>X33</f>
        <v>HL12</v>
      </c>
      <c r="C229" s="46" t="s">
        <v>96</v>
      </c>
      <c r="D229" s="46" t="s">
        <v>97</v>
      </c>
      <c r="E229" s="46" t="s">
        <v>15</v>
      </c>
      <c r="F229" s="46" t="s">
        <v>16</v>
      </c>
      <c r="G229" s="46" t="s">
        <v>38</v>
      </c>
      <c r="H229" s="46" t="s">
        <v>39</v>
      </c>
      <c r="I229" s="46" t="s">
        <v>40</v>
      </c>
      <c r="J229" s="46" t="s">
        <v>41</v>
      </c>
      <c r="K229" s="74"/>
      <c r="L229" s="85" t="str">
        <f>X34</f>
        <v>BH01</v>
      </c>
      <c r="M229" s="46" t="s">
        <v>96</v>
      </c>
      <c r="N229" s="46" t="s">
        <v>97</v>
      </c>
      <c r="O229" s="46" t="s">
        <v>15</v>
      </c>
      <c r="P229" s="46" t="s">
        <v>16</v>
      </c>
      <c r="Q229" s="46" t="s">
        <v>38</v>
      </c>
      <c r="R229" s="46" t="s">
        <v>39</v>
      </c>
      <c r="S229" s="46" t="s">
        <v>40</v>
      </c>
      <c r="T229" s="46" t="s">
        <v>41</v>
      </c>
      <c r="V229" s="89">
        <v>30</v>
      </c>
    </row>
    <row r="230" spans="1:22" ht="12.95" customHeight="1" x14ac:dyDescent="0.2">
      <c r="A230" s="91"/>
      <c r="B230" s="488" t="s">
        <v>25</v>
      </c>
      <c r="C230" s="38">
        <v>1</v>
      </c>
      <c r="D230" s="47" t="s">
        <v>98</v>
      </c>
      <c r="E230" s="38" t="str">
        <f>IF(COUNTIF(MaGv!$C$4:$BB$4, B229)&gt;0, INDEX(MaGv!$C$3:$BB$4, 1, MATCH(B229, MaGv!$C$4:$BB$4,0))," ")</f>
        <v xml:space="preserve"> </v>
      </c>
      <c r="F230" s="38" t="str">
        <f>IF(COUNTIF(MaGv!$C$9:$BB$9, B229)&gt;0, INDEX(MaGv!$C$3:$BB$9, 1, MATCH(B229, MaGv!$C$9:$BB$9,0))," ")</f>
        <v xml:space="preserve"> </v>
      </c>
      <c r="G230" s="38" t="str">
        <f>IF(COUNTIF(MaGv!$C$14:$BB$14, B229)&gt;0, INDEX(MaGv!$C$3:$BB$14, 1, MATCH(B229, MaGv!$C$14:$BB$14,0))," ")</f>
        <v xml:space="preserve"> </v>
      </c>
      <c r="H230" s="38" t="str">
        <f>IF(COUNTIF(MaGv!$C$19:$BB$19, B229)&gt;0, INDEX(MaGv!$C$3:$BB$19, 1, MATCH(B229, MaGv!$C$19:$BB$19,0))," ")</f>
        <v xml:space="preserve"> </v>
      </c>
      <c r="I230" s="38" t="str">
        <f>IF(COUNTIF(MaGv!$C$24:$BB$24, B229)&gt;0, INDEX(MaGv!$C$3:$BB$24, 1, MATCH(B229, MaGv!$C$24:$BB$24,0))," ")</f>
        <v>B6</v>
      </c>
      <c r="J230" s="38" t="str">
        <f>IF(COUNTIF(MaGv!$C$29:$BB$29, B229)&gt;0, INDEX(MaGv!$C$3:$BB$29, 1, MATCH(B229, MaGv!$C$29:$BB$29,0))," ")</f>
        <v xml:space="preserve"> </v>
      </c>
      <c r="K230" s="75"/>
      <c r="L230" s="488" t="s">
        <v>25</v>
      </c>
      <c r="M230" s="38">
        <v>1</v>
      </c>
      <c r="N230" s="47" t="s">
        <v>98</v>
      </c>
      <c r="O230" s="38" t="str">
        <f>IF(COUNTIF(MaGv!$C$4:$BB$4, L229)&gt;0, INDEX(MaGv!$C$3:$BB$4, 1, MATCH(L229, MaGv!$C$4:$BB$4,0))," ")</f>
        <v xml:space="preserve"> </v>
      </c>
      <c r="P230" s="38" t="str">
        <f>IF(COUNTIF(MaGv!$C$9:$BB$9, L229)&gt;0, INDEX(MaGv!$C$3:$BB$9, 1, MATCH(L229, MaGv!$C$9:$BB$9,0))," ")</f>
        <v xml:space="preserve"> </v>
      </c>
      <c r="Q230" s="38" t="str">
        <f>IF(COUNTIF(MaGv!$C$14:$BB$14, L229)&gt;0, INDEX(MaGv!$C$3:$BB$14, 1, MATCH(L229, MaGv!$C$14:$BB$14,0))," ")</f>
        <v xml:space="preserve"> </v>
      </c>
      <c r="R230" s="38" t="str">
        <f>IF(COUNTIF(MaGv!$C$19:$BB$19, L229)&gt;0, INDEX(MaGv!$C$3:$BB$19, 1, MATCH(L229, MaGv!$C$19:$BB$19,0))," ")</f>
        <v xml:space="preserve"> </v>
      </c>
      <c r="S230" s="38" t="str">
        <f>IF(COUNTIF(MaGv!$C$24:$BB$24, L229)&gt;0, INDEX(MaGv!$C$3:$BB$24, 1, MATCH(L229, MaGv!$C$24:$BB$24,0))," ")</f>
        <v xml:space="preserve"> </v>
      </c>
      <c r="T230" s="38" t="str">
        <f>IF(COUNTIF(MaGv!$C$29:$BB$29, L229)&gt;0, INDEX(MaGv!$C$3:$BB$29, 1, MATCH(L229, MaGv!$C$29:$BB$29,0))," ")</f>
        <v xml:space="preserve"> </v>
      </c>
    </row>
    <row r="231" spans="1:22" ht="12.95" customHeight="1" x14ac:dyDescent="0.2">
      <c r="A231" s="91"/>
      <c r="B231" s="486"/>
      <c r="C231" s="48">
        <v>2</v>
      </c>
      <c r="D231" s="49" t="s">
        <v>140</v>
      </c>
      <c r="E231" s="48" t="str">
        <f>IF(COUNTIF(MaGv!$C$5:$BB$5, B229)&gt;0, INDEX(MaGv!$C$3:$BB$5, 1, MATCH(B229, MaGv!$C$5:$BB$5,0))," ")</f>
        <v xml:space="preserve"> </v>
      </c>
      <c r="F231" s="48" t="str">
        <f>IF(COUNTIF(MaGv!$C$10:$BB$10, B229)&gt;0, INDEX(MaGv!$C$3:$BB$10, 1, MATCH(B229, MaGv!$C$10:$BB$10,0))," ")</f>
        <v xml:space="preserve"> </v>
      </c>
      <c r="G231" s="48" t="str">
        <f>IF(COUNTIF(MaGv!$C$15:$BB$15, B229)&gt;0, INDEX(MaGv!$C$3:$BB$15, 1, MATCH(B229, MaGv!$C$15:$BB$15,0))," ")</f>
        <v xml:space="preserve"> </v>
      </c>
      <c r="H231" s="48" t="str">
        <f>IF(COUNTIF(MaGv!$C$20:$BB$20, B229)&gt;0, INDEX(MaGv!$C$3:$BB$20, 1, MATCH(B229, MaGv!$C$20:$BB$20,0))," ")</f>
        <v xml:space="preserve"> </v>
      </c>
      <c r="I231" s="48" t="str">
        <f>IF(COUNTIF(MaGv!$C$25:$BB$25, B229)&gt;0, INDEX(MaGv!$C$3:$BB$25, 1, MATCH(B229, MaGv!$C$25:$BB$25,0))," ")</f>
        <v>B6</v>
      </c>
      <c r="J231" s="48" t="str">
        <f>IF(COUNTIF(MaGv!$C$30:$BB$30, B229)&gt;0, INDEX(MaGv!$C$3:$BB$30, 1, MATCH(B229, MaGv!$C$30:$BB$30,0))," ")</f>
        <v xml:space="preserve"> </v>
      </c>
      <c r="K231" s="75"/>
      <c r="L231" s="486"/>
      <c r="M231" s="48">
        <v>2</v>
      </c>
      <c r="N231" s="49" t="s">
        <v>140</v>
      </c>
      <c r="O231" s="48" t="str">
        <f>IF(COUNTIF(MaGv!$C$5:$BB$5, L229)&gt;0, INDEX(MaGv!$C$3:$BB$5, 1, MATCH(L229, MaGv!$C$5:$BB$5,0))," ")</f>
        <v xml:space="preserve"> </v>
      </c>
      <c r="P231" s="48" t="str">
        <f>IF(COUNTIF(MaGv!$C$10:$BB$10, L229)&gt;0, INDEX(MaGv!$C$3:$BB$10, 1, MATCH(L229, MaGv!$C$10:$BB$10,0))," ")</f>
        <v xml:space="preserve"> </v>
      </c>
      <c r="Q231" s="48" t="str">
        <f>IF(COUNTIF(MaGv!$C$15:$BB$15, L229)&gt;0, INDEX(MaGv!$C$3:$BB$15, 1, MATCH(L229, MaGv!$C$15:$BB$15,0))," ")</f>
        <v xml:space="preserve"> </v>
      </c>
      <c r="R231" s="48" t="str">
        <f>IF(COUNTIF(MaGv!$C$20:$BB$20, L229)&gt;0, INDEX(MaGv!$C$3:$BB$20, 1, MATCH(L229, MaGv!$C$20:$BB$20,0))," ")</f>
        <v xml:space="preserve"> </v>
      </c>
      <c r="S231" s="48" t="str">
        <f>IF(COUNTIF(MaGv!$C$25:$BB$25, L229)&gt;0, INDEX(MaGv!$C$3:$BB$25, 1, MATCH(L229, MaGv!$C$25:$BB$25,0))," ")</f>
        <v xml:space="preserve"> </v>
      </c>
      <c r="T231" s="48" t="str">
        <f>IF(COUNTIF(MaGv!$C$30:$BB$30, L229)&gt;0, INDEX(MaGv!$C$3:$BB$30, 1, MATCH(L229, MaGv!$C$30:$BB$30,0))," ")</f>
        <v xml:space="preserve"> </v>
      </c>
    </row>
    <row r="232" spans="1:22" ht="12.95" customHeight="1" x14ac:dyDescent="0.2">
      <c r="A232" s="91"/>
      <c r="B232" s="486"/>
      <c r="C232" s="48">
        <v>3</v>
      </c>
      <c r="D232" s="49" t="s">
        <v>445</v>
      </c>
      <c r="E232" s="48" t="str">
        <f>IF(COUNTIF(MaGv!$C$6:$BB$6, B229)&gt;0, INDEX(MaGv!$C$3:$BB$6, 1, MATCH(B229, MaGv!$C$6:$BB$6,0))," ")</f>
        <v xml:space="preserve"> </v>
      </c>
      <c r="F232" s="48" t="str">
        <f>IF(COUNTIF(MaGv!$C$11:$BB$11, B229)&gt;0, INDEX(MaGv!$C$3:$BB$11, 1, MATCH(B229, MaGv!$C$11:$BB$11,0))," ")</f>
        <v xml:space="preserve"> </v>
      </c>
      <c r="G232" s="48" t="str">
        <f>IF(COUNTIF(MaGv!$C$16:$BB$16, B229)&gt;0, INDEX(MaGv!$C$3:$BB$16, 1, MATCH(B229, MaGv!$C$16:$BB$16,0))," ")</f>
        <v xml:space="preserve"> </v>
      </c>
      <c r="H232" s="48" t="str">
        <f>IF(COUNTIF(MaGv!$C$21:$BB$21, B229)&gt;0, INDEX(MaGv!$C$3:$BB$21, 1, MATCH(B229, MaGv!$C$21:$BB$21,0))," ")</f>
        <v xml:space="preserve"> </v>
      </c>
      <c r="I232" s="48" t="str">
        <f>IF(COUNTIF(MaGv!$C$26:$BB$26, B229)&gt;0, INDEX(MaGv!$C$3:$BB$26, 1, MATCH(B229, MaGv!$C$26:$BB$26,0))," ")</f>
        <v>C13</v>
      </c>
      <c r="J232" s="48" t="str">
        <f>IF(COUNTIF(MaGv!$C$31:$BB$31, B229)&gt;0, INDEX(MaGv!$C$3:$BB$31, 1, MATCH(B229, MaGv!$C$31:$BB$31,0))," ")</f>
        <v xml:space="preserve"> </v>
      </c>
      <c r="K232" s="75"/>
      <c r="L232" s="486"/>
      <c r="M232" s="48">
        <v>3</v>
      </c>
      <c r="N232" s="49" t="s">
        <v>445</v>
      </c>
      <c r="O232" s="48" t="str">
        <f>IF(COUNTIF(MaGv!$C$6:$BB$6, L229)&gt;0, INDEX(MaGv!$C$3:$BB$6, 1, MATCH(L229, MaGv!$C$6:$BB$6,0))," ")</f>
        <v xml:space="preserve"> </v>
      </c>
      <c r="P232" s="48" t="str">
        <f>IF(COUNTIF(MaGv!$C$11:$BB$11, L229)&gt;0, INDEX(MaGv!$C$3:$BB$11, 1, MATCH(L229, MaGv!$C$11:$BB$11,0))," ")</f>
        <v xml:space="preserve"> </v>
      </c>
      <c r="Q232" s="48" t="str">
        <f>IF(COUNTIF(MaGv!$C$16:$BB$16, L229)&gt;0, INDEX(MaGv!$C$3:$BB$16, 1, MATCH(L229, MaGv!$C$16:$BB$16,0))," ")</f>
        <v xml:space="preserve"> </v>
      </c>
      <c r="R232" s="48" t="str">
        <f>IF(COUNTIF(MaGv!$C$21:$BB$21, L229)&gt;0, INDEX(MaGv!$C$3:$BB$21, 1, MATCH(L229, MaGv!$C$21:$BB$21,0))," ")</f>
        <v xml:space="preserve"> </v>
      </c>
      <c r="S232" s="48" t="str">
        <f>IF(COUNTIF(MaGv!$C$26:$BB$26, L229)&gt;0, INDEX(MaGv!$C$3:$BB$26, 1, MATCH(L229, MaGv!$C$26:$BB$26,0))," ")</f>
        <v xml:space="preserve"> </v>
      </c>
      <c r="T232" s="48" t="str">
        <f>IF(COUNTIF(MaGv!$C$31:$BB$31, L229)&gt;0, INDEX(MaGv!$C$3:$BB$31, 1, MATCH(L229, MaGv!$C$31:$BB$31,0))," ")</f>
        <v xml:space="preserve"> </v>
      </c>
    </row>
    <row r="233" spans="1:22" ht="12.95" customHeight="1" x14ac:dyDescent="0.2">
      <c r="A233" s="91"/>
      <c r="B233" s="486"/>
      <c r="C233" s="48">
        <v>4</v>
      </c>
      <c r="D233" s="49" t="s">
        <v>141</v>
      </c>
      <c r="E233" s="48" t="str">
        <f>IF(COUNTIF(MaGv!$C$7:$BB$7, B229)&gt;0, INDEX(MaGv!$C$3:$BB$7, 1, MATCH(B229, MaGv!$C$7:$BB$7,0))," ")</f>
        <v xml:space="preserve"> </v>
      </c>
      <c r="F233" s="48" t="str">
        <f>IF(COUNTIF(MaGv!$C$12:$BB$12, B229)&gt;0, INDEX(MaGv!$C$3:$BB$12, 1, MATCH(B229, MaGv!$C$12:$BB$12,0))," ")</f>
        <v xml:space="preserve"> </v>
      </c>
      <c r="G233" s="48" t="str">
        <f>IF(COUNTIF(MaGv!$C$17:$BB$17, B229)&gt;0, INDEX(MaGv!$C$3:$BB$17, 1, MATCH(B229, MaGv!$C$17:$BB$17,0))," ")</f>
        <v xml:space="preserve"> </v>
      </c>
      <c r="H233" s="48" t="str">
        <f>IF(COUNTIF(MaGv!$C$22:$BB$22, B229)&gt;0, INDEX(MaGv!$C$3:$BB$22, 1, MATCH(B229, MaGv!$C$22:$BB$22,0))," ")</f>
        <v xml:space="preserve"> </v>
      </c>
      <c r="I233" s="48" t="str">
        <f>IF(COUNTIF(MaGv!$C$27:$BB$27, B229)&gt;0, INDEX(MaGv!$C$3:$BB$27, 1, MATCH(B229, MaGv!$C$27:$BB$27,0))," ")</f>
        <v>C11</v>
      </c>
      <c r="J233" s="48" t="str">
        <f>IF(COUNTIF(MaGv!$C$32:$BB$32, B229)&gt;0, INDEX(MaGv!$C$3:$BB$32, 1, MATCH(B229, MaGv!$C$32:$BB$32,0))," ")</f>
        <v xml:space="preserve"> </v>
      </c>
      <c r="K233" s="75"/>
      <c r="L233" s="486"/>
      <c r="M233" s="48">
        <v>4</v>
      </c>
      <c r="N233" s="49" t="s">
        <v>141</v>
      </c>
      <c r="O233" s="48" t="str">
        <f>IF(COUNTIF(MaGv!$C$7:$BB$7, L229)&gt;0, INDEX(MaGv!$C$3:$BB$7, 1, MATCH(L229, MaGv!$C$7:$BB$7,0))," ")</f>
        <v xml:space="preserve"> </v>
      </c>
      <c r="P233" s="48" t="str">
        <f>IF(COUNTIF(MaGv!$C$12:$BB$12, L229)&gt;0, INDEX(MaGv!$C$3:$BB$12, 1, MATCH(L229, MaGv!$C$12:$BB$12,0))," ")</f>
        <v xml:space="preserve"> </v>
      </c>
      <c r="Q233" s="48" t="str">
        <f>IF(COUNTIF(MaGv!$C$17:$BB$17, L229)&gt;0, INDEX(MaGv!$C$3:$BB$17, 1, MATCH(L229, MaGv!$C$17:$BB$17,0))," ")</f>
        <v xml:space="preserve"> </v>
      </c>
      <c r="R233" s="48" t="str">
        <f>IF(COUNTIF(MaGv!$C$22:$BB$22, L229)&gt;0, INDEX(MaGv!$C$3:$BB$22, 1, MATCH(L229, MaGv!$C$22:$BB$22,0))," ")</f>
        <v xml:space="preserve"> </v>
      </c>
      <c r="S233" s="48" t="str">
        <f>IF(COUNTIF(MaGv!$C$27:$BB$27, L229)&gt;0, INDEX(MaGv!$C$3:$BB$27, 1, MATCH(L229, MaGv!$C$27:$BB$27,0))," ")</f>
        <v xml:space="preserve"> </v>
      </c>
      <c r="T233" s="48" t="str">
        <f>IF(COUNTIF(MaGv!$C$32:$BB$32, L229)&gt;0, INDEX(MaGv!$C$3:$BB$32, 1, MATCH(L229, MaGv!$C$32:$BB$32,0))," ")</f>
        <v xml:space="preserve"> </v>
      </c>
    </row>
    <row r="234" spans="1:22" ht="12.95" customHeight="1" thickBot="1" x14ac:dyDescent="0.25">
      <c r="A234" s="91"/>
      <c r="B234" s="486"/>
      <c r="C234" s="79">
        <v>5</v>
      </c>
      <c r="D234" s="81" t="s">
        <v>142</v>
      </c>
      <c r="E234" s="79" t="str">
        <f>IF(COUNTIF(MaGv!$C$8:$BB$8, B229)&gt;0, INDEX(MaGv!$C$3:$BB$8, 1, MATCH(B229, MaGv!$C$8:$BB$8,0))," ")</f>
        <v xml:space="preserve"> </v>
      </c>
      <c r="F234" s="79" t="str">
        <f>IF(COUNTIF(MaGv!$C$13:$BB$13, B229)&gt;0, INDEX(MaGv!$C$3:$BB$13, 1, MATCH(B229, MaGv!$C$13:$BB$13,0))," ")</f>
        <v xml:space="preserve"> </v>
      </c>
      <c r="G234" s="79" t="str">
        <f>IF(COUNTIF(MaGv!$C$18:$BB$18, B229)&gt;0, INDEX(MaGv!$C$3:$BB$18, 1, MATCH(B229, MaGv!$C$18:$BB$18,0))," ")</f>
        <v xml:space="preserve"> </v>
      </c>
      <c r="H234" s="79" t="str">
        <f>IF(COUNTIF(MaGv!$C$23:$BB$23, B229)&gt;0, INDEX(MaGv!$C$3:$BB$23, 1, MATCH(B229, MaGv!$C$23:$BB$23,0))," ")</f>
        <v xml:space="preserve"> </v>
      </c>
      <c r="I234" s="79" t="str">
        <f>IF(COUNTIF(MaGv!$C$28:$BB$28, B229)&gt;0, INDEX(MaGv!$C$3:$BB$28, 1, MATCH(B229, MaGv!$C$28:$BB$28,0))," ")</f>
        <v xml:space="preserve"> </v>
      </c>
      <c r="J234" s="79" t="str">
        <f>IF(COUNTIF(MaGv!$C$33:$BB$33, B229)&gt;0, INDEX(MaGv!$C$3:$BB$33, 1, MATCH(B229, MaGv!$C$33:$BB$33, 0))," ")</f>
        <v xml:space="preserve"> </v>
      </c>
      <c r="K234" s="75"/>
      <c r="L234" s="486"/>
      <c r="M234" s="79">
        <v>5</v>
      </c>
      <c r="N234" s="81" t="s">
        <v>142</v>
      </c>
      <c r="O234" s="79" t="str">
        <f>IF(COUNTIF(MaGv!$C$8:$BB$8, L229)&gt;0, INDEX(MaGv!$C$3:$BB$8, 1, MATCH(L229, MaGv!$C$8:$BB$8,0))," ")</f>
        <v xml:space="preserve"> </v>
      </c>
      <c r="P234" s="79" t="str">
        <f>IF(COUNTIF(MaGv!$C$13:$BB$13, L229)&gt;0, INDEX(MaGv!$C$3:$BB$13, 1, MATCH(L229, MaGv!$C$13:$BB$13,0))," ")</f>
        <v xml:space="preserve"> </v>
      </c>
      <c r="Q234" s="79" t="str">
        <f>IF(COUNTIF(MaGv!$C$18:$BB$18, L229)&gt;0, INDEX(MaGv!$C$3:$BB$18, 1, MATCH(L229, MaGv!$C$18:$BB$18,0))," ")</f>
        <v xml:space="preserve"> </v>
      </c>
      <c r="R234" s="79" t="str">
        <f>IF(COUNTIF(MaGv!$C$23:$BB$23, L229)&gt;0, INDEX(MaGv!$C$3:$BB$23, 1, MATCH(L229, MaGv!$C$23:$BB$23,0))," ")</f>
        <v xml:space="preserve"> </v>
      </c>
      <c r="S234" s="79" t="str">
        <f>IF(COUNTIF(MaGv!$C$28:$BB$28, L229)&gt;0, INDEX(MaGv!$C$3:$BB$28, 1, MATCH(L229, MaGv!$C$28:$BB$28,0))," ")</f>
        <v xml:space="preserve"> </v>
      </c>
      <c r="T234" s="79" t="str">
        <f>IF(COUNTIF(MaGv!$C$33:$BB$33, L229)&gt;0, INDEX(MaGv!$C$3:$BB$33, 1, MATCH(L229, MaGv!$C$33:$BB$33, 0))," ")</f>
        <v xml:space="preserve"> </v>
      </c>
    </row>
    <row r="235" spans="1:22" ht="12.95" customHeight="1" thickTop="1" x14ac:dyDescent="0.2">
      <c r="A235" s="91"/>
      <c r="B235" s="485" t="s">
        <v>24</v>
      </c>
      <c r="C235" s="80">
        <v>1</v>
      </c>
      <c r="D235" s="82" t="s">
        <v>446</v>
      </c>
      <c r="E235" s="80" t="str">
        <f>IF(COUNTIF(MaGv!$C$39:$BB$39, B229)&gt;0, INDEX(MaGv!$C$38:$BB$39, 1, MATCH(B229, MaGv!$C$39:$BB$39,0))," ")</f>
        <v xml:space="preserve"> </v>
      </c>
      <c r="F235" s="80" t="str">
        <f>IF(COUNTIF(MaGv!$C$44:$BB$44, B229)&gt;0, INDEX(MaGv!$C$38:$BB$44, 1, MATCH(B229, MaGv!$C$44:$BB$44,0))," ")</f>
        <v xml:space="preserve"> </v>
      </c>
      <c r="G235" s="80" t="str">
        <f>IF(COUNTIF(MaGv!$C$49:$BB$49, B229)&gt;0, INDEX(MaGv!$C$38:$BB$49, 1, MATCH(B229, MaGv!$C$49:$BB$49,0))," ")</f>
        <v xml:space="preserve"> </v>
      </c>
      <c r="H235" s="80" t="str">
        <f>IF(COUNTIF(MaGv!$C$54:$BB$54, B229)&gt;0, INDEX(MaGv!$C$38:$BB$54, 1, MATCH(B229, MaGv!$C$54:$BB$54,0))," ")</f>
        <v>B6</v>
      </c>
      <c r="I235" s="80" t="str">
        <f>IF(COUNTIF(MaGv!$C$59:$BB$59, B229)&gt;0, INDEX(MaGv!$C$38:$BB$59, 1, MATCH(B229, MaGv!$C$59:$BB$59,0))," ")</f>
        <v>C11</v>
      </c>
      <c r="J235" s="80" t="str">
        <f>IF(COUNTIF(MaGv!$C$64:$BB$64, B229)&gt;0, INDEX(MaGv!$C$38:$BB$64, 1, MATCH(B229, MaGv!$C$64:$BB$64,0))," ")</f>
        <v xml:space="preserve"> </v>
      </c>
      <c r="K235" s="75"/>
      <c r="L235" s="485" t="s">
        <v>24</v>
      </c>
      <c r="M235" s="80">
        <v>1</v>
      </c>
      <c r="N235" s="82" t="s">
        <v>446</v>
      </c>
      <c r="O235" s="80" t="str">
        <f>IF(COUNTIF(MaGv!$C$39:$BB$39, L229)&gt;0, INDEX(MaGv!$C$38:$BB$39, 1, MATCH(L229, MaGv!$C$39:$BB$39,0))," ")</f>
        <v xml:space="preserve"> </v>
      </c>
      <c r="P235" s="80" t="str">
        <f>IF(COUNTIF(MaGv!$C$44:$BB$44, L229)&gt;0, INDEX(MaGv!$C$38:$BB$44, 1, MATCH(L229, MaGv!$C$44:$BB$44,0))," ")</f>
        <v xml:space="preserve"> </v>
      </c>
      <c r="Q235" s="80" t="str">
        <f>IF(COUNTIF(MaGv!$C$49:$BB$49, L229)&gt;0, INDEX(MaGv!$C$38:$BB$49, 1, MATCH(L229, MaGv!$C$49:$BB$49,0))," ")</f>
        <v xml:space="preserve"> </v>
      </c>
      <c r="R235" s="80" t="str">
        <f>IF(COUNTIF(MaGv!$C$54:$BB$54, L229)&gt;0, INDEX(MaGv!$C$38:$BB$54, 1, MATCH(L229, MaGv!$C$54:$BB$54,0))," ")</f>
        <v xml:space="preserve"> </v>
      </c>
      <c r="S235" s="80" t="str">
        <f>IF(COUNTIF(MaGv!$C$59:$BB$59, L229)&gt;0, INDEX(MaGv!$C$38:$BB$59, 1, MATCH(L229, MaGv!$C$59:$BB$59,0))," ")</f>
        <v xml:space="preserve"> </v>
      </c>
      <c r="T235" s="80" t="str">
        <f>IF(COUNTIF(MaGv!$C$64:$BB$64, L229)&gt;0, INDEX(MaGv!$C$38:$BB$64, 1, MATCH(L229, MaGv!$C$64:$BB$64,0))," ")</f>
        <v xml:space="preserve"> </v>
      </c>
    </row>
    <row r="236" spans="1:22" ht="12.95" customHeight="1" x14ac:dyDescent="0.2">
      <c r="A236" s="91"/>
      <c r="B236" s="486"/>
      <c r="C236" s="48">
        <v>2</v>
      </c>
      <c r="D236" s="49" t="s">
        <v>707</v>
      </c>
      <c r="E236" s="48" t="str">
        <f>IF(COUNTIF(MaGv!$C$40:$BB$40, B229)&gt;0, INDEX(MaGv!$C$38:$BB$40, 1, MATCH(B229, MaGv!$C$40:$BB$40,0))," ")</f>
        <v xml:space="preserve"> </v>
      </c>
      <c r="F236" s="48" t="str">
        <f>IF(COUNTIF(MaGv!$C$45:$BB$45, B229)&gt;0, INDEX(MaGv!$C$38:$BB$45, 1, MATCH(B229, MaGv!$C$45:$BB$45,0))," ")</f>
        <v xml:space="preserve"> </v>
      </c>
      <c r="G236" s="48" t="str">
        <f>IF(COUNTIF(MaGv!$C$50:$BB$50, B229)&gt;0, INDEX(MaGv!$C$38:$BB$50, 1, MATCH(B229, MaGv!$C$50:$BB$50,0))," ")</f>
        <v xml:space="preserve"> </v>
      </c>
      <c r="H236" s="48" t="str">
        <f>IF(COUNTIF(MaGv!$C$55:$BB$55, B229)&gt;0, INDEX(MaGv!$C$38:$BB$55, 1, MATCH(B229, MaGv!$C$55:$BB$55,0))," ")</f>
        <v>C13</v>
      </c>
      <c r="I236" s="48" t="str">
        <f>IF(COUNTIF(MaGv!$C$60:$BB$60, B229)&gt;0, INDEX(MaGv!$C$38:$BB$60, 1, MATCH(B229, MaGv!$C$60:$BB$60,0))," ")</f>
        <v>B6</v>
      </c>
      <c r="J236" s="48" t="str">
        <f>IF(COUNTIF(MaGv!$C$65:$BB$65, B229)&gt;0, INDEX(MaGv!$C$38:$BB$65, 1, MATCH(B229, MaGv!$C$65:$BB$65,0))," ")</f>
        <v xml:space="preserve"> </v>
      </c>
      <c r="K236" s="75"/>
      <c r="L236" s="486"/>
      <c r="M236" s="48">
        <v>2</v>
      </c>
      <c r="N236" s="49" t="s">
        <v>707</v>
      </c>
      <c r="O236" s="48" t="str">
        <f>IF(COUNTIF(MaGv!$C$40:$BB$40, L229)&gt;0, INDEX(MaGv!$C$38:$BB$40, 1, MATCH(L229, MaGv!$C$40:$BB$40,0))," ")</f>
        <v xml:space="preserve"> </v>
      </c>
      <c r="P236" s="48" t="str">
        <f>IF(COUNTIF(MaGv!$C$45:$BB$45, L229)&gt;0, INDEX(MaGv!$C$38:$BB$45, 1, MATCH(L229, MaGv!$C$45:$BB$45,0))," ")</f>
        <v xml:space="preserve"> </v>
      </c>
      <c r="Q236" s="48" t="str">
        <f>IF(COUNTIF(MaGv!$C$50:$BB$50, L229)&gt;0, INDEX(MaGv!$C$38:$BB$50, 1, MATCH(L229, MaGv!$C$50:$BB$50,0))," ")</f>
        <v xml:space="preserve"> </v>
      </c>
      <c r="R236" s="48" t="str">
        <f>IF(COUNTIF(MaGv!$C$55:$BB$55, L229)&gt;0, INDEX(MaGv!$C$38:$BB$55, 1, MATCH(L229, MaGv!$C$55:$BB$55,0))," ")</f>
        <v xml:space="preserve"> </v>
      </c>
      <c r="S236" s="48" t="str">
        <f>IF(COUNTIF(MaGv!$C$60:$BB$60, L229)&gt;0, INDEX(MaGv!$C$38:$BB$60, 1, MATCH(L229, MaGv!$C$60:$BB$60,0))," ")</f>
        <v xml:space="preserve"> </v>
      </c>
      <c r="T236" s="48" t="str">
        <f>IF(COUNTIF(MaGv!$C$65:$BB$65, L229)&gt;0, INDEX(MaGv!$C$38:$BB$65, 1, MATCH(L229, MaGv!$C$65:$BB$65,0))," ")</f>
        <v xml:space="preserve"> </v>
      </c>
    </row>
    <row r="237" spans="1:22" ht="12.95" customHeight="1" x14ac:dyDescent="0.2">
      <c r="A237" s="91"/>
      <c r="B237" s="486"/>
      <c r="C237" s="48">
        <v>3</v>
      </c>
      <c r="D237" s="49" t="s">
        <v>708</v>
      </c>
      <c r="E237" s="48" t="str">
        <f>IF(COUNTIF(MaGv!$C$41:$BB$41, B229)&gt;0, INDEX(MaGv!$C$38:$BB$41, 1, MATCH(B229, MaGv!$C$41:$BB$41,0))," ")</f>
        <v xml:space="preserve"> </v>
      </c>
      <c r="F237" s="48" t="str">
        <f>IF(COUNTIF(MaGv!$C$46:$BB$46, B229)&gt;0, INDEX(MaGv!$C$38:$BB$46, 1, MATCH(B229, MaGv!$C$46:$BB$46,0))," ")</f>
        <v xml:space="preserve"> </v>
      </c>
      <c r="G237" s="48" t="str">
        <f>IF(COUNTIF(MaGv!$C$51:$BB$51, B229)&gt;0, INDEX(MaGv!$C$38:$BB$51, 1, MATCH(B229, MaGv!$C$51:$BB$51,0))," ")</f>
        <v xml:space="preserve"> </v>
      </c>
      <c r="H237" s="48" t="str">
        <f>IF(COUNTIF(MaGv!$C$56:$BB$56, B229)&gt;0, INDEX(MaGv!$C$38:$BB$56, 1, MATCH(B229, MaGv!$C$56:$BB$56,0))," ")</f>
        <v>C11</v>
      </c>
      <c r="I237" s="48" t="str">
        <f>IF(COUNTIF(MaGv!$C$61:$BB$61, B229)&gt;0, INDEX(MaGv!$C$38:$BB$61, 1, MATCH(B229, MaGv!$C$61:$BB$61,0))," ")</f>
        <v>C13</v>
      </c>
      <c r="J237" s="48" t="str">
        <f>IF(COUNTIF(MaGv!$C$66:$BB$66, B229)&gt;0, INDEX(MaGv!$C$38:$BB$66, 1, MATCH(B229, MaGv!$C$66:$BB$66,0))," ")</f>
        <v xml:space="preserve"> </v>
      </c>
      <c r="K237" s="75"/>
      <c r="L237" s="486"/>
      <c r="M237" s="48">
        <v>3</v>
      </c>
      <c r="N237" s="49" t="s">
        <v>708</v>
      </c>
      <c r="O237" s="48" t="str">
        <f>IF(COUNTIF(MaGv!$C$41:$BB$41, L229)&gt;0, INDEX(MaGv!$C$38:$BB$41, 1, MATCH(L229, MaGv!$C$41:$BB$41,0))," ")</f>
        <v xml:space="preserve"> </v>
      </c>
      <c r="P237" s="48" t="str">
        <f>IF(COUNTIF(MaGv!$C$46:$BB$46, L229)&gt;0, INDEX(MaGv!$C$38:$BB$46, 1, MATCH(L229, MaGv!$C$46:$BB$46,0))," ")</f>
        <v xml:space="preserve"> </v>
      </c>
      <c r="Q237" s="48" t="str">
        <f>IF(COUNTIF(MaGv!$C$51:$BB$51, L229)&gt;0, INDEX(MaGv!$C$38:$BB$51, 1, MATCH(L229, MaGv!$C$51:$BB$51,0))," ")</f>
        <v xml:space="preserve"> </v>
      </c>
      <c r="R237" s="48" t="str">
        <f>IF(COUNTIF(MaGv!$C$56:$BB$56, L229)&gt;0, INDEX(MaGv!$C$38:$BB$56, 1, MATCH(L229, MaGv!$C$56:$BB$56,0))," ")</f>
        <v xml:space="preserve"> </v>
      </c>
      <c r="S237" s="48" t="str">
        <f>IF(COUNTIF(MaGv!$C$61:$BB$61, L229)&gt;0, INDEX(MaGv!$C$38:$BB$61, 1, MATCH(L229, MaGv!$C$61:$BB$61,0))," ")</f>
        <v xml:space="preserve"> </v>
      </c>
      <c r="T237" s="48" t="str">
        <f>IF(COUNTIF(MaGv!$C$66:$BB$66, L229)&gt;0, INDEX(MaGv!$C$38:$BB$66, 1, MATCH(L229, MaGv!$C$66:$BB$66,0))," ")</f>
        <v xml:space="preserve"> </v>
      </c>
    </row>
    <row r="238" spans="1:22" ht="12.95" customHeight="1" x14ac:dyDescent="0.2">
      <c r="A238" s="91"/>
      <c r="B238" s="486"/>
      <c r="C238" s="48">
        <v>4</v>
      </c>
      <c r="D238" s="49" t="s">
        <v>709</v>
      </c>
      <c r="E238" s="48" t="str">
        <f>IF(COUNTIF(MaGv!$C$42:$BB$42, B229)&gt;0, INDEX(MaGv!$C$38:$BB$42, 1, MATCH(B229, MaGv!$C$42:$BB$42,0))," ")</f>
        <v xml:space="preserve"> </v>
      </c>
      <c r="F238" s="48" t="str">
        <f>IF(COUNTIF(MaGv!$C$47:$BB$47, B229)&gt;0, INDEX(MaGv!$C$38:$BB$47, 1, MATCH(B229, MaGv!$C$47:$BB$47,0))," ")</f>
        <v xml:space="preserve"> </v>
      </c>
      <c r="G238" s="48" t="str">
        <f>IF(COUNTIF(MaGv!$C$52:$BB$52, B229)&gt;0, INDEX(MaGv!$C$38:$BB$52, 1, MATCH(B229, MaGv!$C$52:$BB$52, 0))," ")</f>
        <v xml:space="preserve"> </v>
      </c>
      <c r="H238" s="48" t="str">
        <f>IF(COUNTIF(MaGv!$C$57:$BB$57, B229)&gt;0, INDEX(MaGv!$C$38:$BB$57, 1, MATCH(B229, MaGv!$C$57:$BB$57,0))," ")</f>
        <v>C8</v>
      </c>
      <c r="I238" s="48" t="str">
        <f>IF(COUNTIF(MaGv!$C$62:$BB$62, B229)&gt;0, INDEX(MaGv!$C$38:$BB$62, 1, MATCH(B229, MaGv!$C$62:$BB$62,0))," ")</f>
        <v xml:space="preserve"> </v>
      </c>
      <c r="J238" s="48" t="str">
        <f>IF(COUNTIF(MaGv!$C$66:$BB$67, B229)&gt;0, INDEX(MaGv!$C$38:$BB$67, 1, MATCH(B229, MaGv!$C$67:$BB$67,0))," ")</f>
        <v xml:space="preserve"> </v>
      </c>
      <c r="K238" s="75"/>
      <c r="L238" s="486"/>
      <c r="M238" s="48">
        <v>4</v>
      </c>
      <c r="N238" s="49" t="s">
        <v>709</v>
      </c>
      <c r="O238" s="48" t="str">
        <f>IF(COUNTIF(MaGv!$C$42:$BB$42, L229)&gt;0, INDEX(MaGv!$C$38:$BB$42, 1, MATCH(L229, MaGv!$C$42:$BB$42,0))," ")</f>
        <v xml:space="preserve"> </v>
      </c>
      <c r="P238" s="48" t="str">
        <f>IF(COUNTIF(MaGv!$C$47:$BB$47, L229)&gt;0, INDEX(MaGv!$C$38:$BB$47, 1, MATCH(L229, MaGv!$C$47:$BB$47,0))," ")</f>
        <v xml:space="preserve"> </v>
      </c>
      <c r="Q238" s="48" t="str">
        <f>IF(COUNTIF(MaGv!$C$52:$BB$52, L229)&gt;0, INDEX(MaGv!$C$38:$BB$52, 1, MATCH(L229, MaGv!$C$52:$BB$52, 0))," ")</f>
        <v xml:space="preserve"> </v>
      </c>
      <c r="R238" s="48" t="str">
        <f>IF(COUNTIF(MaGv!$C$57:$BB$57, L229)&gt;0, INDEX(MaGv!$C$38:$BB$57, 1, MATCH(L229, MaGv!$C$57:$BB$57,0))," ")</f>
        <v xml:space="preserve"> </v>
      </c>
      <c r="S238" s="48" t="str">
        <f>IF(COUNTIF(MaGv!$C$62:$BB$62, L229)&gt;0, INDEX(MaGv!$C$38:$BB$62, 1, MATCH(L229, MaGv!$C$62:$BB$62,0))," ")</f>
        <v xml:space="preserve"> </v>
      </c>
      <c r="T238" s="48" t="str">
        <f>IF(COUNTIF(MaGv!$C$66:$BB$67, L229)&gt;0, INDEX(MaGv!$C$38:$BB$67, 1, MATCH(L229, MaGv!$C$67:$BB$67,0))," ")</f>
        <v xml:space="preserve"> </v>
      </c>
    </row>
    <row r="239" spans="1:22" ht="12.95" customHeight="1" x14ac:dyDescent="0.2">
      <c r="A239" s="91"/>
      <c r="B239" s="487"/>
      <c r="C239" s="50">
        <v>5</v>
      </c>
      <c r="D239" s="51" t="s">
        <v>710</v>
      </c>
      <c r="E239" s="50" t="str">
        <f>IF(COUNTIF(MaGv!$C$43:$BB$43, B229)&gt;0, INDEX(MaGv!$C$38:$BB$43, 1, MATCH(B229, MaGv!$C$43:$BB$43,0))," ")</f>
        <v xml:space="preserve"> </v>
      </c>
      <c r="F239" s="50" t="str">
        <f>IF(COUNTIF(MaGv!$C$48:$BB$48, B229)&gt;0, INDEX(MaGv!$C$38:$BB$48, 1, MATCH(B229, MaGv!$C$48:$BB$48,0))," ")</f>
        <v xml:space="preserve"> </v>
      </c>
      <c r="G239" s="50" t="str">
        <f>IF(COUNTIF(MaGv!$C$53:$BB$53, B229)&gt;0, INDEX(MaGv!$C$38:$BB$53, 1, MATCH(B229, MaGv!$C$53:$BB$53,0))," ")</f>
        <v xml:space="preserve"> </v>
      </c>
      <c r="H239" s="50" t="str">
        <f>IF(COUNTIF(MaGv!$C$58:$BB$58, B229)&gt;0, INDEX(MaGv!$C$38:$BB$58, 1, MATCH(B229, MaGv!$C$58:$BB$58,0))," ")</f>
        <v>C8</v>
      </c>
      <c r="I239" s="50" t="str">
        <f>IF(COUNTIF(MaGv!$C$63:$BB$63, B229)&gt;0, INDEX(MaGv!$C$38:$BB$63, 1, MATCH(B229, MaGv!$C$63:$BB$63,0))," ")</f>
        <v>C8</v>
      </c>
      <c r="J239" s="50" t="str">
        <f>IF(COUNTIF(MaGv!$C$68:$BB$68, B229)&gt;0, INDEX(MaGv!$C$38:$BB$68, 1, MATCH(B229, MaGv!$C$68:$BB$68,0))," ")</f>
        <v xml:space="preserve"> </v>
      </c>
      <c r="K239" s="75"/>
      <c r="L239" s="487"/>
      <c r="M239" s="50">
        <v>5</v>
      </c>
      <c r="N239" s="51" t="s">
        <v>710</v>
      </c>
      <c r="O239" s="50" t="str">
        <f>IF(COUNTIF(MaGv!$C$43:$BB$43, L229)&gt;0, INDEX(MaGv!$C$38:$BB$43, 1, MATCH(L229, MaGv!$C$43:$BB$43,0))," ")</f>
        <v xml:space="preserve"> </v>
      </c>
      <c r="P239" s="50" t="str">
        <f>IF(COUNTIF(MaGv!$C$48:$BB$48, L229)&gt;0, INDEX(MaGv!$C$38:$BB$48, 1, MATCH(L229, MaGv!$C$48:$BB$48,0))," ")</f>
        <v xml:space="preserve"> </v>
      </c>
      <c r="Q239" s="50" t="str">
        <f>IF(COUNTIF(MaGv!$C$53:$BB$53, L229)&gt;0, INDEX(MaGv!$C$38:$BB$53, 1, MATCH(L229, MaGv!$C$53:$BB$53,0))," ")</f>
        <v xml:space="preserve"> </v>
      </c>
      <c r="R239" s="50" t="str">
        <f>IF(COUNTIF(MaGv!$C$58:$BB$58, L229)&gt;0, INDEX(MaGv!$C$38:$BB$58, 1, MATCH(L229, MaGv!$C$58:$BB$58,0))," ")</f>
        <v xml:space="preserve"> </v>
      </c>
      <c r="S239" s="50" t="str">
        <f>IF(COUNTIF(MaGv!$C$63:$BB$63, L229)&gt;0, INDEX(MaGv!$C$38:$BB$63, 1, MATCH(L229, MaGv!$C$63:$BB$63,0))," ")</f>
        <v xml:space="preserve"> </v>
      </c>
      <c r="T239" s="50" t="str">
        <f>IF(COUNTIF(MaGv!$C$68:$BB$68, L229)&gt;0, INDEX(MaGv!$C$38:$BB$68, 1, MATCH(L229, MaGv!$C$68:$BB$68,0))," ")</f>
        <v xml:space="preserve"> </v>
      </c>
    </row>
    <row r="240" spans="1:22" ht="12.95" customHeight="1" x14ac:dyDescent="0.2">
      <c r="A240" s="91"/>
      <c r="B240" s="86"/>
      <c r="C240" s="45"/>
      <c r="D240" s="52"/>
      <c r="E240" s="45"/>
      <c r="F240" s="45"/>
      <c r="G240" s="45"/>
      <c r="H240" s="45"/>
      <c r="I240" s="45"/>
      <c r="J240" s="45"/>
      <c r="K240" s="75"/>
      <c r="L240" s="86"/>
      <c r="M240" s="45"/>
      <c r="N240" s="52"/>
      <c r="O240" s="45"/>
      <c r="P240" s="45"/>
      <c r="Q240" s="45"/>
      <c r="R240" s="45"/>
      <c r="S240" s="45"/>
      <c r="T240" s="45"/>
    </row>
    <row r="241" spans="1:22" ht="12.95" customHeight="1" x14ac:dyDescent="0.2">
      <c r="A241" s="94"/>
      <c r="B241" s="87"/>
      <c r="C241" s="53"/>
      <c r="D241" s="53"/>
      <c r="E241" s="54"/>
      <c r="F241" s="54"/>
      <c r="G241" s="54"/>
      <c r="H241" s="54"/>
      <c r="I241" s="54"/>
      <c r="J241" s="54"/>
      <c r="K241" s="54"/>
      <c r="L241" s="87"/>
      <c r="M241" s="53"/>
      <c r="N241" s="53"/>
      <c r="O241" s="54"/>
      <c r="P241" s="54"/>
      <c r="Q241" s="54"/>
      <c r="R241" s="54"/>
      <c r="S241" s="54"/>
      <c r="T241" s="54"/>
    </row>
    <row r="242" spans="1:22" ht="12.95" customHeight="1" x14ac:dyDescent="0.2">
      <c r="A242" s="91"/>
      <c r="B242" s="83"/>
      <c r="C242" s="40" t="s">
        <v>94</v>
      </c>
      <c r="D242" s="40"/>
      <c r="E242" s="40"/>
      <c r="F242" s="40"/>
      <c r="G242" s="40"/>
      <c r="H242" s="40" t="str">
        <f>MaGv!$N$1</f>
        <v>02/1/2018</v>
      </c>
      <c r="I242" s="40"/>
      <c r="J242" s="40"/>
      <c r="K242" s="41"/>
      <c r="L242" s="83"/>
      <c r="M242" s="40" t="s">
        <v>94</v>
      </c>
      <c r="N242" s="40"/>
      <c r="O242" s="40"/>
      <c r="P242" s="40"/>
      <c r="Q242" s="40"/>
      <c r="R242" s="40" t="str">
        <f>MaGv!$N$1</f>
        <v>02/1/2018</v>
      </c>
      <c r="S242" s="40"/>
      <c r="T242" s="40"/>
    </row>
    <row r="243" spans="1:22" ht="12.95" customHeight="1" x14ac:dyDescent="0.3">
      <c r="B243" s="84" t="s">
        <v>95</v>
      </c>
      <c r="C243" s="489" t="str">
        <f>VLOOKUP(B245,dsma,3,0)&amp;"-"&amp;VLOOKUP(B245,dsma,5,0)</f>
        <v>Trần Thị Thuý Nga-Hóa</v>
      </c>
      <c r="D243" s="489"/>
      <c r="E243" s="489"/>
      <c r="F243" s="489"/>
      <c r="G243" s="41"/>
      <c r="H243" s="42"/>
      <c r="I243" s="43" t="s">
        <v>180</v>
      </c>
      <c r="J243" s="44">
        <f>60-COUNTIF(E246:J255, " ")</f>
        <v>20</v>
      </c>
      <c r="K243" s="41"/>
      <c r="L243" s="84" t="s">
        <v>95</v>
      </c>
      <c r="M243" s="489" t="str">
        <f>VLOOKUP(L245,dsma,3,0)&amp;"-"&amp;VLOOKUP(L245,dsma,5,0)</f>
        <v>Vũ Thị Hồng Châu-Hóa</v>
      </c>
      <c r="N243" s="489"/>
      <c r="O243" s="489"/>
      <c r="P243" s="489"/>
      <c r="Q243" s="41"/>
      <c r="R243" s="42"/>
      <c r="S243" s="43" t="s">
        <v>180</v>
      </c>
      <c r="T243" s="44">
        <f>60-COUNTIF(O246:T255, " ")</f>
        <v>6</v>
      </c>
    </row>
    <row r="244" spans="1:22" ht="3" customHeight="1" x14ac:dyDescent="0.2">
      <c r="B244" s="83"/>
      <c r="C244" s="41"/>
      <c r="D244" s="41"/>
      <c r="E244" s="45"/>
      <c r="F244" s="41"/>
      <c r="G244" s="41"/>
      <c r="H244" s="41"/>
      <c r="I244" s="41"/>
      <c r="J244" s="41"/>
      <c r="K244" s="41"/>
      <c r="L244" s="83"/>
      <c r="M244" s="41"/>
      <c r="N244" s="41"/>
      <c r="O244" s="45"/>
      <c r="P244" s="41"/>
      <c r="Q244" s="41"/>
      <c r="R244" s="41"/>
      <c r="S244" s="41"/>
      <c r="T244" s="41"/>
    </row>
    <row r="245" spans="1:22" ht="12.95" customHeight="1" x14ac:dyDescent="0.2">
      <c r="A245" s="93"/>
      <c r="B245" s="85" t="str">
        <f>X35</f>
        <v>BH02</v>
      </c>
      <c r="C245" s="46" t="s">
        <v>96</v>
      </c>
      <c r="D245" s="46" t="s">
        <v>97</v>
      </c>
      <c r="E245" s="46" t="s">
        <v>15</v>
      </c>
      <c r="F245" s="46" t="s">
        <v>16</v>
      </c>
      <c r="G245" s="46" t="s">
        <v>38</v>
      </c>
      <c r="H245" s="46" t="s">
        <v>39</v>
      </c>
      <c r="I245" s="46" t="s">
        <v>40</v>
      </c>
      <c r="J245" s="46" t="s">
        <v>41</v>
      </c>
      <c r="K245" s="74"/>
      <c r="L245" s="85" t="str">
        <f>X36</f>
        <v>BH03</v>
      </c>
      <c r="M245" s="46" t="s">
        <v>96</v>
      </c>
      <c r="N245" s="46" t="s">
        <v>97</v>
      </c>
      <c r="O245" s="46" t="s">
        <v>15</v>
      </c>
      <c r="P245" s="46" t="s">
        <v>16</v>
      </c>
      <c r="Q245" s="46" t="s">
        <v>38</v>
      </c>
      <c r="R245" s="46" t="s">
        <v>39</v>
      </c>
      <c r="S245" s="46" t="s">
        <v>40</v>
      </c>
      <c r="T245" s="46" t="s">
        <v>41</v>
      </c>
      <c r="V245" s="89">
        <v>32</v>
      </c>
    </row>
    <row r="246" spans="1:22" ht="12.95" customHeight="1" x14ac:dyDescent="0.2">
      <c r="A246" s="91"/>
      <c r="B246" s="488" t="s">
        <v>25</v>
      </c>
      <c r="C246" s="38">
        <v>1</v>
      </c>
      <c r="D246" s="47" t="s">
        <v>98</v>
      </c>
      <c r="E246" s="38" t="str">
        <f>IF(COUNTIF(MaGv!$C$4:$BB$4, B245)&gt;0, INDEX(MaGv!$C$3:$BB$4, 1, MATCH(B245, MaGv!$C$4:$BB$4,0))," ")</f>
        <v>A8</v>
      </c>
      <c r="F246" s="38" t="str">
        <f>IF(COUNTIF(MaGv!$C$9:$BB$9, B245)&gt;0, INDEX(MaGv!$C$3:$BB$9, 1, MATCH(B245, MaGv!$C$9:$BB$9,0))," ")</f>
        <v xml:space="preserve"> </v>
      </c>
      <c r="G246" s="38" t="str">
        <f>IF(COUNTIF(MaGv!$C$14:$BB$14, B245)&gt;0, INDEX(MaGv!$C$3:$BB$14, 1, MATCH(B245, MaGv!$C$14:$BB$14,0))," ")</f>
        <v xml:space="preserve"> </v>
      </c>
      <c r="H246" s="38" t="str">
        <f>IF(COUNTIF(MaGv!$C$19:$BB$19, B245)&gt;0, INDEX(MaGv!$C$3:$BB$19, 1, MATCH(B245, MaGv!$C$19:$BB$19,0))," ")</f>
        <v xml:space="preserve"> </v>
      </c>
      <c r="I246" s="38" t="str">
        <f>IF(COUNTIF(MaGv!$C$24:$BB$24, B245)&gt;0, INDEX(MaGv!$C$3:$BB$24, 1, MATCH(B245, MaGv!$C$24:$BB$24,0))," ")</f>
        <v xml:space="preserve"> </v>
      </c>
      <c r="J246" s="38" t="str">
        <f>IF(COUNTIF(MaGv!$C$29:$BB$29, B245)&gt;0, INDEX(MaGv!$C$3:$BB$29, 1, MATCH(B245, MaGv!$C$29:$BB$29,0))," ")</f>
        <v xml:space="preserve"> </v>
      </c>
      <c r="K246" s="75"/>
      <c r="L246" s="488" t="s">
        <v>25</v>
      </c>
      <c r="M246" s="38">
        <v>1</v>
      </c>
      <c r="N246" s="47" t="s">
        <v>98</v>
      </c>
      <c r="O246" s="38" t="str">
        <f>IF(COUNTIF(MaGv!$C$4:$BB$4, L245)&gt;0, INDEX(MaGv!$C$3:$BB$4, 1, MATCH(L245, MaGv!$C$4:$BB$4,0))," ")</f>
        <v xml:space="preserve"> </v>
      </c>
      <c r="P246" s="38" t="str">
        <f>IF(COUNTIF(MaGv!$C$9:$BB$9, L245)&gt;0, INDEX(MaGv!$C$3:$BB$9, 1, MATCH(L245, MaGv!$C$9:$BB$9,0))," ")</f>
        <v xml:space="preserve"> </v>
      </c>
      <c r="Q246" s="38" t="str">
        <f>IF(COUNTIF(MaGv!$C$14:$BB$14, L245)&gt;0, INDEX(MaGv!$C$3:$BB$14, 1, MATCH(L245, MaGv!$C$14:$BB$14,0))," ")</f>
        <v xml:space="preserve"> </v>
      </c>
      <c r="R246" s="38" t="str">
        <f>IF(COUNTIF(MaGv!$C$19:$BB$19, L245)&gt;0, INDEX(MaGv!$C$3:$BB$19, 1, MATCH(L245, MaGv!$C$19:$BB$19,0))," ")</f>
        <v xml:space="preserve"> </v>
      </c>
      <c r="S246" s="38" t="str">
        <f>IF(COUNTIF(MaGv!$C$24:$BB$24, L245)&gt;0, INDEX(MaGv!$C$3:$BB$24, 1, MATCH(L245, MaGv!$C$24:$BB$24,0))," ")</f>
        <v xml:space="preserve"> </v>
      </c>
      <c r="T246" s="38" t="str">
        <f>IF(COUNTIF(MaGv!$C$29:$BB$29, L245)&gt;0, INDEX(MaGv!$C$3:$BB$29, 1, MATCH(L245, MaGv!$C$29:$BB$29,0))," ")</f>
        <v xml:space="preserve"> </v>
      </c>
    </row>
    <row r="247" spans="1:22" ht="12.95" customHeight="1" x14ac:dyDescent="0.2">
      <c r="A247" s="91"/>
      <c r="B247" s="486"/>
      <c r="C247" s="48">
        <v>2</v>
      </c>
      <c r="D247" s="49" t="s">
        <v>140</v>
      </c>
      <c r="E247" s="48" t="str">
        <f>IF(COUNTIF(MaGv!$C$5:$BB$5, B245)&gt;0, INDEX(MaGv!$C$3:$BB$5, 1, MATCH(B245, MaGv!$C$5:$BB$5,0))," ")</f>
        <v>A8</v>
      </c>
      <c r="F247" s="48" t="str">
        <f>IF(COUNTIF(MaGv!$C$10:$BB$10, B245)&gt;0, INDEX(MaGv!$C$3:$BB$10, 1, MATCH(B245, MaGv!$C$10:$BB$10,0))," ")</f>
        <v xml:space="preserve"> </v>
      </c>
      <c r="G247" s="48" t="str">
        <f>IF(COUNTIF(MaGv!$C$15:$BB$15, B245)&gt;0, INDEX(MaGv!$C$3:$BB$15, 1, MATCH(B245, MaGv!$C$15:$BB$15,0))," ")</f>
        <v xml:space="preserve"> </v>
      </c>
      <c r="H247" s="48" t="str">
        <f>IF(COUNTIF(MaGv!$C$20:$BB$20, B245)&gt;0, INDEX(MaGv!$C$3:$BB$20, 1, MATCH(B245, MaGv!$C$20:$BB$20,0))," ")</f>
        <v xml:space="preserve"> </v>
      </c>
      <c r="I247" s="48" t="str">
        <f>IF(COUNTIF(MaGv!$C$25:$BB$25, B245)&gt;0, INDEX(MaGv!$C$3:$BB$25, 1, MATCH(B245, MaGv!$C$25:$BB$25,0))," ")</f>
        <v xml:space="preserve"> </v>
      </c>
      <c r="J247" s="48" t="str">
        <f>IF(COUNTIF(MaGv!$C$30:$BB$30, B245)&gt;0, INDEX(MaGv!$C$3:$BB$30, 1, MATCH(B245, MaGv!$C$30:$BB$30,0))," ")</f>
        <v xml:space="preserve"> </v>
      </c>
      <c r="K247" s="75"/>
      <c r="L247" s="486"/>
      <c r="M247" s="48">
        <v>2</v>
      </c>
      <c r="N247" s="49" t="s">
        <v>140</v>
      </c>
      <c r="O247" s="48" t="str">
        <f>IF(COUNTIF(MaGv!$C$5:$BB$5, L245)&gt;0, INDEX(MaGv!$C$3:$BB$5, 1, MATCH(L245, MaGv!$C$5:$BB$5,0))," ")</f>
        <v xml:space="preserve"> </v>
      </c>
      <c r="P247" s="48" t="str">
        <f>IF(COUNTIF(MaGv!$C$10:$BB$10, L245)&gt;0, INDEX(MaGv!$C$3:$BB$10, 1, MATCH(L245, MaGv!$C$10:$BB$10,0))," ")</f>
        <v xml:space="preserve"> </v>
      </c>
      <c r="Q247" s="48" t="str">
        <f>IF(COUNTIF(MaGv!$C$15:$BB$15, L245)&gt;0, INDEX(MaGv!$C$3:$BB$15, 1, MATCH(L245, MaGv!$C$15:$BB$15,0))," ")</f>
        <v xml:space="preserve"> </v>
      </c>
      <c r="R247" s="48" t="str">
        <f>IF(COUNTIF(MaGv!$C$20:$BB$20, L245)&gt;0, INDEX(MaGv!$C$3:$BB$20, 1, MATCH(L245, MaGv!$C$20:$BB$20,0))," ")</f>
        <v xml:space="preserve"> </v>
      </c>
      <c r="S247" s="48" t="str">
        <f>IF(COUNTIF(MaGv!$C$25:$BB$25, L245)&gt;0, INDEX(MaGv!$C$3:$BB$25, 1, MATCH(L245, MaGv!$C$25:$BB$25,0))," ")</f>
        <v xml:space="preserve"> </v>
      </c>
      <c r="T247" s="48" t="str">
        <f>IF(COUNTIF(MaGv!$C$30:$BB$30, L245)&gt;0, INDEX(MaGv!$C$3:$BB$30, 1, MATCH(L245, MaGv!$C$30:$BB$30,0))," ")</f>
        <v xml:space="preserve"> </v>
      </c>
    </row>
    <row r="248" spans="1:22" ht="12.95" customHeight="1" x14ac:dyDescent="0.2">
      <c r="A248" s="91"/>
      <c r="B248" s="486"/>
      <c r="C248" s="48">
        <v>3</v>
      </c>
      <c r="D248" s="49" t="s">
        <v>445</v>
      </c>
      <c r="E248" s="48" t="str">
        <f>IF(COUNTIF(MaGv!$C$6:$BB$6, B245)&gt;0, INDEX(MaGv!$C$3:$BB$6, 1, MATCH(B245, MaGv!$C$6:$BB$6,0))," ")</f>
        <v>A8</v>
      </c>
      <c r="F248" s="48" t="str">
        <f>IF(COUNTIF(MaGv!$C$11:$BB$11, B245)&gt;0, INDEX(MaGv!$C$3:$BB$11, 1, MATCH(B245, MaGv!$C$11:$BB$11,0))," ")</f>
        <v>A9</v>
      </c>
      <c r="G248" s="48" t="str">
        <f>IF(COUNTIF(MaGv!$C$16:$BB$16, B245)&gt;0, INDEX(MaGv!$C$3:$BB$16, 1, MATCH(B245, MaGv!$C$16:$BB$16,0))," ")</f>
        <v xml:space="preserve"> </v>
      </c>
      <c r="H248" s="48" t="str">
        <f>IF(COUNTIF(MaGv!$C$21:$BB$21, B245)&gt;0, INDEX(MaGv!$C$3:$BB$21, 1, MATCH(B245, MaGv!$C$21:$BB$21,0))," ")</f>
        <v xml:space="preserve"> </v>
      </c>
      <c r="I248" s="48" t="str">
        <f>IF(COUNTIF(MaGv!$C$26:$BB$26, B245)&gt;0, INDEX(MaGv!$C$3:$BB$26, 1, MATCH(B245, MaGv!$C$26:$BB$26,0))," ")</f>
        <v xml:space="preserve"> </v>
      </c>
      <c r="J248" s="48" t="str">
        <f>IF(COUNTIF(MaGv!$C$31:$BB$31, B245)&gt;0, INDEX(MaGv!$C$3:$BB$31, 1, MATCH(B245, MaGv!$C$31:$BB$31,0))," ")</f>
        <v xml:space="preserve"> </v>
      </c>
      <c r="K248" s="75"/>
      <c r="L248" s="486"/>
      <c r="M248" s="48">
        <v>3</v>
      </c>
      <c r="N248" s="49" t="s">
        <v>445</v>
      </c>
      <c r="O248" s="48" t="str">
        <f>IF(COUNTIF(MaGv!$C$6:$BB$6, L245)&gt;0, INDEX(MaGv!$C$3:$BB$6, 1, MATCH(L245, MaGv!$C$6:$BB$6,0))," ")</f>
        <v xml:space="preserve"> </v>
      </c>
      <c r="P248" s="48" t="str">
        <f>IF(COUNTIF(MaGv!$C$11:$BB$11, L245)&gt;0, INDEX(MaGv!$C$3:$BB$11, 1, MATCH(L245, MaGv!$C$11:$BB$11,0))," ")</f>
        <v xml:space="preserve"> </v>
      </c>
      <c r="Q248" s="48" t="str">
        <f>IF(COUNTIF(MaGv!$C$16:$BB$16, L245)&gt;0, INDEX(MaGv!$C$3:$BB$16, 1, MATCH(L245, MaGv!$C$16:$BB$16,0))," ")</f>
        <v xml:space="preserve"> </v>
      </c>
      <c r="R248" s="48" t="str">
        <f>IF(COUNTIF(MaGv!$C$21:$BB$21, L245)&gt;0, INDEX(MaGv!$C$3:$BB$21, 1, MATCH(L245, MaGv!$C$21:$BB$21,0))," ")</f>
        <v xml:space="preserve"> </v>
      </c>
      <c r="S248" s="48" t="str">
        <f>IF(COUNTIF(MaGv!$C$26:$BB$26, L245)&gt;0, INDEX(MaGv!$C$3:$BB$26, 1, MATCH(L245, MaGv!$C$26:$BB$26,0))," ")</f>
        <v xml:space="preserve"> </v>
      </c>
      <c r="T248" s="48" t="str">
        <f>IF(COUNTIF(MaGv!$C$31:$BB$31, L245)&gt;0, INDEX(MaGv!$C$3:$BB$31, 1, MATCH(L245, MaGv!$C$31:$BB$31,0))," ")</f>
        <v xml:space="preserve"> </v>
      </c>
    </row>
    <row r="249" spans="1:22" ht="12.95" customHeight="1" x14ac:dyDescent="0.2">
      <c r="A249" s="91"/>
      <c r="B249" s="486"/>
      <c r="C249" s="48">
        <v>4</v>
      </c>
      <c r="D249" s="49" t="s">
        <v>141</v>
      </c>
      <c r="E249" s="48" t="str">
        <f>IF(COUNTIF(MaGv!$C$7:$BB$7, B245)&gt;0, INDEX(MaGv!$C$3:$BB$7, 1, MATCH(B245, MaGv!$C$7:$BB$7,0))," ")</f>
        <v>C12</v>
      </c>
      <c r="F249" s="48" t="str">
        <f>IF(COUNTIF(MaGv!$C$12:$BB$12, B245)&gt;0, INDEX(MaGv!$C$3:$BB$12, 1, MATCH(B245, MaGv!$C$12:$BB$12,0))," ")</f>
        <v>A9</v>
      </c>
      <c r="G249" s="48" t="str">
        <f>IF(COUNTIF(MaGv!$C$17:$BB$17, B245)&gt;0, INDEX(MaGv!$C$3:$BB$17, 1, MATCH(B245, MaGv!$C$17:$BB$17,0))," ")</f>
        <v xml:space="preserve"> </v>
      </c>
      <c r="H249" s="48" t="str">
        <f>IF(COUNTIF(MaGv!$C$22:$BB$22, B245)&gt;0, INDEX(MaGv!$C$3:$BB$22, 1, MATCH(B245, MaGv!$C$22:$BB$22,0))," ")</f>
        <v>A14</v>
      </c>
      <c r="I249" s="48" t="str">
        <f>IF(COUNTIF(MaGv!$C$27:$BB$27, B245)&gt;0, INDEX(MaGv!$C$3:$BB$27, 1, MATCH(B245, MaGv!$C$27:$BB$27,0))," ")</f>
        <v xml:space="preserve"> </v>
      </c>
      <c r="J249" s="48" t="str">
        <f>IF(COUNTIF(MaGv!$C$32:$BB$32, B245)&gt;0, INDEX(MaGv!$C$3:$BB$32, 1, MATCH(B245, MaGv!$C$32:$BB$32,0))," ")</f>
        <v xml:space="preserve"> </v>
      </c>
      <c r="K249" s="75"/>
      <c r="L249" s="486"/>
      <c r="M249" s="48">
        <v>4</v>
      </c>
      <c r="N249" s="49" t="s">
        <v>141</v>
      </c>
      <c r="O249" s="48" t="str">
        <f>IF(COUNTIF(MaGv!$C$7:$BB$7, L245)&gt;0, INDEX(MaGv!$C$3:$BB$7, 1, MATCH(L245, MaGv!$C$7:$BB$7,0))," ")</f>
        <v xml:space="preserve"> </v>
      </c>
      <c r="P249" s="48" t="str">
        <f>IF(COUNTIF(MaGv!$C$12:$BB$12, L245)&gt;0, INDEX(MaGv!$C$3:$BB$12, 1, MATCH(L245, MaGv!$C$12:$BB$12,0))," ")</f>
        <v xml:space="preserve"> </v>
      </c>
      <c r="Q249" s="48" t="str">
        <f>IF(COUNTIF(MaGv!$C$17:$BB$17, L245)&gt;0, INDEX(MaGv!$C$3:$BB$17, 1, MATCH(L245, MaGv!$C$17:$BB$17,0))," ")</f>
        <v xml:space="preserve"> </v>
      </c>
      <c r="R249" s="48" t="str">
        <f>IF(COUNTIF(MaGv!$C$22:$BB$22, L245)&gt;0, INDEX(MaGv!$C$3:$BB$22, 1, MATCH(L245, MaGv!$C$22:$BB$22,0))," ")</f>
        <v xml:space="preserve"> </v>
      </c>
      <c r="S249" s="48" t="str">
        <f>IF(COUNTIF(MaGv!$C$27:$BB$27, L245)&gt;0, INDEX(MaGv!$C$3:$BB$27, 1, MATCH(L245, MaGv!$C$27:$BB$27,0))," ")</f>
        <v xml:space="preserve"> </v>
      </c>
      <c r="T249" s="48" t="str">
        <f>IF(COUNTIF(MaGv!$C$32:$BB$32, L245)&gt;0, INDEX(MaGv!$C$3:$BB$32, 1, MATCH(L245, MaGv!$C$32:$BB$32,0))," ")</f>
        <v xml:space="preserve"> </v>
      </c>
    </row>
    <row r="250" spans="1:22" ht="12.95" customHeight="1" thickBot="1" x14ac:dyDescent="0.25">
      <c r="A250" s="91"/>
      <c r="B250" s="486"/>
      <c r="C250" s="79">
        <v>5</v>
      </c>
      <c r="D250" s="81" t="s">
        <v>142</v>
      </c>
      <c r="E250" s="79" t="str">
        <f>IF(COUNTIF(MaGv!$C$8:$BB$8, B245)&gt;0, INDEX(MaGv!$C$3:$BB$8, 1, MATCH(B245, MaGv!$C$8:$BB$8,0))," ")</f>
        <v>A14</v>
      </c>
      <c r="F250" s="79" t="str">
        <f>IF(COUNTIF(MaGv!$C$13:$BB$13, B245)&gt;0, INDEX(MaGv!$C$3:$BB$13, 1, MATCH(B245, MaGv!$C$13:$BB$13,0))," ")</f>
        <v>A8</v>
      </c>
      <c r="G250" s="79" t="str">
        <f>IF(COUNTIF(MaGv!$C$18:$BB$18, B245)&gt;0, INDEX(MaGv!$C$3:$BB$18, 1, MATCH(B245, MaGv!$C$18:$BB$18,0))," ")</f>
        <v xml:space="preserve"> </v>
      </c>
      <c r="H250" s="79" t="str">
        <f>IF(COUNTIF(MaGv!$C$23:$BB$23, B245)&gt;0, INDEX(MaGv!$C$3:$BB$23, 1, MATCH(B245, MaGv!$C$23:$BB$23,0))," ")</f>
        <v>A8</v>
      </c>
      <c r="I250" s="79" t="str">
        <f>IF(COUNTIF(MaGv!$C$28:$BB$28, B245)&gt;0, INDEX(MaGv!$C$3:$BB$28, 1, MATCH(B245, MaGv!$C$28:$BB$28,0))," ")</f>
        <v xml:space="preserve"> </v>
      </c>
      <c r="J250" s="79" t="str">
        <f>IF(COUNTIF(MaGv!$C$33:$BB$33, B245)&gt;0, INDEX(MaGv!$C$3:$BB$33, 1, MATCH(B245, MaGv!$C$33:$BB$33, 0))," ")</f>
        <v xml:space="preserve"> </v>
      </c>
      <c r="K250" s="75"/>
      <c r="L250" s="486"/>
      <c r="M250" s="79">
        <v>5</v>
      </c>
      <c r="N250" s="81" t="s">
        <v>142</v>
      </c>
      <c r="O250" s="79" t="str">
        <f>IF(COUNTIF(MaGv!$C$8:$BB$8, L245)&gt;0, INDEX(MaGv!$C$3:$BB$8, 1, MATCH(L245, MaGv!$C$8:$BB$8,0))," ")</f>
        <v xml:space="preserve"> </v>
      </c>
      <c r="P250" s="79" t="str">
        <f>IF(COUNTIF(MaGv!$C$13:$BB$13, L245)&gt;0, INDEX(MaGv!$C$3:$BB$13, 1, MATCH(L245, MaGv!$C$13:$BB$13,0))," ")</f>
        <v xml:space="preserve"> </v>
      </c>
      <c r="Q250" s="79" t="str">
        <f>IF(COUNTIF(MaGv!$C$18:$BB$18, L245)&gt;0, INDEX(MaGv!$C$3:$BB$18, 1, MATCH(L245, MaGv!$C$18:$BB$18,0))," ")</f>
        <v xml:space="preserve"> </v>
      </c>
      <c r="R250" s="79" t="str">
        <f>IF(COUNTIF(MaGv!$C$23:$BB$23, L245)&gt;0, INDEX(MaGv!$C$3:$BB$23, 1, MATCH(L245, MaGv!$C$23:$BB$23,0))," ")</f>
        <v xml:space="preserve"> </v>
      </c>
      <c r="S250" s="79" t="str">
        <f>IF(COUNTIF(MaGv!$C$28:$BB$28, L245)&gt;0, INDEX(MaGv!$C$3:$BB$28, 1, MATCH(L245, MaGv!$C$28:$BB$28,0))," ")</f>
        <v xml:space="preserve"> </v>
      </c>
      <c r="T250" s="79" t="str">
        <f>IF(COUNTIF(MaGv!$C$33:$BB$33, L245)&gt;0, INDEX(MaGv!$C$3:$BB$33, 1, MATCH(L245, MaGv!$C$33:$BB$33, 0))," ")</f>
        <v xml:space="preserve"> </v>
      </c>
    </row>
    <row r="251" spans="1:22" ht="12.95" customHeight="1" thickTop="1" x14ac:dyDescent="0.2">
      <c r="A251" s="91"/>
      <c r="B251" s="485" t="s">
        <v>24</v>
      </c>
      <c r="C251" s="80">
        <v>1</v>
      </c>
      <c r="D251" s="82" t="s">
        <v>446</v>
      </c>
      <c r="E251" s="80" t="str">
        <f>IF(COUNTIF(MaGv!$C$39:$BB$39, B245)&gt;0, INDEX(MaGv!$C$38:$BB$39, 1, MATCH(B245, MaGv!$C$39:$BB$39,0))," ")</f>
        <v>C10</v>
      </c>
      <c r="F251" s="80" t="str">
        <f>IF(COUNTIF(MaGv!$C$44:$BB$44, B245)&gt;0, INDEX(MaGv!$C$38:$BB$44, 1, MATCH(B245, MaGv!$C$44:$BB$44,0))," ")</f>
        <v xml:space="preserve"> </v>
      </c>
      <c r="G251" s="80" t="str">
        <f>IF(COUNTIF(MaGv!$C$49:$BB$49, B245)&gt;0, INDEX(MaGv!$C$38:$BB$49, 1, MATCH(B245, MaGv!$C$49:$BB$49,0))," ")</f>
        <v xml:space="preserve"> </v>
      </c>
      <c r="H251" s="80" t="str">
        <f>IF(COUNTIF(MaGv!$C$54:$BB$54, B245)&gt;0, INDEX(MaGv!$C$38:$BB$54, 1, MATCH(B245, MaGv!$C$54:$BB$54,0))," ")</f>
        <v xml:space="preserve"> </v>
      </c>
      <c r="I251" s="80" t="str">
        <f>IF(COUNTIF(MaGv!$C$59:$BB$59, B245)&gt;0, INDEX(MaGv!$C$38:$BB$59, 1, MATCH(B245, MaGv!$C$59:$BB$59,0))," ")</f>
        <v xml:space="preserve"> </v>
      </c>
      <c r="J251" s="80" t="str">
        <f>IF(COUNTIF(MaGv!$C$64:$BB$64, B245)&gt;0, INDEX(MaGv!$C$38:$BB$64, 1, MATCH(B245, MaGv!$C$64:$BB$64,0))," ")</f>
        <v xml:space="preserve"> </v>
      </c>
      <c r="K251" s="75"/>
      <c r="L251" s="485" t="s">
        <v>24</v>
      </c>
      <c r="M251" s="80">
        <v>1</v>
      </c>
      <c r="N251" s="82" t="s">
        <v>446</v>
      </c>
      <c r="O251" s="80" t="str">
        <f>IF(COUNTIF(MaGv!$C$39:$BB$39, L245)&gt;0, INDEX(MaGv!$C$38:$BB$39, 1, MATCH(L245, MaGv!$C$39:$BB$39,0))," ")</f>
        <v xml:space="preserve"> </v>
      </c>
      <c r="P251" s="80" t="str">
        <f>IF(COUNTIF(MaGv!$C$44:$BB$44, L245)&gt;0, INDEX(MaGv!$C$38:$BB$44, 1, MATCH(L245, MaGv!$C$44:$BB$44,0))," ")</f>
        <v xml:space="preserve"> </v>
      </c>
      <c r="Q251" s="80" t="str">
        <f>IF(COUNTIF(MaGv!$C$49:$BB$49, L245)&gt;0, INDEX(MaGv!$C$38:$BB$49, 1, MATCH(L245, MaGv!$C$49:$BB$49,0))," ")</f>
        <v xml:space="preserve"> </v>
      </c>
      <c r="R251" s="80" t="str">
        <f>IF(COUNTIF(MaGv!$C$54:$BB$54, L245)&gt;0, INDEX(MaGv!$C$38:$BB$54, 1, MATCH(L245, MaGv!$C$54:$BB$54,0))," ")</f>
        <v xml:space="preserve"> </v>
      </c>
      <c r="S251" s="80" t="str">
        <f>IF(COUNTIF(MaGv!$C$59:$BB$59, L245)&gt;0, INDEX(MaGv!$C$38:$BB$59, 1, MATCH(L245, MaGv!$C$59:$BB$59,0))," ")</f>
        <v xml:space="preserve"> </v>
      </c>
      <c r="T251" s="80" t="str">
        <f>IF(COUNTIF(MaGv!$C$64:$BB$64, L245)&gt;0, INDEX(MaGv!$C$38:$BB$64, 1, MATCH(L245, MaGv!$C$64:$BB$64,0))," ")</f>
        <v xml:space="preserve"> </v>
      </c>
    </row>
    <row r="252" spans="1:22" ht="12.95" customHeight="1" x14ac:dyDescent="0.2">
      <c r="A252" s="91"/>
      <c r="B252" s="486"/>
      <c r="C252" s="48">
        <v>2</v>
      </c>
      <c r="D252" s="49" t="s">
        <v>707</v>
      </c>
      <c r="E252" s="48" t="str">
        <f>IF(COUNTIF(MaGv!$C$40:$BB$40, B245)&gt;0, INDEX(MaGv!$C$38:$BB$40, 1, MATCH(B245, MaGv!$C$40:$BB$40,0))," ")</f>
        <v>C12</v>
      </c>
      <c r="F252" s="48" t="str">
        <f>IF(COUNTIF(MaGv!$C$45:$BB$45, B245)&gt;0, INDEX(MaGv!$C$38:$BB$45, 1, MATCH(B245, MaGv!$C$45:$BB$45,0))," ")</f>
        <v>A4</v>
      </c>
      <c r="G252" s="48" t="str">
        <f>IF(COUNTIF(MaGv!$C$50:$BB$50, B245)&gt;0, INDEX(MaGv!$C$38:$BB$50, 1, MATCH(B245, MaGv!$C$50:$BB$50,0))," ")</f>
        <v xml:space="preserve"> </v>
      </c>
      <c r="H252" s="48" t="str">
        <f>IF(COUNTIF(MaGv!$C$55:$BB$55, B245)&gt;0, INDEX(MaGv!$C$38:$BB$55, 1, MATCH(B245, MaGv!$C$55:$BB$55,0))," ")</f>
        <v xml:space="preserve"> </v>
      </c>
      <c r="I252" s="48" t="str">
        <f>IF(COUNTIF(MaGv!$C$60:$BB$60, B245)&gt;0, INDEX(MaGv!$C$38:$BB$60, 1, MATCH(B245, MaGv!$C$60:$BB$60,0))," ")</f>
        <v xml:space="preserve"> </v>
      </c>
      <c r="J252" s="48" t="str">
        <f>IF(COUNTIF(MaGv!$C$65:$BB$65, B245)&gt;0, INDEX(MaGv!$C$38:$BB$65, 1, MATCH(B245, MaGv!$C$65:$BB$65,0))," ")</f>
        <v xml:space="preserve"> </v>
      </c>
      <c r="K252" s="75"/>
      <c r="L252" s="486"/>
      <c r="M252" s="48">
        <v>2</v>
      </c>
      <c r="N252" s="49" t="s">
        <v>707</v>
      </c>
      <c r="O252" s="48" t="str">
        <f>IF(COUNTIF(MaGv!$C$40:$BB$40, L245)&gt;0, INDEX(MaGv!$C$38:$BB$40, 1, MATCH(L245, MaGv!$C$40:$BB$40,0))," ")</f>
        <v xml:space="preserve"> </v>
      </c>
      <c r="P252" s="48" t="str">
        <f>IF(COUNTIF(MaGv!$C$45:$BB$45, L245)&gt;0, INDEX(MaGv!$C$38:$BB$45, 1, MATCH(L245, MaGv!$C$45:$BB$45,0))," ")</f>
        <v xml:space="preserve"> </v>
      </c>
      <c r="Q252" s="48" t="str">
        <f>IF(COUNTIF(MaGv!$C$50:$BB$50, L245)&gt;0, INDEX(MaGv!$C$38:$BB$50, 1, MATCH(L245, MaGv!$C$50:$BB$50,0))," ")</f>
        <v>B7</v>
      </c>
      <c r="R252" s="48" t="str">
        <f>IF(COUNTIF(MaGv!$C$55:$BB$55, L245)&gt;0, INDEX(MaGv!$C$38:$BB$55, 1, MATCH(L245, MaGv!$C$55:$BB$55,0))," ")</f>
        <v xml:space="preserve"> </v>
      </c>
      <c r="S252" s="48" t="str">
        <f>IF(COUNTIF(MaGv!$C$60:$BB$60, L245)&gt;0, INDEX(MaGv!$C$38:$BB$60, 1, MATCH(L245, MaGv!$C$60:$BB$60,0))," ")</f>
        <v xml:space="preserve"> </v>
      </c>
      <c r="T252" s="48" t="str">
        <f>IF(COUNTIF(MaGv!$C$65:$BB$65, L245)&gt;0, INDEX(MaGv!$C$38:$BB$65, 1, MATCH(L245, MaGv!$C$65:$BB$65,0))," ")</f>
        <v xml:space="preserve"> </v>
      </c>
    </row>
    <row r="253" spans="1:22" ht="12.95" customHeight="1" x14ac:dyDescent="0.2">
      <c r="A253" s="91"/>
      <c r="B253" s="486"/>
      <c r="C253" s="48">
        <v>3</v>
      </c>
      <c r="D253" s="49" t="s">
        <v>708</v>
      </c>
      <c r="E253" s="48" t="str">
        <f>IF(COUNTIF(MaGv!$C$41:$BB$41, B245)&gt;0, INDEX(MaGv!$C$38:$BB$41, 1, MATCH(B245, MaGv!$C$41:$BB$41,0))," ")</f>
        <v>C12</v>
      </c>
      <c r="F253" s="48" t="str">
        <f>IF(COUNTIF(MaGv!$C$46:$BB$46, B245)&gt;0, INDEX(MaGv!$C$38:$BB$46, 1, MATCH(B245, MaGv!$C$46:$BB$46,0))," ")</f>
        <v>A4</v>
      </c>
      <c r="G253" s="48" t="str">
        <f>IF(COUNTIF(MaGv!$C$51:$BB$51, B245)&gt;0, INDEX(MaGv!$C$38:$BB$51, 1, MATCH(B245, MaGv!$C$51:$BB$51,0))," ")</f>
        <v>A4</v>
      </c>
      <c r="H253" s="48" t="str">
        <f>IF(COUNTIF(MaGv!$C$56:$BB$56, B245)&gt;0, INDEX(MaGv!$C$38:$BB$56, 1, MATCH(B245, MaGv!$C$56:$BB$56,0))," ")</f>
        <v xml:space="preserve"> </v>
      </c>
      <c r="I253" s="48" t="str">
        <f>IF(COUNTIF(MaGv!$C$61:$BB$61, B245)&gt;0, INDEX(MaGv!$C$38:$BB$61, 1, MATCH(B245, MaGv!$C$61:$BB$61,0))," ")</f>
        <v xml:space="preserve"> </v>
      </c>
      <c r="J253" s="48" t="str">
        <f>IF(COUNTIF(MaGv!$C$66:$BB$66, B245)&gt;0, INDEX(MaGv!$C$38:$BB$66, 1, MATCH(B245, MaGv!$C$66:$BB$66,0))," ")</f>
        <v xml:space="preserve"> </v>
      </c>
      <c r="K253" s="75"/>
      <c r="L253" s="486"/>
      <c r="M253" s="48">
        <v>3</v>
      </c>
      <c r="N253" s="49" t="s">
        <v>708</v>
      </c>
      <c r="O253" s="48" t="str">
        <f>IF(COUNTIF(MaGv!$C$41:$BB$41, L245)&gt;0, INDEX(MaGv!$C$38:$BB$41, 1, MATCH(L245, MaGv!$C$41:$BB$41,0))," ")</f>
        <v xml:space="preserve"> </v>
      </c>
      <c r="P253" s="48" t="str">
        <f>IF(COUNTIF(MaGv!$C$46:$BB$46, L245)&gt;0, INDEX(MaGv!$C$38:$BB$46, 1, MATCH(L245, MaGv!$C$46:$BB$46,0))," ")</f>
        <v xml:space="preserve"> </v>
      </c>
      <c r="Q253" s="48" t="str">
        <f>IF(COUNTIF(MaGv!$C$51:$BB$51, L245)&gt;0, INDEX(MaGv!$C$38:$BB$51, 1, MATCH(L245, MaGv!$C$51:$BB$51,0))," ")</f>
        <v>B7</v>
      </c>
      <c r="R253" s="48" t="str">
        <f>IF(COUNTIF(MaGv!$C$56:$BB$56, L245)&gt;0, INDEX(MaGv!$C$38:$BB$56, 1, MATCH(L245, MaGv!$C$56:$BB$56,0))," ")</f>
        <v xml:space="preserve"> </v>
      </c>
      <c r="S253" s="48" t="str">
        <f>IF(COUNTIF(MaGv!$C$61:$BB$61, L245)&gt;0, INDEX(MaGv!$C$38:$BB$61, 1, MATCH(L245, MaGv!$C$61:$BB$61,0))," ")</f>
        <v xml:space="preserve"> </v>
      </c>
      <c r="T253" s="48" t="str">
        <f>IF(COUNTIF(MaGv!$C$66:$BB$66, L245)&gt;0, INDEX(MaGv!$C$38:$BB$66, 1, MATCH(L245, MaGv!$C$66:$BB$66,0))," ")</f>
        <v xml:space="preserve"> </v>
      </c>
    </row>
    <row r="254" spans="1:22" ht="12.95" customHeight="1" x14ac:dyDescent="0.2">
      <c r="A254" s="91"/>
      <c r="B254" s="486"/>
      <c r="C254" s="48">
        <v>4</v>
      </c>
      <c r="D254" s="49" t="s">
        <v>709</v>
      </c>
      <c r="E254" s="48" t="str">
        <f>IF(COUNTIF(MaGv!$C$42:$BB$42, B245)&gt;0, INDEX(MaGv!$C$38:$BB$42, 1, MATCH(B245, MaGv!$C$42:$BB$42,0))," ")</f>
        <v xml:space="preserve"> </v>
      </c>
      <c r="F254" s="48" t="str">
        <f>IF(COUNTIF(MaGv!$C$47:$BB$47, B245)&gt;0, INDEX(MaGv!$C$38:$BB$47, 1, MATCH(B245, MaGv!$C$47:$BB$47,0))," ")</f>
        <v>C10</v>
      </c>
      <c r="G254" s="48" t="str">
        <f>IF(COUNTIF(MaGv!$C$52:$BB$52, B245)&gt;0, INDEX(MaGv!$C$38:$BB$52, 1, MATCH(B245, MaGv!$C$52:$BB$52, 0))," ")</f>
        <v>A4</v>
      </c>
      <c r="H254" s="48" t="str">
        <f>IF(COUNTIF(MaGv!$C$57:$BB$57, B245)&gt;0, INDEX(MaGv!$C$38:$BB$57, 1, MATCH(B245, MaGv!$C$57:$BB$57,0))," ")</f>
        <v xml:space="preserve"> </v>
      </c>
      <c r="I254" s="48" t="str">
        <f>IF(COUNTIF(MaGv!$C$62:$BB$62, B245)&gt;0, INDEX(MaGv!$C$38:$BB$62, 1, MATCH(B245, MaGv!$C$62:$BB$62,0))," ")</f>
        <v xml:space="preserve"> </v>
      </c>
      <c r="J254" s="48" t="str">
        <f>IF(COUNTIF(MaGv!$C$66:$BB$66, B246)&gt;0, INDEX(MaGv!$C$38:$BB$66, 1, MATCH(B246, MaGv!$C$66:$BB$66,0))," ")</f>
        <v xml:space="preserve"> </v>
      </c>
      <c r="K254" s="75"/>
      <c r="L254" s="486"/>
      <c r="M254" s="48">
        <v>4</v>
      </c>
      <c r="N254" s="49" t="s">
        <v>709</v>
      </c>
      <c r="O254" s="48" t="str">
        <f>IF(COUNTIF(MaGv!$C$42:$BB$42, L245)&gt;0, INDEX(MaGv!$C$38:$BB$42, 1, MATCH(L245, MaGv!$C$42:$BB$42,0))," ")</f>
        <v xml:space="preserve"> </v>
      </c>
      <c r="P254" s="48" t="str">
        <f>IF(COUNTIF(MaGv!$C$47:$BB$47, L245)&gt;0, INDEX(MaGv!$C$38:$BB$47, 1, MATCH(L245, MaGv!$C$47:$BB$47,0))," ")</f>
        <v>B7</v>
      </c>
      <c r="Q254" s="48" t="str">
        <f>IF(COUNTIF(MaGv!$C$52:$BB$52, L245)&gt;0, INDEX(MaGv!$C$38:$BB$52, 1, MATCH(L245, MaGv!$C$52:$BB$52, 0))," ")</f>
        <v>B13</v>
      </c>
      <c r="R254" s="48" t="str">
        <f>IF(COUNTIF(MaGv!$C$57:$BB$57, L245)&gt;0, INDEX(MaGv!$C$38:$BB$57, 1, MATCH(L245, MaGv!$C$57:$BB$57,0))," ")</f>
        <v xml:space="preserve"> </v>
      </c>
      <c r="S254" s="48" t="str">
        <f>IF(COUNTIF(MaGv!$C$62:$BB$62, L245)&gt;0, INDEX(MaGv!$C$38:$BB$62, 1, MATCH(L245, MaGv!$C$62:$BB$62,0))," ")</f>
        <v xml:space="preserve"> </v>
      </c>
      <c r="T254" s="48" t="str">
        <f>IF(COUNTIF(MaGv!$C$66:$BB$67, L245)&gt;0, INDEX(MaGv!$C$38:$BB$67, 1, MATCH(L245, MaGv!$C$67:$BB$67,0))," ")</f>
        <v xml:space="preserve"> </v>
      </c>
    </row>
    <row r="255" spans="1:22" ht="12.95" customHeight="1" x14ac:dyDescent="0.2">
      <c r="A255" s="91"/>
      <c r="B255" s="487"/>
      <c r="C255" s="50">
        <v>5</v>
      </c>
      <c r="D255" s="51" t="s">
        <v>710</v>
      </c>
      <c r="E255" s="50" t="str">
        <f>IF(COUNTIF(MaGv!$C$43:$BB$43, B245)&gt;0, INDEX(MaGv!$C$38:$BB$43, 1, MATCH(B245, MaGv!$C$43:$BB$43,0))," ")</f>
        <v xml:space="preserve"> </v>
      </c>
      <c r="F255" s="50" t="str">
        <f>IF(COUNTIF(MaGv!$C$48:$BB$48, B245)&gt;0, INDEX(MaGv!$C$38:$BB$48, 1, MATCH(B245, MaGv!$C$48:$BB$48,0))," ")</f>
        <v>A8</v>
      </c>
      <c r="G255" s="50" t="str">
        <f>IF(COUNTIF(MaGv!$C$53:$BB$53, B245)&gt;0, INDEX(MaGv!$C$38:$BB$53, 1, MATCH(B245, MaGv!$C$53:$BB$53,0))," ")</f>
        <v>C10</v>
      </c>
      <c r="H255" s="50" t="str">
        <f>IF(COUNTIF(MaGv!$C$58:$BB$58, B245)&gt;0, INDEX(MaGv!$C$38:$BB$58, 1, MATCH(B245, MaGv!$C$58:$BB$58,0))," ")</f>
        <v xml:space="preserve"> </v>
      </c>
      <c r="I255" s="50" t="str">
        <f>IF(COUNTIF(MaGv!$C$63:$BB$63, B245)&gt;0, INDEX(MaGv!$C$38:$BB$63, 1, MATCH(B245, MaGv!$C$63:$BB$63,0))," ")</f>
        <v xml:space="preserve"> </v>
      </c>
      <c r="J255" s="50" t="str">
        <f>IF(COUNTIF(MaGv!$C$68:$BB$68, B245)&gt;0, INDEX(MaGv!$C$38:$BB$68, 1, MATCH(B245, MaGv!$C$68:$BB$68,0))," ")</f>
        <v xml:space="preserve"> </v>
      </c>
      <c r="K255" s="75"/>
      <c r="L255" s="487"/>
      <c r="M255" s="50">
        <v>5</v>
      </c>
      <c r="N255" s="51" t="s">
        <v>710</v>
      </c>
      <c r="O255" s="50" t="str">
        <f>IF(COUNTIF(MaGv!$C$43:$BB$43, L245)&gt;0, INDEX(MaGv!$C$38:$BB$43, 1, MATCH(L245, MaGv!$C$43:$BB$43,0))," ")</f>
        <v xml:space="preserve"> </v>
      </c>
      <c r="P255" s="50" t="str">
        <f>IF(COUNTIF(MaGv!$C$48:$BB$48, L245)&gt;0, INDEX(MaGv!$C$38:$BB$48, 1, MATCH(L245, MaGv!$C$48:$BB$48,0))," ")</f>
        <v>B13</v>
      </c>
      <c r="Q255" s="50" t="str">
        <f>IF(COUNTIF(MaGv!$C$53:$BB$53, L245)&gt;0, INDEX(MaGv!$C$38:$BB$53, 1, MATCH(L245, MaGv!$C$53:$BB$53,0))," ")</f>
        <v>B13</v>
      </c>
      <c r="R255" s="50" t="str">
        <f>IF(COUNTIF(MaGv!$C$58:$BB$58, L245)&gt;0, INDEX(MaGv!$C$38:$BB$58, 1, MATCH(L245, MaGv!$C$58:$BB$58,0))," ")</f>
        <v xml:space="preserve"> </v>
      </c>
      <c r="S255" s="50" t="str">
        <f>IF(COUNTIF(MaGv!$C$63:$BB$63, L245)&gt;0, INDEX(MaGv!$C$38:$BB$63, 1, MATCH(L245, MaGv!$C$63:$BB$63,0))," ")</f>
        <v xml:space="preserve"> </v>
      </c>
      <c r="T255" s="50" t="str">
        <f>IF(COUNTIF(MaGv!$C$68:$BB$68, L245)&gt;0, INDEX(MaGv!$C$38:$BB$68, 1, MATCH(L245, MaGv!$C$68:$BB$68,0))," ")</f>
        <v xml:space="preserve"> </v>
      </c>
    </row>
    <row r="258" spans="1:22" ht="12.95" customHeight="1" x14ac:dyDescent="0.2">
      <c r="A258" s="91"/>
      <c r="B258" s="83"/>
      <c r="C258" s="40" t="s">
        <v>94</v>
      </c>
      <c r="D258" s="40"/>
      <c r="E258" s="40"/>
      <c r="F258" s="40"/>
      <c r="G258" s="40"/>
      <c r="H258" s="40" t="str">
        <f>MaGv!$N$1</f>
        <v>02/1/2018</v>
      </c>
      <c r="I258" s="40"/>
      <c r="J258" s="40"/>
      <c r="K258" s="41"/>
      <c r="L258" s="83"/>
      <c r="M258" s="40" t="s">
        <v>94</v>
      </c>
      <c r="N258" s="40"/>
      <c r="O258" s="40"/>
      <c r="P258" s="40"/>
      <c r="Q258" s="40"/>
      <c r="R258" s="40" t="str">
        <f>MaGv!$N$1</f>
        <v>02/1/2018</v>
      </c>
      <c r="S258" s="40"/>
      <c r="T258" s="40"/>
    </row>
    <row r="259" spans="1:22" ht="15" customHeight="1" x14ac:dyDescent="0.3">
      <c r="B259" s="84" t="s">
        <v>95</v>
      </c>
      <c r="C259" s="489" t="str">
        <f>VLOOKUP(B261,dsma,3,0)&amp;"-"&amp;VLOOKUP(B261,dsma,5,0)</f>
        <v>Võ Thị Đông Nghi-Hóa</v>
      </c>
      <c r="D259" s="489"/>
      <c r="E259" s="489"/>
      <c r="F259" s="489"/>
      <c r="G259" s="41"/>
      <c r="H259" s="42"/>
      <c r="I259" s="43" t="s">
        <v>180</v>
      </c>
      <c r="J259" s="44">
        <f>60-COUNTIF(E262:J271, " ")</f>
        <v>23</v>
      </c>
      <c r="K259" s="41"/>
      <c r="L259" s="84" t="s">
        <v>95</v>
      </c>
      <c r="M259" s="489" t="str">
        <f>VLOOKUP(L261,dsma,3,0)&amp;"-"&amp;VLOOKUP(L261,dsma,5,0)</f>
        <v>Võ Tiến  Thi-Hóa</v>
      </c>
      <c r="N259" s="489"/>
      <c r="O259" s="489"/>
      <c r="P259" s="489"/>
      <c r="Q259" s="41"/>
      <c r="R259" s="42"/>
      <c r="S259" s="43" t="s">
        <v>180</v>
      </c>
      <c r="T259" s="44">
        <f>60-COUNTIF(O262:T271, " ")</f>
        <v>21</v>
      </c>
    </row>
    <row r="260" spans="1:22" ht="3" customHeight="1" x14ac:dyDescent="0.2">
      <c r="B260" s="83"/>
      <c r="C260" s="41"/>
      <c r="D260" s="41"/>
      <c r="E260" s="45"/>
      <c r="F260" s="41"/>
      <c r="G260" s="41"/>
      <c r="H260" s="41"/>
      <c r="I260" s="41"/>
      <c r="J260" s="41"/>
      <c r="K260" s="41"/>
      <c r="L260" s="83"/>
      <c r="M260" s="41"/>
      <c r="N260" s="41"/>
      <c r="O260" s="45"/>
      <c r="P260" s="41"/>
      <c r="Q260" s="41"/>
      <c r="R260" s="41"/>
      <c r="S260" s="41"/>
      <c r="T260" s="41"/>
    </row>
    <row r="261" spans="1:22" ht="12.95" customHeight="1" x14ac:dyDescent="0.2">
      <c r="A261" s="93"/>
      <c r="B261" s="85" t="str">
        <f>X37</f>
        <v>BH04</v>
      </c>
      <c r="C261" s="46" t="s">
        <v>96</v>
      </c>
      <c r="D261" s="46" t="s">
        <v>97</v>
      </c>
      <c r="E261" s="46" t="s">
        <v>15</v>
      </c>
      <c r="F261" s="46" t="s">
        <v>16</v>
      </c>
      <c r="G261" s="46" t="s">
        <v>38</v>
      </c>
      <c r="H261" s="46" t="s">
        <v>39</v>
      </c>
      <c r="I261" s="46" t="s">
        <v>40</v>
      </c>
      <c r="J261" s="46" t="s">
        <v>41</v>
      </c>
      <c r="K261" s="74"/>
      <c r="L261" s="85" t="str">
        <f>X38</f>
        <v>BH05</v>
      </c>
      <c r="M261" s="46" t="s">
        <v>96</v>
      </c>
      <c r="N261" s="46" t="s">
        <v>97</v>
      </c>
      <c r="O261" s="46" t="s">
        <v>15</v>
      </c>
      <c r="P261" s="46" t="s">
        <v>16</v>
      </c>
      <c r="Q261" s="46" t="s">
        <v>38</v>
      </c>
      <c r="R261" s="46" t="s">
        <v>39</v>
      </c>
      <c r="S261" s="46" t="s">
        <v>40</v>
      </c>
      <c r="T261" s="46" t="s">
        <v>41</v>
      </c>
      <c r="V261" s="89">
        <v>34</v>
      </c>
    </row>
    <row r="262" spans="1:22" ht="12.95" customHeight="1" x14ac:dyDescent="0.2">
      <c r="A262" s="91"/>
      <c r="B262" s="488" t="s">
        <v>25</v>
      </c>
      <c r="C262" s="38">
        <v>1</v>
      </c>
      <c r="D262" s="47" t="s">
        <v>98</v>
      </c>
      <c r="E262" s="38" t="str">
        <f>IF(COUNTIF(MaGv!$C$4:$BB$4, B261)&gt;0, INDEX(MaGv!$C$3:$BB$4, 1, MATCH(B261, MaGv!$C$4:$BB$4,0))," ")</f>
        <v xml:space="preserve"> </v>
      </c>
      <c r="F262" s="38" t="str">
        <f>IF(COUNTIF(MaGv!$C$9:$BB$9, B261)&gt;0, INDEX(MaGv!$C$3:$BB$9, 1, MATCH(B261, MaGv!$C$9:$BB$9,0))," ")</f>
        <v>A6</v>
      </c>
      <c r="G262" s="38" t="str">
        <f>IF(COUNTIF(MaGv!$C$14:$BB$14, B261)&gt;0, INDEX(MaGv!$C$3:$BB$14, 1, MATCH(B261, MaGv!$C$14:$BB$14,0))," ")</f>
        <v xml:space="preserve"> </v>
      </c>
      <c r="H262" s="38" t="str">
        <f>IF(COUNTIF(MaGv!$C$19:$BB$19, B261)&gt;0, INDEX(MaGv!$C$3:$BB$19, 1, MATCH(B261, MaGv!$C$19:$BB$19,0))," ")</f>
        <v>A2</v>
      </c>
      <c r="I262" s="38" t="str">
        <f>IF(COUNTIF(MaGv!$C$24:$BB$24, B261)&gt;0, INDEX(MaGv!$C$3:$BB$24, 1, MATCH(B261, MaGv!$C$24:$BB$24,0))," ")</f>
        <v xml:space="preserve"> </v>
      </c>
      <c r="J262" s="38" t="str">
        <f>IF(COUNTIF(MaGv!$C$29:$BB$29, B261)&gt;0, INDEX(MaGv!$C$3:$BB$29, 1, MATCH(B261, MaGv!$C$29:$BB$29,0))," ")</f>
        <v xml:space="preserve"> </v>
      </c>
      <c r="K262" s="75"/>
      <c r="L262" s="488" t="s">
        <v>25</v>
      </c>
      <c r="M262" s="38">
        <v>1</v>
      </c>
      <c r="N262" s="47" t="s">
        <v>98</v>
      </c>
      <c r="O262" s="38" t="str">
        <f>IF(COUNTIF(MaGv!$C$4:$BB$4, L261)&gt;0, INDEX(MaGv!$C$3:$BB$4, 1, MATCH(L261, MaGv!$C$4:$BB$4,0))," ")</f>
        <v xml:space="preserve"> </v>
      </c>
      <c r="P262" s="38" t="str">
        <f>IF(COUNTIF(MaGv!$C$9:$BB$9, L261)&gt;0, INDEX(MaGv!$C$3:$BB$9, 1, MATCH(L261, MaGv!$C$9:$BB$9,0))," ")</f>
        <v>C15</v>
      </c>
      <c r="Q262" s="38" t="str">
        <f>IF(COUNTIF(MaGv!$C$14:$BB$14, L261)&gt;0, INDEX(MaGv!$C$3:$BB$14, 1, MATCH(L261, MaGv!$C$14:$BB$14,0))," ")</f>
        <v xml:space="preserve"> </v>
      </c>
      <c r="R262" s="38" t="str">
        <f>IF(COUNTIF(MaGv!$C$19:$BB$19, L261)&gt;0, INDEX(MaGv!$C$3:$BB$19, 1, MATCH(L261, MaGv!$C$19:$BB$19,0))," ")</f>
        <v>C8</v>
      </c>
      <c r="S262" s="38" t="str">
        <f>IF(COUNTIF(MaGv!$C$24:$BB$24, L261)&gt;0, INDEX(MaGv!$C$3:$BB$24, 1, MATCH(L261, MaGv!$C$24:$BB$24,0))," ")</f>
        <v xml:space="preserve"> </v>
      </c>
      <c r="T262" s="38" t="str">
        <f>IF(COUNTIF(MaGv!$C$29:$BB$29, L261)&gt;0, INDEX(MaGv!$C$3:$BB$29, 1, MATCH(L261, MaGv!$C$29:$BB$29,0))," ")</f>
        <v xml:space="preserve"> </v>
      </c>
    </row>
    <row r="263" spans="1:22" ht="12.95" customHeight="1" x14ac:dyDescent="0.2">
      <c r="A263" s="91"/>
      <c r="B263" s="486"/>
      <c r="C263" s="48">
        <v>2</v>
      </c>
      <c r="D263" s="49" t="s">
        <v>140</v>
      </c>
      <c r="E263" s="48" t="str">
        <f>IF(COUNTIF(MaGv!$C$5:$BB$5, B261)&gt;0, INDEX(MaGv!$C$3:$BB$5, 1, MATCH(B261, MaGv!$C$5:$BB$5,0))," ")</f>
        <v xml:space="preserve"> </v>
      </c>
      <c r="F263" s="48" t="str">
        <f>IF(COUNTIF(MaGv!$C$10:$BB$10, B261)&gt;0, INDEX(MaGv!$C$3:$BB$10, 1, MATCH(B261, MaGv!$C$10:$BB$10,0))," ")</f>
        <v>A6</v>
      </c>
      <c r="G263" s="48" t="str">
        <f>IF(COUNTIF(MaGv!$C$15:$BB$15, B261)&gt;0, INDEX(MaGv!$C$3:$BB$15, 1, MATCH(B261, MaGv!$C$15:$BB$15,0))," ")</f>
        <v xml:space="preserve"> </v>
      </c>
      <c r="H263" s="48" t="str">
        <f>IF(COUNTIF(MaGv!$C$20:$BB$20, B261)&gt;0, INDEX(MaGv!$C$3:$BB$20, 1, MATCH(B261, MaGv!$C$20:$BB$20,0))," ")</f>
        <v>A2</v>
      </c>
      <c r="I263" s="48" t="str">
        <f>IF(COUNTIF(MaGv!$C$25:$BB$25, B261)&gt;0, INDEX(MaGv!$C$3:$BB$25, 1, MATCH(B261, MaGv!$C$25:$BB$25,0))," ")</f>
        <v xml:space="preserve"> </v>
      </c>
      <c r="J263" s="48" t="str">
        <f>IF(COUNTIF(MaGv!$C$30:$BB$30, B261)&gt;0, INDEX(MaGv!$C$3:$BB$30, 1, MATCH(B261, MaGv!$C$30:$BB$30,0))," ")</f>
        <v xml:space="preserve"> </v>
      </c>
      <c r="K263" s="75"/>
      <c r="L263" s="486"/>
      <c r="M263" s="48">
        <v>2</v>
      </c>
      <c r="N263" s="49" t="s">
        <v>140</v>
      </c>
      <c r="O263" s="48" t="str">
        <f>IF(COUNTIF(MaGv!$C$5:$BB$5, L261)&gt;0, INDEX(MaGv!$C$3:$BB$5, 1, MATCH(L261, MaGv!$C$5:$BB$5,0))," ")</f>
        <v xml:space="preserve"> </v>
      </c>
      <c r="P263" s="48" t="str">
        <f>IF(COUNTIF(MaGv!$C$10:$BB$10, L261)&gt;0, INDEX(MaGv!$C$3:$BB$10, 1, MATCH(L261, MaGv!$C$10:$BB$10,0))," ")</f>
        <v>A12</v>
      </c>
      <c r="Q263" s="48" t="str">
        <f>IF(COUNTIF(MaGv!$C$15:$BB$15, L261)&gt;0, INDEX(MaGv!$C$3:$BB$15, 1, MATCH(L261, MaGv!$C$15:$BB$15,0))," ")</f>
        <v xml:space="preserve"> </v>
      </c>
      <c r="R263" s="48" t="str">
        <f>IF(COUNTIF(MaGv!$C$20:$BB$20, L261)&gt;0, INDEX(MaGv!$C$3:$BB$20, 1, MATCH(L261, MaGv!$C$20:$BB$20,0))," ")</f>
        <v>A10</v>
      </c>
      <c r="S263" s="48" t="str">
        <f>IF(COUNTIF(MaGv!$C$25:$BB$25, L261)&gt;0, INDEX(MaGv!$C$3:$BB$25, 1, MATCH(L261, MaGv!$C$25:$BB$25,0))," ")</f>
        <v xml:space="preserve"> </v>
      </c>
      <c r="T263" s="48" t="str">
        <f>IF(COUNTIF(MaGv!$C$30:$BB$30, L261)&gt;0, INDEX(MaGv!$C$3:$BB$30, 1, MATCH(L261, MaGv!$C$30:$BB$30,0))," ")</f>
        <v xml:space="preserve"> </v>
      </c>
    </row>
    <row r="264" spans="1:22" ht="12.95" customHeight="1" x14ac:dyDescent="0.2">
      <c r="A264" s="91"/>
      <c r="B264" s="486"/>
      <c r="C264" s="48">
        <v>3</v>
      </c>
      <c r="D264" s="49" t="s">
        <v>445</v>
      </c>
      <c r="E264" s="48" t="str">
        <f>IF(COUNTIF(MaGv!$C$6:$BB$6, B261)&gt;0, INDEX(MaGv!$C$3:$BB$6, 1, MATCH(B261, MaGv!$C$6:$BB$6,0))," ")</f>
        <v xml:space="preserve"> </v>
      </c>
      <c r="F264" s="48" t="str">
        <f>IF(COUNTIF(MaGv!$C$11:$BB$11, B261)&gt;0, INDEX(MaGv!$C$3:$BB$11, 1, MATCH(B261, MaGv!$C$11:$BB$11,0))," ")</f>
        <v>B1</v>
      </c>
      <c r="G264" s="48" t="str">
        <f>IF(COUNTIF(MaGv!$C$16:$BB$16, B261)&gt;0, INDEX(MaGv!$C$3:$BB$16, 1, MATCH(B261, MaGv!$C$16:$BB$16,0))," ")</f>
        <v xml:space="preserve"> </v>
      </c>
      <c r="H264" s="48" t="str">
        <f>IF(COUNTIF(MaGv!$C$21:$BB$21, B261)&gt;0, INDEX(MaGv!$C$3:$BB$21, 1, MATCH(B261, MaGv!$C$21:$BB$21,0))," ")</f>
        <v>A1</v>
      </c>
      <c r="I264" s="48" t="str">
        <f>IF(COUNTIF(MaGv!$C$26:$BB$26, B261)&gt;0, INDEX(MaGv!$C$3:$BB$26, 1, MATCH(B261, MaGv!$C$26:$BB$26,0))," ")</f>
        <v xml:space="preserve"> </v>
      </c>
      <c r="J264" s="48" t="str">
        <f>IF(COUNTIF(MaGv!$C$31:$BB$31, B261)&gt;0, INDEX(MaGv!$C$3:$BB$31, 1, MATCH(B261, MaGv!$C$31:$BB$31,0))," ")</f>
        <v xml:space="preserve"> </v>
      </c>
      <c r="K264" s="75"/>
      <c r="L264" s="486"/>
      <c r="M264" s="48">
        <v>3</v>
      </c>
      <c r="N264" s="49" t="s">
        <v>445</v>
      </c>
      <c r="O264" s="48" t="str">
        <f>IF(COUNTIF(MaGv!$C$6:$BB$6, L261)&gt;0, INDEX(MaGv!$C$3:$BB$6, 1, MATCH(L261, MaGv!$C$6:$BB$6,0))," ")</f>
        <v xml:space="preserve"> </v>
      </c>
      <c r="P264" s="48" t="str">
        <f>IF(COUNTIF(MaGv!$C$11:$BB$11, L261)&gt;0, INDEX(MaGv!$C$3:$BB$11, 1, MATCH(L261, MaGv!$C$11:$BB$11,0))," ")</f>
        <v>A13</v>
      </c>
      <c r="Q264" s="48" t="str">
        <f>IF(COUNTIF(MaGv!$C$16:$BB$16, L261)&gt;0, INDEX(MaGv!$C$3:$BB$16, 1, MATCH(L261, MaGv!$C$16:$BB$16,0))," ")</f>
        <v xml:space="preserve"> </v>
      </c>
      <c r="R264" s="48" t="str">
        <f>IF(COUNTIF(MaGv!$C$21:$BB$21, L261)&gt;0, INDEX(MaGv!$C$3:$BB$21, 1, MATCH(L261, MaGv!$C$21:$BB$21,0))," ")</f>
        <v>A10</v>
      </c>
      <c r="S264" s="48" t="str">
        <f>IF(COUNTIF(MaGv!$C$26:$BB$26, L261)&gt;0, INDEX(MaGv!$C$3:$BB$26, 1, MATCH(L261, MaGv!$C$26:$BB$26,0))," ")</f>
        <v xml:space="preserve"> </v>
      </c>
      <c r="T264" s="48" t="str">
        <f>IF(COUNTIF(MaGv!$C$31:$BB$31, L261)&gt;0, INDEX(MaGv!$C$3:$BB$31, 1, MATCH(L261, MaGv!$C$31:$BB$31,0))," ")</f>
        <v xml:space="preserve"> </v>
      </c>
    </row>
    <row r="265" spans="1:22" ht="12.95" customHeight="1" x14ac:dyDescent="0.2">
      <c r="A265" s="91"/>
      <c r="B265" s="486"/>
      <c r="C265" s="48">
        <v>4</v>
      </c>
      <c r="D265" s="49" t="s">
        <v>141</v>
      </c>
      <c r="E265" s="48" t="str">
        <f>IF(COUNTIF(MaGv!$C$7:$BB$7, B261)&gt;0, INDEX(MaGv!$C$3:$BB$7, 1, MATCH(B261, MaGv!$C$7:$BB$7,0))," ")</f>
        <v xml:space="preserve"> </v>
      </c>
      <c r="F265" s="48" t="str">
        <f>IF(COUNTIF(MaGv!$C$12:$BB$12, B261)&gt;0, INDEX(MaGv!$C$3:$BB$12, 1, MATCH(B261, MaGv!$C$12:$BB$12,0))," ")</f>
        <v>B1</v>
      </c>
      <c r="G265" s="48" t="str">
        <f>IF(COUNTIF(MaGv!$C$17:$BB$17, B261)&gt;0, INDEX(MaGv!$C$3:$BB$17, 1, MATCH(B261, MaGv!$C$17:$BB$17,0))," ")</f>
        <v xml:space="preserve"> </v>
      </c>
      <c r="H265" s="48" t="str">
        <f>IF(COUNTIF(MaGv!$C$22:$BB$22, B261)&gt;0, INDEX(MaGv!$C$3:$BB$22, 1, MATCH(B261, MaGv!$C$22:$BB$22,0))," ")</f>
        <v xml:space="preserve"> </v>
      </c>
      <c r="I265" s="48" t="str">
        <f>IF(COUNTIF(MaGv!$C$27:$BB$27, B261)&gt;0, INDEX(MaGv!$C$3:$BB$27, 1, MATCH(B261, MaGv!$C$27:$BB$27,0))," ")</f>
        <v xml:space="preserve"> </v>
      </c>
      <c r="J265" s="48" t="str">
        <f>IF(COUNTIF(MaGv!$C$32:$BB$32, B261)&gt;0, INDEX(MaGv!$C$3:$BB$32, 1, MATCH(B261, MaGv!$C$32:$BB$32,0))," ")</f>
        <v xml:space="preserve"> </v>
      </c>
      <c r="K265" s="75"/>
      <c r="L265" s="486"/>
      <c r="M265" s="48">
        <v>4</v>
      </c>
      <c r="N265" s="49" t="s">
        <v>141</v>
      </c>
      <c r="O265" s="48" t="str">
        <f>IF(COUNTIF(MaGv!$C$7:$BB$7, L261)&gt;0, INDEX(MaGv!$C$3:$BB$7, 1, MATCH(L261, MaGv!$C$7:$BB$7,0))," ")</f>
        <v xml:space="preserve"> </v>
      </c>
      <c r="P265" s="48" t="str">
        <f>IF(COUNTIF(MaGv!$C$12:$BB$12, L261)&gt;0, INDEX(MaGv!$C$3:$BB$12, 1, MATCH(L261, MaGv!$C$12:$BB$12,0))," ")</f>
        <v>A3</v>
      </c>
      <c r="Q265" s="48" t="str">
        <f>IF(COUNTIF(MaGv!$C$17:$BB$17, L261)&gt;0, INDEX(MaGv!$C$3:$BB$17, 1, MATCH(L261, MaGv!$C$17:$BB$17,0))," ")</f>
        <v xml:space="preserve"> </v>
      </c>
      <c r="R265" s="48" t="str">
        <f>IF(COUNTIF(MaGv!$C$22:$BB$22, L261)&gt;0, INDEX(MaGv!$C$3:$BB$22, 1, MATCH(L261, MaGv!$C$22:$BB$22,0))," ")</f>
        <v>A12</v>
      </c>
      <c r="S265" s="48" t="str">
        <f>IF(COUNTIF(MaGv!$C$27:$BB$27, L261)&gt;0, INDEX(MaGv!$C$3:$BB$27, 1, MATCH(L261, MaGv!$C$27:$BB$27,0))," ")</f>
        <v xml:space="preserve"> </v>
      </c>
      <c r="T265" s="48" t="str">
        <f>IF(COUNTIF(MaGv!$C$32:$BB$32, L261)&gt;0, INDEX(MaGv!$C$3:$BB$32, 1, MATCH(L261, MaGv!$C$32:$BB$32,0))," ")</f>
        <v xml:space="preserve"> </v>
      </c>
    </row>
    <row r="266" spans="1:22" ht="12.95" customHeight="1" thickBot="1" x14ac:dyDescent="0.25">
      <c r="A266" s="91"/>
      <c r="B266" s="486"/>
      <c r="C266" s="79">
        <v>5</v>
      </c>
      <c r="D266" s="81" t="s">
        <v>142</v>
      </c>
      <c r="E266" s="79" t="str">
        <f>IF(COUNTIF(MaGv!$C$8:$BB$8, B261)&gt;0, INDEX(MaGv!$C$3:$BB$8, 1, MATCH(B261, MaGv!$C$8:$BB$8,0))," ")</f>
        <v xml:space="preserve"> </v>
      </c>
      <c r="F266" s="79" t="str">
        <f>IF(COUNTIF(MaGv!$C$13:$BB$13, B261)&gt;0, INDEX(MaGv!$C$3:$BB$13, 1, MATCH(B261, MaGv!$C$13:$BB$13,0))," ")</f>
        <v>A2</v>
      </c>
      <c r="G266" s="79" t="str">
        <f>IF(COUNTIF(MaGv!$C$18:$BB$18, B261)&gt;0, INDEX(MaGv!$C$3:$BB$18, 1, MATCH(B261, MaGv!$C$18:$BB$18,0))," ")</f>
        <v xml:space="preserve"> </v>
      </c>
      <c r="H266" s="79" t="str">
        <f>IF(COUNTIF(MaGv!$C$23:$BB$23, B261)&gt;0, INDEX(MaGv!$C$3:$BB$23, 1, MATCH(B261, MaGv!$C$23:$BB$23,0))," ")</f>
        <v xml:space="preserve"> </v>
      </c>
      <c r="I266" s="79" t="str">
        <f>IF(COUNTIF(MaGv!$C$28:$BB$28, B261)&gt;0, INDEX(MaGv!$C$3:$BB$28, 1, MATCH(B261, MaGv!$C$28:$BB$28,0))," ")</f>
        <v xml:space="preserve"> </v>
      </c>
      <c r="J266" s="79" t="str">
        <f>IF(COUNTIF(MaGv!$C$33:$BB$33, B261)&gt;0, INDEX(MaGv!$C$3:$BB$33, 1, MATCH(B261, MaGv!$C$33:$BB$33, 0))," ")</f>
        <v xml:space="preserve"> </v>
      </c>
      <c r="K266" s="75"/>
      <c r="L266" s="486"/>
      <c r="M266" s="79">
        <v>5</v>
      </c>
      <c r="N266" s="81" t="s">
        <v>142</v>
      </c>
      <c r="O266" s="79" t="str">
        <f>IF(COUNTIF(MaGv!$C$8:$BB$8, L261)&gt;0, INDEX(MaGv!$C$3:$BB$8, 1, MATCH(L261, MaGv!$C$8:$BB$8,0))," ")</f>
        <v xml:space="preserve"> </v>
      </c>
      <c r="P266" s="79" t="str">
        <f>IF(COUNTIF(MaGv!$C$13:$BB$13, L261)&gt;0, INDEX(MaGv!$C$3:$BB$13, 1, MATCH(L261, MaGv!$C$13:$BB$13,0))," ")</f>
        <v>A3</v>
      </c>
      <c r="Q266" s="79" t="str">
        <f>IF(COUNTIF(MaGv!$C$18:$BB$18, L261)&gt;0, INDEX(MaGv!$C$3:$BB$18, 1, MATCH(L261, MaGv!$C$18:$BB$18,0))," ")</f>
        <v xml:space="preserve"> </v>
      </c>
      <c r="R266" s="79" t="str">
        <f>IF(COUNTIF(MaGv!$C$23:$BB$23, L261)&gt;0, INDEX(MaGv!$C$3:$BB$23, 1, MATCH(L261, MaGv!$C$23:$BB$23,0))," ")</f>
        <v>A12</v>
      </c>
      <c r="S266" s="79" t="str">
        <f>IF(COUNTIF(MaGv!$C$28:$BB$28, L261)&gt;0, INDEX(MaGv!$C$3:$BB$28, 1, MATCH(L261, MaGv!$C$28:$BB$28,0))," ")</f>
        <v xml:space="preserve"> </v>
      </c>
      <c r="T266" s="79" t="str">
        <f>IF(COUNTIF(MaGv!$C$33:$BB$33, L261)&gt;0, INDEX(MaGv!$C$3:$BB$33, 1, MATCH(L261, MaGv!$C$33:$BB$33, 0))," ")</f>
        <v xml:space="preserve"> </v>
      </c>
    </row>
    <row r="267" spans="1:22" ht="12.95" customHeight="1" thickTop="1" x14ac:dyDescent="0.2">
      <c r="A267" s="91"/>
      <c r="B267" s="485" t="s">
        <v>24</v>
      </c>
      <c r="C267" s="80">
        <v>1</v>
      </c>
      <c r="D267" s="82" t="s">
        <v>446</v>
      </c>
      <c r="E267" s="80" t="str">
        <f>IF(COUNTIF(MaGv!$C$39:$BB$39, B261)&gt;0, INDEX(MaGv!$C$38:$BB$39, 1, MATCH(B261, MaGv!$C$39:$BB$39,0))," ")</f>
        <v>B4</v>
      </c>
      <c r="F267" s="80" t="str">
        <f>IF(COUNTIF(MaGv!$C$44:$BB$44, B261)&gt;0, INDEX(MaGv!$C$38:$BB$44, 1, MATCH(B261, MaGv!$C$44:$BB$44,0))," ")</f>
        <v xml:space="preserve"> </v>
      </c>
      <c r="G267" s="80" t="str">
        <f>IF(COUNTIF(MaGv!$C$49:$BB$49, B261)&gt;0, INDEX(MaGv!$C$38:$BB$49, 1, MATCH(B261, MaGv!$C$49:$BB$49,0))," ")</f>
        <v>B1</v>
      </c>
      <c r="H267" s="80" t="str">
        <f>IF(COUNTIF(MaGv!$C$54:$BB$54, B261)&gt;0, INDEX(MaGv!$C$38:$BB$54, 1, MATCH(B261, MaGv!$C$54:$BB$54,0))," ")</f>
        <v>B9</v>
      </c>
      <c r="I267" s="80" t="str">
        <f>IF(COUNTIF(MaGv!$C$59:$BB$59, B261)&gt;0, INDEX(MaGv!$C$38:$BB$59, 1, MATCH(B261, MaGv!$C$59:$BB$59,0))," ")</f>
        <v xml:space="preserve"> </v>
      </c>
      <c r="J267" s="80" t="str">
        <f>IF(COUNTIF(MaGv!$C$64:$BB$64, B261)&gt;0, INDEX(MaGv!$C$38:$BB$64, 1, MATCH(B261, MaGv!$C$64:$BB$64,0))," ")</f>
        <v xml:space="preserve"> </v>
      </c>
      <c r="K267" s="75"/>
      <c r="L267" s="485" t="s">
        <v>24</v>
      </c>
      <c r="M267" s="80">
        <v>1</v>
      </c>
      <c r="N267" s="82" t="s">
        <v>446</v>
      </c>
      <c r="O267" s="80" t="str">
        <f>IF(COUNTIF(MaGv!$C$39:$BB$39, L261)&gt;0, INDEX(MaGv!$C$38:$BB$39, 1, MATCH(L261, MaGv!$C$39:$BB$39,0))," ")</f>
        <v xml:space="preserve"> </v>
      </c>
      <c r="P267" s="80" t="str">
        <f>IF(COUNTIF(MaGv!$C$44:$BB$44, L261)&gt;0, INDEX(MaGv!$C$38:$BB$44, 1, MATCH(L261, MaGv!$C$44:$BB$44,0))," ")</f>
        <v>C8</v>
      </c>
      <c r="Q267" s="80" t="str">
        <f>IF(COUNTIF(MaGv!$C$49:$BB$49, L261)&gt;0, INDEX(MaGv!$C$38:$BB$49, 1, MATCH(L261, MaGv!$C$49:$BB$49,0))," ")</f>
        <v xml:space="preserve"> </v>
      </c>
      <c r="R267" s="80" t="str">
        <f>IF(COUNTIF(MaGv!$C$54:$BB$54, L261)&gt;0, INDEX(MaGv!$C$38:$BB$54, 1, MATCH(L261, MaGv!$C$54:$BB$54,0))," ")</f>
        <v xml:space="preserve"> </v>
      </c>
      <c r="S267" s="80" t="str">
        <f>IF(COUNTIF(MaGv!$C$59:$BB$59, L261)&gt;0, INDEX(MaGv!$C$38:$BB$59, 1, MATCH(L261, MaGv!$C$59:$BB$59,0))," ")</f>
        <v xml:space="preserve"> </v>
      </c>
      <c r="T267" s="80" t="str">
        <f>IF(COUNTIF(MaGv!$C$64:$BB$64, L261)&gt;0, INDEX(MaGv!$C$38:$BB$64, 1, MATCH(L261, MaGv!$C$64:$BB$64,0))," ")</f>
        <v xml:space="preserve"> </v>
      </c>
    </row>
    <row r="268" spans="1:22" ht="12.95" customHeight="1" x14ac:dyDescent="0.2">
      <c r="A268" s="91"/>
      <c r="B268" s="486"/>
      <c r="C268" s="48">
        <v>2</v>
      </c>
      <c r="D268" s="49" t="s">
        <v>707</v>
      </c>
      <c r="E268" s="48" t="str">
        <f>IF(COUNTIF(MaGv!$C$40:$BB$40, B261)&gt;0, INDEX(MaGv!$C$38:$BB$40, 1, MATCH(B261, MaGv!$C$40:$BB$40,0))," ")</f>
        <v>B9</v>
      </c>
      <c r="F268" s="48" t="str">
        <f>IF(COUNTIF(MaGv!$C$45:$BB$45, B261)&gt;0, INDEX(MaGv!$C$38:$BB$45, 1, MATCH(B261, MaGv!$C$45:$BB$45,0))," ")</f>
        <v xml:space="preserve"> </v>
      </c>
      <c r="G268" s="48" t="str">
        <f>IF(COUNTIF(MaGv!$C$50:$BB$50, B261)&gt;0, INDEX(MaGv!$C$38:$BB$50, 1, MATCH(B261, MaGv!$C$50:$BB$50,0))," ")</f>
        <v>A2</v>
      </c>
      <c r="H268" s="48" t="str">
        <f>IF(COUNTIF(MaGv!$C$55:$BB$55, B261)&gt;0, INDEX(MaGv!$C$38:$BB$55, 1, MATCH(B261, MaGv!$C$55:$BB$55,0))," ")</f>
        <v>A1</v>
      </c>
      <c r="I268" s="48" t="str">
        <f>IF(COUNTIF(MaGv!$C$60:$BB$60, B261)&gt;0, INDEX(MaGv!$C$38:$BB$60, 1, MATCH(B261, MaGv!$C$60:$BB$60,0))," ")</f>
        <v xml:space="preserve"> </v>
      </c>
      <c r="J268" s="48" t="str">
        <f>IF(COUNTIF(MaGv!$C$65:$BB$65, B261)&gt;0, INDEX(MaGv!$C$38:$BB$65, 1, MATCH(B261, MaGv!$C$65:$BB$65,0))," ")</f>
        <v xml:space="preserve"> </v>
      </c>
      <c r="K268" s="75"/>
      <c r="L268" s="486"/>
      <c r="M268" s="48">
        <v>2</v>
      </c>
      <c r="N268" s="49" t="s">
        <v>707</v>
      </c>
      <c r="O268" s="48" t="str">
        <f>IF(COUNTIF(MaGv!$C$40:$BB$40, L261)&gt;0, INDEX(MaGv!$C$38:$BB$40, 1, MATCH(L261, MaGv!$C$40:$BB$40,0))," ")</f>
        <v xml:space="preserve"> </v>
      </c>
      <c r="P268" s="48" t="str">
        <f>IF(COUNTIF(MaGv!$C$45:$BB$45, L261)&gt;0, INDEX(MaGv!$C$38:$BB$45, 1, MATCH(L261, MaGv!$C$45:$BB$45,0))," ")</f>
        <v>C8</v>
      </c>
      <c r="Q268" s="48" t="str">
        <f>IF(COUNTIF(MaGv!$C$50:$BB$50, L261)&gt;0, INDEX(MaGv!$C$38:$BB$50, 1, MATCH(L261, MaGv!$C$50:$BB$50,0))," ")</f>
        <v>A12</v>
      </c>
      <c r="R268" s="48" t="str">
        <f>IF(COUNTIF(MaGv!$C$55:$BB$55, L261)&gt;0, INDEX(MaGv!$C$38:$BB$55, 1, MATCH(L261, MaGv!$C$55:$BB$55,0))," ")</f>
        <v xml:space="preserve"> </v>
      </c>
      <c r="S268" s="48" t="str">
        <f>IF(COUNTIF(MaGv!$C$60:$BB$60, L261)&gt;0, INDEX(MaGv!$C$38:$BB$60, 1, MATCH(L261, MaGv!$C$60:$BB$60,0))," ")</f>
        <v xml:space="preserve"> </v>
      </c>
      <c r="T268" s="48" t="str">
        <f>IF(COUNTIF(MaGv!$C$65:$BB$65, L261)&gt;0, INDEX(MaGv!$C$38:$BB$65, 1, MATCH(L261, MaGv!$C$65:$BB$65,0))," ")</f>
        <v xml:space="preserve"> </v>
      </c>
    </row>
    <row r="269" spans="1:22" ht="12.95" customHeight="1" x14ac:dyDescent="0.2">
      <c r="A269" s="91"/>
      <c r="B269" s="486"/>
      <c r="C269" s="48">
        <v>3</v>
      </c>
      <c r="D269" s="49" t="s">
        <v>708</v>
      </c>
      <c r="E269" s="48" t="str">
        <f>IF(COUNTIF(MaGv!$C$41:$BB$41, B261)&gt;0, INDEX(MaGv!$C$38:$BB$41, 1, MATCH(B261, MaGv!$C$41:$BB$41,0))," ")</f>
        <v>B9</v>
      </c>
      <c r="F269" s="48" t="str">
        <f>IF(COUNTIF(MaGv!$C$46:$BB$46, B261)&gt;0, INDEX(MaGv!$C$38:$BB$46, 1, MATCH(B261, MaGv!$C$46:$BB$46,0))," ")</f>
        <v xml:space="preserve"> </v>
      </c>
      <c r="G269" s="48" t="str">
        <f>IF(COUNTIF(MaGv!$C$51:$BB$51, B261)&gt;0, INDEX(MaGv!$C$38:$BB$51, 1, MATCH(B261, MaGv!$C$51:$BB$51,0))," ")</f>
        <v>A6</v>
      </c>
      <c r="H269" s="48" t="str">
        <f>IF(COUNTIF(MaGv!$C$56:$BB$56, B261)&gt;0, INDEX(MaGv!$C$38:$BB$56, 1, MATCH(B261, MaGv!$C$56:$BB$56,0))," ")</f>
        <v>A6</v>
      </c>
      <c r="I269" s="48" t="str">
        <f>IF(COUNTIF(MaGv!$C$61:$BB$61, B261)&gt;0, INDEX(MaGv!$C$38:$BB$61, 1, MATCH(B261, MaGv!$C$61:$BB$61,0))," ")</f>
        <v xml:space="preserve"> </v>
      </c>
      <c r="J269" s="48" t="str">
        <f>IF(COUNTIF(MaGv!$C$66:$BB$66, B261)&gt;0, INDEX(MaGv!$C$38:$BB$66, 1, MATCH(B261, MaGv!$C$66:$BB$66,0))," ")</f>
        <v xml:space="preserve"> </v>
      </c>
      <c r="K269" s="75"/>
      <c r="L269" s="486"/>
      <c r="M269" s="48">
        <v>3</v>
      </c>
      <c r="N269" s="49" t="s">
        <v>708</v>
      </c>
      <c r="O269" s="48" t="str">
        <f>IF(COUNTIF(MaGv!$C$41:$BB$41, L261)&gt;0, INDEX(MaGv!$C$38:$BB$41, 1, MATCH(L261, MaGv!$C$41:$BB$41,0))," ")</f>
        <v xml:space="preserve"> </v>
      </c>
      <c r="P269" s="48" t="str">
        <f>IF(COUNTIF(MaGv!$C$46:$BB$46, L261)&gt;0, INDEX(MaGv!$C$38:$BB$46, 1, MATCH(L261, MaGv!$C$46:$BB$46,0))," ")</f>
        <v>A13</v>
      </c>
      <c r="Q269" s="48" t="str">
        <f>IF(COUNTIF(MaGv!$C$51:$BB$51, L261)&gt;0, INDEX(MaGv!$C$38:$BB$51, 1, MATCH(L261, MaGv!$C$51:$BB$51,0))," ")</f>
        <v>C15</v>
      </c>
      <c r="R269" s="48" t="str">
        <f>IF(COUNTIF(MaGv!$C$56:$BB$56, L261)&gt;0, INDEX(MaGv!$C$38:$BB$56, 1, MATCH(L261, MaGv!$C$56:$BB$56,0))," ")</f>
        <v xml:space="preserve"> </v>
      </c>
      <c r="S269" s="48" t="str">
        <f>IF(COUNTIF(MaGv!$C$61:$BB$61, L261)&gt;0, INDEX(MaGv!$C$38:$BB$61, 1, MATCH(L261, MaGv!$C$61:$BB$61,0))," ")</f>
        <v xml:space="preserve"> </v>
      </c>
      <c r="T269" s="48" t="str">
        <f>IF(COUNTIF(MaGv!$C$66:$BB$66, L261)&gt;0, INDEX(MaGv!$C$38:$BB$66, 1, MATCH(L261, MaGv!$C$66:$BB$66,0))," ")</f>
        <v xml:space="preserve"> </v>
      </c>
    </row>
    <row r="270" spans="1:22" ht="12.95" customHeight="1" x14ac:dyDescent="0.2">
      <c r="A270" s="91"/>
      <c r="B270" s="486"/>
      <c r="C270" s="48">
        <v>4</v>
      </c>
      <c r="D270" s="49" t="s">
        <v>709</v>
      </c>
      <c r="E270" s="48" t="str">
        <f>IF(COUNTIF(MaGv!$C$42:$BB$42, B261)&gt;0, INDEX(MaGv!$C$38:$BB$42, 1, MATCH(B261, MaGv!$C$42:$BB$42,0))," ")</f>
        <v>B4</v>
      </c>
      <c r="F270" s="48" t="str">
        <f>IF(COUNTIF(MaGv!$C$47:$BB$47, B261)&gt;0, INDEX(MaGv!$C$38:$BB$47, 1, MATCH(B261, MaGv!$C$47:$BB$47,0))," ")</f>
        <v xml:space="preserve"> </v>
      </c>
      <c r="G270" s="48" t="str">
        <f>IF(COUNTIF(MaGv!$C$52:$BB$52, B261)&gt;0, INDEX(MaGv!$C$38:$BB$52, 1, MATCH(B261, MaGv!$C$52:$BB$52, 0))," ")</f>
        <v>A1</v>
      </c>
      <c r="H270" s="48" t="str">
        <f>IF(COUNTIF(MaGv!$C$57:$BB$57, B261)&gt;0, INDEX(MaGv!$C$38:$BB$57, 1, MATCH(B261, MaGv!$C$57:$BB$57,0))," ")</f>
        <v>B4</v>
      </c>
      <c r="I270" s="48" t="str">
        <f>IF(COUNTIF(MaGv!$C$62:$BB$62, B261)&gt;0, INDEX(MaGv!$C$38:$BB$62, 1, MATCH(B261, MaGv!$C$62:$BB$62,0))," ")</f>
        <v xml:space="preserve"> </v>
      </c>
      <c r="J270" s="48" t="str">
        <f>IF(COUNTIF(MaGv!$C$66:$BB$66, B262)&gt;0, INDEX(MaGv!$C$38:$BB$66, 1, MATCH(B262, MaGv!$C$66:$BB$66,0))," ")</f>
        <v xml:space="preserve"> </v>
      </c>
      <c r="K270" s="75"/>
      <c r="L270" s="486"/>
      <c r="M270" s="48">
        <v>4</v>
      </c>
      <c r="N270" s="49" t="s">
        <v>709</v>
      </c>
      <c r="O270" s="48" t="str">
        <f>IF(COUNTIF(MaGv!$C$42:$BB$42, L261)&gt;0, INDEX(MaGv!$C$38:$BB$42, 1, MATCH(L261, MaGv!$C$42:$BB$42,0))," ")</f>
        <v>C2</v>
      </c>
      <c r="P270" s="48" t="str">
        <f>IF(COUNTIF(MaGv!$C$47:$BB$47, L261)&gt;0, INDEX(MaGv!$C$38:$BB$47, 1, MATCH(L261, MaGv!$C$47:$BB$47,0))," ")</f>
        <v>C2</v>
      </c>
      <c r="Q270" s="48" t="str">
        <f>IF(COUNTIF(MaGv!$C$52:$BB$52, L261)&gt;0, INDEX(MaGv!$C$38:$BB$52, 1, MATCH(L261, MaGv!$C$52:$BB$52, 0))," ")</f>
        <v>A3</v>
      </c>
      <c r="R270" s="48" t="str">
        <f>IF(COUNTIF(MaGv!$C$57:$BB$57, L261)&gt;0, INDEX(MaGv!$C$38:$BB$57, 1, MATCH(L261, MaGv!$C$57:$BB$57,0))," ")</f>
        <v xml:space="preserve"> </v>
      </c>
      <c r="S270" s="48" t="str">
        <f>IF(COUNTIF(MaGv!$C$62:$BB$62, L261)&gt;0, INDEX(MaGv!$C$38:$BB$62, 1, MATCH(L261, MaGv!$C$62:$BB$62,0))," ")</f>
        <v xml:space="preserve"> </v>
      </c>
      <c r="T270" s="48" t="str">
        <f>IF(COUNTIF(MaGv!$C$66:$BB$67, L261)&gt;0, INDEX(MaGv!$C$38:$BB$67, 1, MATCH(L261, MaGv!$C$67:$BB$67,0))," ")</f>
        <v xml:space="preserve"> </v>
      </c>
    </row>
    <row r="271" spans="1:22" ht="12.95" customHeight="1" x14ac:dyDescent="0.2">
      <c r="A271" s="91"/>
      <c r="B271" s="487"/>
      <c r="C271" s="50">
        <v>5</v>
      </c>
      <c r="D271" s="51" t="s">
        <v>710</v>
      </c>
      <c r="E271" s="50" t="str">
        <f>IF(COUNTIF(MaGv!$C$43:$BB$43, B261)&gt;0, INDEX(MaGv!$C$38:$BB$43, 1, MATCH(B261, MaGv!$C$43:$BB$43,0))," ")</f>
        <v>B4</v>
      </c>
      <c r="F271" s="50" t="str">
        <f>IF(COUNTIF(MaGv!$C$48:$BB$48, B261)&gt;0, INDEX(MaGv!$C$38:$BB$48, 1, MATCH(B261, MaGv!$C$48:$BB$48,0))," ")</f>
        <v xml:space="preserve"> </v>
      </c>
      <c r="G271" s="50" t="str">
        <f>IF(COUNTIF(MaGv!$C$53:$BB$53, B261)&gt;0, INDEX(MaGv!$C$38:$BB$53, 1, MATCH(B261, MaGv!$C$53:$BB$53,0))," ")</f>
        <v>A1</v>
      </c>
      <c r="H271" s="50" t="str">
        <f>IF(COUNTIF(MaGv!$C$58:$BB$58, B261)&gt;0, INDEX(MaGv!$C$38:$BB$58, 1, MATCH(B261, MaGv!$C$58:$BB$58,0))," ")</f>
        <v>B4</v>
      </c>
      <c r="I271" s="50" t="str">
        <f>IF(COUNTIF(MaGv!$C$63:$BB$63, B261)&gt;0, INDEX(MaGv!$C$38:$BB$63, 1, MATCH(B261, MaGv!$C$63:$BB$63,0))," ")</f>
        <v xml:space="preserve"> </v>
      </c>
      <c r="J271" s="50" t="str">
        <f>IF(COUNTIF(MaGv!$C$68:$BB$68, B261)&gt;0, INDEX(MaGv!$C$38:$BB$68, 1, MATCH(B261, MaGv!$C$68:$BB$68,0))," ")</f>
        <v xml:space="preserve"> </v>
      </c>
      <c r="K271" s="75"/>
      <c r="L271" s="487"/>
      <c r="M271" s="50">
        <v>5</v>
      </c>
      <c r="N271" s="51" t="s">
        <v>710</v>
      </c>
      <c r="O271" s="50" t="str">
        <f>IF(COUNTIF(MaGv!$C$43:$BB$43, L261)&gt;0, INDEX(MaGv!$C$38:$BB$43, 1, MATCH(L261, MaGv!$C$43:$BB$43,0))," ")</f>
        <v>C2</v>
      </c>
      <c r="P271" s="50" t="str">
        <f>IF(COUNTIF(MaGv!$C$48:$BB$48, L261)&gt;0, INDEX(MaGv!$C$38:$BB$48, 1, MATCH(L261, MaGv!$C$48:$BB$48,0))," ")</f>
        <v>C15</v>
      </c>
      <c r="Q271" s="50" t="str">
        <f>IF(COUNTIF(MaGv!$C$53:$BB$53, L261)&gt;0, INDEX(MaGv!$C$38:$BB$53, 1, MATCH(L261, MaGv!$C$53:$BB$53,0))," ")</f>
        <v>A3</v>
      </c>
      <c r="R271" s="50" t="str">
        <f>IF(COUNTIF(MaGv!$C$58:$BB$58, L261)&gt;0, INDEX(MaGv!$C$38:$BB$58, 1, MATCH(L261, MaGv!$C$58:$BB$58,0))," ")</f>
        <v xml:space="preserve"> </v>
      </c>
      <c r="S271" s="50" t="str">
        <f>IF(COUNTIF(MaGv!$C$63:$BB$63, L261)&gt;0, INDEX(MaGv!$C$38:$BB$63, 1, MATCH(L261, MaGv!$C$63:$BB$63,0))," ")</f>
        <v xml:space="preserve"> </v>
      </c>
      <c r="T271" s="50" t="str">
        <f>IF(COUNTIF(MaGv!$C$68:$BB$68, L261)&gt;0, INDEX(MaGv!$C$38:$BB$68, 1, MATCH(L261, MaGv!$C$68:$BB$68,0))," ")</f>
        <v xml:space="preserve"> </v>
      </c>
    </row>
    <row r="272" spans="1:22" ht="12.95" customHeight="1" x14ac:dyDescent="0.2">
      <c r="A272" s="91"/>
      <c r="B272" s="86"/>
      <c r="C272" s="45"/>
      <c r="D272" s="52"/>
      <c r="E272" s="45"/>
      <c r="F272" s="45"/>
      <c r="G272" s="45"/>
      <c r="H272" s="45"/>
      <c r="I272" s="45"/>
      <c r="J272" s="45"/>
      <c r="K272" s="75"/>
      <c r="L272" s="86"/>
      <c r="M272" s="45"/>
      <c r="N272" s="52"/>
      <c r="O272" s="45"/>
      <c r="P272" s="45"/>
      <c r="Q272" s="45"/>
      <c r="R272" s="45"/>
      <c r="S272" s="45"/>
      <c r="T272" s="45"/>
    </row>
    <row r="273" spans="1:22" ht="12.95" customHeight="1" x14ac:dyDescent="0.2">
      <c r="A273" s="94"/>
      <c r="B273" s="87"/>
      <c r="C273" s="53"/>
      <c r="D273" s="53"/>
      <c r="E273" s="54"/>
      <c r="F273" s="54"/>
      <c r="G273" s="54"/>
      <c r="H273" s="54"/>
      <c r="I273" s="54"/>
      <c r="J273" s="54"/>
      <c r="K273" s="54"/>
      <c r="L273" s="87"/>
      <c r="M273" s="53"/>
      <c r="N273" s="53"/>
      <c r="O273" s="54"/>
      <c r="P273" s="54"/>
      <c r="Q273" s="54"/>
      <c r="R273" s="54"/>
      <c r="S273" s="54"/>
      <c r="T273" s="54"/>
    </row>
    <row r="274" spans="1:22" ht="12.95" customHeight="1" x14ac:dyDescent="0.2">
      <c r="A274" s="91"/>
      <c r="B274" s="83"/>
      <c r="C274" s="40" t="s">
        <v>94</v>
      </c>
      <c r="D274" s="40"/>
      <c r="E274" s="40"/>
      <c r="F274" s="40"/>
      <c r="G274" s="40"/>
      <c r="H274" s="40" t="str">
        <f>MaGv!$N$1</f>
        <v>02/1/2018</v>
      </c>
      <c r="I274" s="40"/>
      <c r="J274" s="40"/>
      <c r="K274" s="41"/>
      <c r="L274" s="83"/>
      <c r="M274" s="40" t="s">
        <v>94</v>
      </c>
      <c r="N274" s="40"/>
      <c r="O274" s="40"/>
      <c r="P274" s="40"/>
      <c r="Q274" s="40"/>
      <c r="R274" s="40" t="str">
        <f>MaGv!$N$1</f>
        <v>02/1/2018</v>
      </c>
      <c r="S274" s="40"/>
      <c r="T274" s="40"/>
    </row>
    <row r="275" spans="1:22" ht="13.5" customHeight="1" x14ac:dyDescent="0.3">
      <c r="B275" s="84" t="s">
        <v>95</v>
      </c>
      <c r="C275" s="489" t="str">
        <f>VLOOKUP(B277,dsma,3,0)&amp;"-"&amp;VLOOKUP(B277,dsma,5,0)</f>
        <v>Trương Văn Thiện-Hóa</v>
      </c>
      <c r="D275" s="489"/>
      <c r="E275" s="489"/>
      <c r="F275" s="489"/>
      <c r="G275" s="41"/>
      <c r="H275" s="42"/>
      <c r="I275" s="43" t="s">
        <v>180</v>
      </c>
      <c r="J275" s="44">
        <f>60-COUNTIF(E278:J287, " ")</f>
        <v>20</v>
      </c>
      <c r="K275" s="41"/>
      <c r="L275" s="84" t="s">
        <v>95</v>
      </c>
      <c r="M275" s="489" t="str">
        <f>VLOOKUP(L277,dsma,3,0)&amp;"-"&amp;VLOOKUP(L277,dsma,5,0)</f>
        <v>Lê Thị Hoàng Song-Hóa</v>
      </c>
      <c r="N275" s="489"/>
      <c r="O275" s="489"/>
      <c r="P275" s="489"/>
      <c r="Q275" s="76"/>
      <c r="R275" s="42"/>
      <c r="S275" s="43" t="s">
        <v>180</v>
      </c>
      <c r="T275" s="44">
        <f>60-COUNTIF(O278:T287, " ")</f>
        <v>18</v>
      </c>
    </row>
    <row r="276" spans="1:22" ht="3" customHeight="1" x14ac:dyDescent="0.2">
      <c r="B276" s="83"/>
      <c r="C276" s="41"/>
      <c r="D276" s="41"/>
      <c r="E276" s="45"/>
      <c r="F276" s="41"/>
      <c r="G276" s="41"/>
      <c r="H276" s="41"/>
      <c r="I276" s="41"/>
      <c r="J276" s="41"/>
      <c r="K276" s="41"/>
      <c r="L276" s="83"/>
      <c r="M276" s="41"/>
      <c r="N276" s="41"/>
      <c r="O276" s="45"/>
      <c r="P276" s="41"/>
      <c r="Q276" s="41"/>
      <c r="R276" s="41"/>
      <c r="S276" s="41"/>
      <c r="T276" s="41"/>
    </row>
    <row r="277" spans="1:22" ht="12.95" customHeight="1" x14ac:dyDescent="0.2">
      <c r="A277" s="93"/>
      <c r="B277" s="85" t="str">
        <f>X39</f>
        <v>BH06</v>
      </c>
      <c r="C277" s="46" t="s">
        <v>96</v>
      </c>
      <c r="D277" s="46" t="s">
        <v>97</v>
      </c>
      <c r="E277" s="46" t="s">
        <v>15</v>
      </c>
      <c r="F277" s="46" t="s">
        <v>16</v>
      </c>
      <c r="G277" s="46" t="s">
        <v>38</v>
      </c>
      <c r="H277" s="46" t="s">
        <v>39</v>
      </c>
      <c r="I277" s="46" t="s">
        <v>40</v>
      </c>
      <c r="J277" s="46" t="s">
        <v>41</v>
      </c>
      <c r="K277" s="74"/>
      <c r="L277" s="85" t="str">
        <f>X40</f>
        <v>BH07</v>
      </c>
      <c r="M277" s="46" t="s">
        <v>96</v>
      </c>
      <c r="N277" s="46" t="s">
        <v>97</v>
      </c>
      <c r="O277" s="46" t="s">
        <v>15</v>
      </c>
      <c r="P277" s="46" t="s">
        <v>16</v>
      </c>
      <c r="Q277" s="46" t="s">
        <v>38</v>
      </c>
      <c r="R277" s="46" t="s">
        <v>39</v>
      </c>
      <c r="S277" s="46" t="s">
        <v>40</v>
      </c>
      <c r="T277" s="46" t="s">
        <v>41</v>
      </c>
      <c r="V277" s="89">
        <v>36</v>
      </c>
    </row>
    <row r="278" spans="1:22" ht="12.95" customHeight="1" x14ac:dyDescent="0.2">
      <c r="A278" s="91"/>
      <c r="B278" s="488" t="s">
        <v>25</v>
      </c>
      <c r="C278" s="38">
        <v>1</v>
      </c>
      <c r="D278" s="47" t="s">
        <v>98</v>
      </c>
      <c r="E278" s="38" t="str">
        <f>IF(COUNTIF(MaGv!$C$4:$BB$4, B277)&gt;0, INDEX(MaGv!$C$3:$BB$4, 1, MATCH(B277, MaGv!$C$4:$BB$4,0))," ")</f>
        <v xml:space="preserve"> </v>
      </c>
      <c r="F278" s="38" t="str">
        <f>IF(COUNTIF(MaGv!$C$9:$BB$9, B277)&gt;0, INDEX(MaGv!$C$3:$BB$9, 1, MATCH(B277, MaGv!$C$9:$BB$9,0))," ")</f>
        <v>C7</v>
      </c>
      <c r="G278" s="38" t="str">
        <f>IF(COUNTIF(MaGv!$C$14:$BB$14, B277)&gt;0, INDEX(MaGv!$C$3:$BB$14, 1, MATCH(B277, MaGv!$C$14:$BB$14,0))," ")</f>
        <v xml:space="preserve"> </v>
      </c>
      <c r="H278" s="38" t="str">
        <f>IF(COUNTIF(MaGv!$C$19:$BB$19, B277)&gt;0, INDEX(MaGv!$C$3:$BB$19, 1, MATCH(B277, MaGv!$C$19:$BB$19,0))," ")</f>
        <v xml:space="preserve"> </v>
      </c>
      <c r="I278" s="38" t="str">
        <f>IF(COUNTIF(MaGv!$C$24:$BB$24, B277)&gt;0, INDEX(MaGv!$C$3:$BB$24, 1, MATCH(B277, MaGv!$C$24:$BB$24,0))," ")</f>
        <v xml:space="preserve"> </v>
      </c>
      <c r="J278" s="38" t="str">
        <f>IF(COUNTIF(MaGv!$C$29:$BB$29, B277)&gt;0, INDEX(MaGv!$C$3:$BB$29, 1, MATCH(B277, MaGv!$C$29:$BB$29,0))," ")</f>
        <v xml:space="preserve"> </v>
      </c>
      <c r="K278" s="75"/>
      <c r="L278" s="488" t="s">
        <v>25</v>
      </c>
      <c r="M278" s="38">
        <v>1</v>
      </c>
      <c r="N278" s="47" t="s">
        <v>98</v>
      </c>
      <c r="O278" s="38" t="str">
        <f>IF(COUNTIF(MaGv!$C$4:$BB$4, L277)&gt;0, INDEX(MaGv!$C$3:$BB$4, 1, MATCH(L277, MaGv!$C$4:$BB$4,0))," ")</f>
        <v>A7</v>
      </c>
      <c r="P278" s="38" t="str">
        <f>IF(COUNTIF(MaGv!$C$9:$BB$9, L277)&gt;0, INDEX(MaGv!$C$3:$BB$9, 1, MATCH(L277, MaGv!$C$9:$BB$9,0))," ")</f>
        <v>A5</v>
      </c>
      <c r="Q278" s="38" t="str">
        <f>IF(COUNTIF(MaGv!$C$14:$BB$14, L277)&gt;0, INDEX(MaGv!$C$3:$BB$14, 1, MATCH(L277, MaGv!$C$14:$BB$14,0))," ")</f>
        <v xml:space="preserve"> </v>
      </c>
      <c r="R278" s="38" t="str">
        <f>IF(COUNTIF(MaGv!$C$19:$BB$19, L277)&gt;0, INDEX(MaGv!$C$3:$BB$19, 1, MATCH(L277, MaGv!$C$19:$BB$19,0))," ")</f>
        <v xml:space="preserve"> </v>
      </c>
      <c r="S278" s="38" t="str">
        <f>IF(COUNTIF(MaGv!$C$24:$BB$24, L277)&gt;0, INDEX(MaGv!$C$3:$BB$24, 1, MATCH(L277, MaGv!$C$24:$BB$24,0))," ")</f>
        <v xml:space="preserve"> </v>
      </c>
      <c r="T278" s="38" t="str">
        <f>IF(COUNTIF(MaGv!$C$29:$BB$29, L277)&gt;0, INDEX(MaGv!$C$3:$BB$29, 1, MATCH(L277, MaGv!$C$29:$BB$29,0))," ")</f>
        <v xml:space="preserve"> </v>
      </c>
    </row>
    <row r="279" spans="1:22" ht="12.95" customHeight="1" x14ac:dyDescent="0.2">
      <c r="A279" s="91"/>
      <c r="B279" s="486"/>
      <c r="C279" s="48">
        <v>2</v>
      </c>
      <c r="D279" s="49" t="s">
        <v>140</v>
      </c>
      <c r="E279" s="48" t="str">
        <f>IF(COUNTIF(MaGv!$C$5:$BB$5, B277)&gt;0, INDEX(MaGv!$C$3:$BB$5, 1, MATCH(B277, MaGv!$C$5:$BB$5,0))," ")</f>
        <v xml:space="preserve"> </v>
      </c>
      <c r="F279" s="48" t="str">
        <f>IF(COUNTIF(MaGv!$C$10:$BB$10, B277)&gt;0, INDEX(MaGv!$C$3:$BB$10, 1, MATCH(B277, MaGv!$C$10:$BB$10,0))," ")</f>
        <v>C7</v>
      </c>
      <c r="G279" s="48" t="str">
        <f>IF(COUNTIF(MaGv!$C$15:$BB$15, B277)&gt;0, INDEX(MaGv!$C$3:$BB$15, 1, MATCH(B277, MaGv!$C$15:$BB$15,0))," ")</f>
        <v xml:space="preserve"> </v>
      </c>
      <c r="H279" s="48" t="str">
        <f>IF(COUNTIF(MaGv!$C$20:$BB$20, B277)&gt;0, INDEX(MaGv!$C$3:$BB$20, 1, MATCH(B277, MaGv!$C$20:$BB$20,0))," ")</f>
        <v xml:space="preserve"> </v>
      </c>
      <c r="I279" s="48" t="str">
        <f>IF(COUNTIF(MaGv!$C$25:$BB$25, B277)&gt;0, INDEX(MaGv!$C$3:$BB$25, 1, MATCH(B277, MaGv!$C$25:$BB$25,0))," ")</f>
        <v xml:space="preserve"> </v>
      </c>
      <c r="J279" s="48" t="str">
        <f>IF(COUNTIF(MaGv!$C$30:$BB$30, B277)&gt;0, INDEX(MaGv!$C$3:$BB$30, 1, MATCH(B277, MaGv!$C$30:$BB$30,0))," ")</f>
        <v xml:space="preserve"> </v>
      </c>
      <c r="K279" s="75"/>
      <c r="L279" s="486"/>
      <c r="M279" s="48">
        <v>2</v>
      </c>
      <c r="N279" s="49" t="s">
        <v>140</v>
      </c>
      <c r="O279" s="48" t="str">
        <f>IF(COUNTIF(MaGv!$C$5:$BB$5, L277)&gt;0, INDEX(MaGv!$C$3:$BB$5, 1, MATCH(L277, MaGv!$C$5:$BB$5,0))," ")</f>
        <v>A7</v>
      </c>
      <c r="P279" s="48" t="str">
        <f>IF(COUNTIF(MaGv!$C$10:$BB$10, L277)&gt;0, INDEX(MaGv!$C$3:$BB$10, 1, MATCH(L277, MaGv!$C$10:$BB$10,0))," ")</f>
        <v>C6</v>
      </c>
      <c r="Q279" s="48" t="str">
        <f>IF(COUNTIF(MaGv!$C$15:$BB$15, L277)&gt;0, INDEX(MaGv!$C$3:$BB$15, 1, MATCH(L277, MaGv!$C$15:$BB$15,0))," ")</f>
        <v xml:space="preserve"> </v>
      </c>
      <c r="R279" s="48" t="str">
        <f>IF(COUNTIF(MaGv!$C$20:$BB$20, L277)&gt;0, INDEX(MaGv!$C$3:$BB$20, 1, MATCH(L277, MaGv!$C$20:$BB$20,0))," ")</f>
        <v xml:space="preserve"> </v>
      </c>
      <c r="S279" s="48" t="str">
        <f>IF(COUNTIF(MaGv!$C$25:$BB$25, L277)&gt;0, INDEX(MaGv!$C$3:$BB$25, 1, MATCH(L277, MaGv!$C$25:$BB$25,0))," ")</f>
        <v xml:space="preserve"> </v>
      </c>
      <c r="T279" s="48" t="str">
        <f>IF(COUNTIF(MaGv!$C$30:$BB$30, L277)&gt;0, INDEX(MaGv!$C$3:$BB$30, 1, MATCH(L277, MaGv!$C$30:$BB$30,0))," ")</f>
        <v xml:space="preserve"> </v>
      </c>
    </row>
    <row r="280" spans="1:22" ht="12.95" customHeight="1" x14ac:dyDescent="0.2">
      <c r="A280" s="91"/>
      <c r="B280" s="486"/>
      <c r="C280" s="48">
        <v>3</v>
      </c>
      <c r="D280" s="49" t="s">
        <v>445</v>
      </c>
      <c r="E280" s="48" t="str">
        <f>IF(COUNTIF(MaGv!$C$6:$BB$6, B277)&gt;0, INDEX(MaGv!$C$3:$BB$6, 1, MATCH(B277, MaGv!$C$6:$BB$6,0))," ")</f>
        <v xml:space="preserve"> </v>
      </c>
      <c r="F280" s="48" t="str">
        <f>IF(COUNTIF(MaGv!$C$11:$BB$11, B277)&gt;0, INDEX(MaGv!$C$3:$BB$11, 1, MATCH(B277, MaGv!$C$11:$BB$11,0))," ")</f>
        <v>C1</v>
      </c>
      <c r="G280" s="48" t="str">
        <f>IF(COUNTIF(MaGv!$C$16:$BB$16, B277)&gt;0, INDEX(MaGv!$C$3:$BB$16, 1, MATCH(B277, MaGv!$C$16:$BB$16,0))," ")</f>
        <v xml:space="preserve"> </v>
      </c>
      <c r="H280" s="48" t="str">
        <f>IF(COUNTIF(MaGv!$C$21:$BB$21, B277)&gt;0, INDEX(MaGv!$C$3:$BB$21, 1, MATCH(B277, MaGv!$C$21:$BB$21,0))," ")</f>
        <v xml:space="preserve"> </v>
      </c>
      <c r="I280" s="48" t="str">
        <f>IF(COUNTIF(MaGv!$C$26:$BB$26, B277)&gt;0, INDEX(MaGv!$C$3:$BB$26, 1, MATCH(B277, MaGv!$C$26:$BB$26,0))," ")</f>
        <v>C7</v>
      </c>
      <c r="J280" s="48" t="str">
        <f>IF(COUNTIF(MaGv!$C$31:$BB$31, B277)&gt;0, INDEX(MaGv!$C$3:$BB$31, 1, MATCH(B277, MaGv!$C$31:$BB$31,0))," ")</f>
        <v xml:space="preserve"> </v>
      </c>
      <c r="K280" s="75"/>
      <c r="L280" s="486"/>
      <c r="M280" s="48">
        <v>3</v>
      </c>
      <c r="N280" s="49" t="s">
        <v>445</v>
      </c>
      <c r="O280" s="48" t="str">
        <f>IF(COUNTIF(MaGv!$C$6:$BB$6, L277)&gt;0, INDEX(MaGv!$C$3:$BB$6, 1, MATCH(L277, MaGv!$C$6:$BB$6,0))," ")</f>
        <v>A7</v>
      </c>
      <c r="P280" s="48" t="str">
        <f>IF(COUNTIF(MaGv!$C$11:$BB$11, L277)&gt;0, INDEX(MaGv!$C$3:$BB$11, 1, MATCH(L277, MaGv!$C$11:$BB$11,0))," ")</f>
        <v>C6</v>
      </c>
      <c r="Q280" s="48" t="str">
        <f>IF(COUNTIF(MaGv!$C$16:$BB$16, L277)&gt;0, INDEX(MaGv!$C$3:$BB$16, 1, MATCH(L277, MaGv!$C$16:$BB$16,0))," ")</f>
        <v xml:space="preserve"> </v>
      </c>
      <c r="R280" s="48" t="str">
        <f>IF(COUNTIF(MaGv!$C$21:$BB$21, L277)&gt;0, INDEX(MaGv!$C$3:$BB$21, 1, MATCH(L277, MaGv!$C$21:$BB$21,0))," ")</f>
        <v xml:space="preserve"> </v>
      </c>
      <c r="S280" s="48" t="str">
        <f>IF(COUNTIF(MaGv!$C$26:$BB$26, L277)&gt;0, INDEX(MaGv!$C$3:$BB$26, 1, MATCH(L277, MaGv!$C$26:$BB$26,0))," ")</f>
        <v>C6</v>
      </c>
      <c r="T280" s="48" t="str">
        <f>IF(COUNTIF(MaGv!$C$31:$BB$31, L277)&gt;0, INDEX(MaGv!$C$3:$BB$31, 1, MATCH(L277, MaGv!$C$31:$BB$31,0))," ")</f>
        <v xml:space="preserve"> </v>
      </c>
    </row>
    <row r="281" spans="1:22" ht="12.95" customHeight="1" x14ac:dyDescent="0.2">
      <c r="A281" s="91"/>
      <c r="B281" s="486"/>
      <c r="C281" s="48">
        <v>4</v>
      </c>
      <c r="D281" s="49" t="s">
        <v>141</v>
      </c>
      <c r="E281" s="48" t="str">
        <f>IF(COUNTIF(MaGv!$C$7:$BB$7, B277)&gt;0, INDEX(MaGv!$C$3:$BB$7, 1, MATCH(B277, MaGv!$C$7:$BB$7,0))," ")</f>
        <v xml:space="preserve"> </v>
      </c>
      <c r="F281" s="48" t="str">
        <f>IF(COUNTIF(MaGv!$C$12:$BB$12, B277)&gt;0, INDEX(MaGv!$C$3:$BB$12, 1, MATCH(B277, MaGv!$C$12:$BB$12,0))," ")</f>
        <v>C1</v>
      </c>
      <c r="G281" s="48" t="str">
        <f>IF(COUNTIF(MaGv!$C$17:$BB$17, B277)&gt;0, INDEX(MaGv!$C$3:$BB$17, 1, MATCH(B277, MaGv!$C$17:$BB$17,0))," ")</f>
        <v xml:space="preserve"> </v>
      </c>
      <c r="H281" s="48" t="str">
        <f>IF(COUNTIF(MaGv!$C$22:$BB$22, B277)&gt;0, INDEX(MaGv!$C$3:$BB$22, 1, MATCH(B277, MaGv!$C$22:$BB$22,0))," ")</f>
        <v xml:space="preserve"> </v>
      </c>
      <c r="I281" s="48" t="str">
        <f>IF(COUNTIF(MaGv!$C$27:$BB$27, B277)&gt;0, INDEX(MaGv!$C$3:$BB$27, 1, MATCH(B277, MaGv!$C$27:$BB$27,0))," ")</f>
        <v>B11</v>
      </c>
      <c r="J281" s="48" t="str">
        <f>IF(COUNTIF(MaGv!$C$32:$BB$32, B277)&gt;0, INDEX(MaGv!$C$3:$BB$32, 1, MATCH(B277, MaGv!$C$32:$BB$32,0))," ")</f>
        <v xml:space="preserve"> </v>
      </c>
      <c r="K281" s="75"/>
      <c r="L281" s="486"/>
      <c r="M281" s="48">
        <v>4</v>
      </c>
      <c r="N281" s="49" t="s">
        <v>141</v>
      </c>
      <c r="O281" s="48" t="str">
        <f>IF(COUNTIF(MaGv!$C$7:$BB$7, L277)&gt;0, INDEX(MaGv!$C$3:$BB$7, 1, MATCH(L277, MaGv!$C$7:$BB$7,0))," ")</f>
        <v>A7</v>
      </c>
      <c r="P281" s="48" t="str">
        <f>IF(COUNTIF(MaGv!$C$12:$BB$12, L277)&gt;0, INDEX(MaGv!$C$3:$BB$12, 1, MATCH(L277, MaGv!$C$12:$BB$12,0))," ")</f>
        <v>A11</v>
      </c>
      <c r="Q281" s="48" t="str">
        <f>IF(COUNTIF(MaGv!$C$17:$BB$17, L277)&gt;0, INDEX(MaGv!$C$3:$BB$17, 1, MATCH(L277, MaGv!$C$17:$BB$17,0))," ")</f>
        <v xml:space="preserve"> </v>
      </c>
      <c r="R281" s="48" t="str">
        <f>IF(COUNTIF(MaGv!$C$22:$BB$22, L277)&gt;0, INDEX(MaGv!$C$3:$BB$22, 1, MATCH(L277, MaGv!$C$22:$BB$22,0))," ")</f>
        <v xml:space="preserve"> </v>
      </c>
      <c r="S281" s="48" t="str">
        <f>IF(COUNTIF(MaGv!$C$27:$BB$27, L277)&gt;0, INDEX(MaGv!$C$3:$BB$27, 1, MATCH(L277, MaGv!$C$27:$BB$27,0))," ")</f>
        <v>A5</v>
      </c>
      <c r="T281" s="48" t="str">
        <f>IF(COUNTIF(MaGv!$C$32:$BB$32, L277)&gt;0, INDEX(MaGv!$C$3:$BB$32, 1, MATCH(L277, MaGv!$C$32:$BB$32,0))," ")</f>
        <v xml:space="preserve"> </v>
      </c>
    </row>
    <row r="282" spans="1:22" ht="12.95" customHeight="1" thickBot="1" x14ac:dyDescent="0.25">
      <c r="A282" s="91"/>
      <c r="B282" s="486"/>
      <c r="C282" s="79">
        <v>5</v>
      </c>
      <c r="D282" s="81" t="s">
        <v>142</v>
      </c>
      <c r="E282" s="79" t="str">
        <f>IF(COUNTIF(MaGv!$C$8:$BB$8, B277)&gt;0, INDEX(MaGv!$C$3:$BB$8, 1, MATCH(B277, MaGv!$C$8:$BB$8,0))," ")</f>
        <v xml:space="preserve"> </v>
      </c>
      <c r="F282" s="79" t="str">
        <f>IF(COUNTIF(MaGv!$C$13:$BB$13, B277)&gt;0, INDEX(MaGv!$C$3:$BB$13, 1, MATCH(B277, MaGv!$C$13:$BB$13,0))," ")</f>
        <v xml:space="preserve"> </v>
      </c>
      <c r="G282" s="79" t="str">
        <f>IF(COUNTIF(MaGv!$C$18:$BB$18, B277)&gt;0, INDEX(MaGv!$C$3:$BB$18, 1, MATCH(B277, MaGv!$C$18:$BB$18,0))," ")</f>
        <v xml:space="preserve"> </v>
      </c>
      <c r="H282" s="79" t="str">
        <f>IF(COUNTIF(MaGv!$C$23:$BB$23, B277)&gt;0, INDEX(MaGv!$C$3:$BB$23, 1, MATCH(B277, MaGv!$C$23:$BB$23,0))," ")</f>
        <v xml:space="preserve"> </v>
      </c>
      <c r="I282" s="79" t="str">
        <f>IF(COUNTIF(MaGv!$C$28:$BB$28, B277)&gt;0, INDEX(MaGv!$C$3:$BB$28, 1, MATCH(B277, MaGv!$C$28:$BB$28,0))," ")</f>
        <v>C1</v>
      </c>
      <c r="J282" s="79" t="str">
        <f>IF(COUNTIF(MaGv!$C$33:$BB$33, B277)&gt;0, INDEX(MaGv!$C$3:$BB$33, 1, MATCH(B277, MaGv!$C$33:$BB$33, 0))," ")</f>
        <v xml:space="preserve"> </v>
      </c>
      <c r="K282" s="75"/>
      <c r="L282" s="486"/>
      <c r="M282" s="79">
        <v>5</v>
      </c>
      <c r="N282" s="81" t="s">
        <v>142</v>
      </c>
      <c r="O282" s="79" t="str">
        <f>IF(COUNTIF(MaGv!$C$8:$BB$8, L277)&gt;0, INDEX(MaGv!$C$3:$BB$8, 1, MATCH(L277, MaGv!$C$8:$BB$8,0))," ")</f>
        <v xml:space="preserve"> </v>
      </c>
      <c r="P282" s="79" t="str">
        <f>IF(COUNTIF(MaGv!$C$13:$BB$13, L277)&gt;0, INDEX(MaGv!$C$3:$BB$13, 1, MATCH(L277, MaGv!$C$13:$BB$13,0))," ")</f>
        <v>A11</v>
      </c>
      <c r="Q282" s="79" t="str">
        <f>IF(COUNTIF(MaGv!$C$18:$BB$18, L277)&gt;0, INDEX(MaGv!$C$3:$BB$18, 1, MATCH(L277, MaGv!$C$18:$BB$18,0))," ")</f>
        <v xml:space="preserve"> </v>
      </c>
      <c r="R282" s="79" t="str">
        <f>IF(COUNTIF(MaGv!$C$23:$BB$23, L277)&gt;0, INDEX(MaGv!$C$3:$BB$23, 1, MATCH(L277, MaGv!$C$23:$BB$23,0))," ")</f>
        <v xml:space="preserve"> </v>
      </c>
      <c r="S282" s="79" t="str">
        <f>IF(COUNTIF(MaGv!$C$28:$BB$28, L277)&gt;0, INDEX(MaGv!$C$3:$BB$28, 1, MATCH(L277, MaGv!$C$28:$BB$28,0))," ")</f>
        <v xml:space="preserve"> </v>
      </c>
      <c r="T282" s="79" t="str">
        <f>IF(COUNTIF(MaGv!$C$33:$BB$33, L277)&gt;0, INDEX(MaGv!$C$3:$BB$33, 1, MATCH(L277, MaGv!$C$33:$BB$33, 0))," ")</f>
        <v xml:space="preserve"> </v>
      </c>
    </row>
    <row r="283" spans="1:22" ht="12.95" customHeight="1" thickTop="1" x14ac:dyDescent="0.2">
      <c r="A283" s="91"/>
      <c r="B283" s="485" t="s">
        <v>24</v>
      </c>
      <c r="C283" s="80">
        <v>1</v>
      </c>
      <c r="D283" s="82" t="s">
        <v>446</v>
      </c>
      <c r="E283" s="80" t="str">
        <f>IF(COUNTIF(MaGv!$C$39:$BB$39, B277)&gt;0, INDEX(MaGv!$C$38:$BB$39, 1, MATCH(B277, MaGv!$C$39:$BB$39,0))," ")</f>
        <v>C9</v>
      </c>
      <c r="F283" s="80" t="str">
        <f>IF(COUNTIF(MaGv!$C$44:$BB$44, B277)&gt;0, INDEX(MaGv!$C$38:$BB$44, 1, MATCH(B277, MaGv!$C$44:$BB$44,0))," ")</f>
        <v>B8</v>
      </c>
      <c r="G283" s="80" t="str">
        <f>IF(COUNTIF(MaGv!$C$49:$BB$49, B277)&gt;0, INDEX(MaGv!$C$38:$BB$49, 1, MATCH(B277, MaGv!$C$49:$BB$49,0))," ")</f>
        <v xml:space="preserve"> </v>
      </c>
      <c r="H283" s="80" t="str">
        <f>IF(COUNTIF(MaGv!$C$54:$BB$54, B277)&gt;0, INDEX(MaGv!$C$38:$BB$54, 1, MATCH(B277, MaGv!$C$54:$BB$54,0))," ")</f>
        <v xml:space="preserve"> </v>
      </c>
      <c r="I283" s="80" t="str">
        <f>IF(COUNTIF(MaGv!$C$59:$BB$59, B277)&gt;0, INDEX(MaGv!$C$38:$BB$59, 1, MATCH(B277, MaGv!$C$59:$BB$59,0))," ")</f>
        <v>B6</v>
      </c>
      <c r="J283" s="80" t="str">
        <f>IF(COUNTIF(MaGv!$C$64:$BB$64, B277)&gt;0, INDEX(MaGv!$C$38:$BB$64, 1, MATCH(B277, MaGv!$C$64:$BB$64,0))," ")</f>
        <v xml:space="preserve"> </v>
      </c>
      <c r="K283" s="75"/>
      <c r="L283" s="485" t="s">
        <v>24</v>
      </c>
      <c r="M283" s="80">
        <v>1</v>
      </c>
      <c r="N283" s="82" t="s">
        <v>446</v>
      </c>
      <c r="O283" s="80" t="str">
        <f>IF(COUNTIF(MaGv!$C$39:$BB$39, L277)&gt;0, INDEX(MaGv!$C$38:$BB$39, 1, MATCH(L277, MaGv!$C$39:$BB$39,0))," ")</f>
        <v xml:space="preserve"> </v>
      </c>
      <c r="P283" s="80" t="str">
        <f>IF(COUNTIF(MaGv!$C$44:$BB$44, L277)&gt;0, INDEX(MaGv!$C$38:$BB$44, 1, MATCH(L277, MaGv!$C$44:$BB$44,0))," ")</f>
        <v>C14</v>
      </c>
      <c r="Q283" s="80" t="str">
        <f>IF(COUNTIF(MaGv!$C$49:$BB$49, L277)&gt;0, INDEX(MaGv!$C$38:$BB$49, 1, MATCH(L277, MaGv!$C$49:$BB$49,0))," ")</f>
        <v xml:space="preserve"> </v>
      </c>
      <c r="R283" s="80" t="str">
        <f>IF(COUNTIF(MaGv!$C$54:$BB$54, L277)&gt;0, INDEX(MaGv!$C$38:$BB$54, 1, MATCH(L277, MaGv!$C$54:$BB$54,0))," ")</f>
        <v xml:space="preserve"> </v>
      </c>
      <c r="S283" s="80" t="str">
        <f>IF(COUNTIF(MaGv!$C$59:$BB$59, L277)&gt;0, INDEX(MaGv!$C$38:$BB$59, 1, MATCH(L277, MaGv!$C$59:$BB$59,0))," ")</f>
        <v xml:space="preserve"> </v>
      </c>
      <c r="T283" s="80" t="str">
        <f>IF(COUNTIF(MaGv!$C$64:$BB$64, L277)&gt;0, INDEX(MaGv!$C$38:$BB$64, 1, MATCH(L277, MaGv!$C$64:$BB$64,0))," ")</f>
        <v xml:space="preserve"> </v>
      </c>
    </row>
    <row r="284" spans="1:22" ht="12.95" customHeight="1" x14ac:dyDescent="0.2">
      <c r="A284" s="91"/>
      <c r="B284" s="486"/>
      <c r="C284" s="48">
        <v>2</v>
      </c>
      <c r="D284" s="49" t="s">
        <v>707</v>
      </c>
      <c r="E284" s="48" t="str">
        <f>IF(COUNTIF(MaGv!$C$40:$BB$40, B277)&gt;0, INDEX(MaGv!$C$38:$BB$40, 1, MATCH(B277, MaGv!$C$40:$BB$40,0))," ")</f>
        <v xml:space="preserve"> </v>
      </c>
      <c r="F284" s="48" t="str">
        <f>IF(COUNTIF(MaGv!$C$45:$BB$45, B277)&gt;0, INDEX(MaGv!$C$38:$BB$45, 1, MATCH(B277, MaGv!$C$45:$BB$45,0))," ")</f>
        <v>B8</v>
      </c>
      <c r="G284" s="48" t="str">
        <f>IF(COUNTIF(MaGv!$C$50:$BB$50, B277)&gt;0, INDEX(MaGv!$C$38:$BB$50, 1, MATCH(B277, MaGv!$C$50:$BB$50,0))," ")</f>
        <v xml:space="preserve"> </v>
      </c>
      <c r="H284" s="48" t="str">
        <f>IF(COUNTIF(MaGv!$C$55:$BB$55, B277)&gt;0, INDEX(MaGv!$C$38:$BB$55, 1, MATCH(B277, MaGv!$C$55:$BB$55,0))," ")</f>
        <v xml:space="preserve"> </v>
      </c>
      <c r="I284" s="48" t="str">
        <f>IF(COUNTIF(MaGv!$C$60:$BB$60, B277)&gt;0, INDEX(MaGv!$C$38:$BB$60, 1, MATCH(B277, MaGv!$C$60:$BB$60,0))," ")</f>
        <v xml:space="preserve"> </v>
      </c>
      <c r="J284" s="48" t="str">
        <f>IF(COUNTIF(MaGv!$C$65:$BB$65, B277)&gt;0, INDEX(MaGv!$C$38:$BB$65, 1, MATCH(B277, MaGv!$C$65:$BB$65,0))," ")</f>
        <v xml:space="preserve"> </v>
      </c>
      <c r="K284" s="75"/>
      <c r="L284" s="486"/>
      <c r="M284" s="48">
        <v>2</v>
      </c>
      <c r="N284" s="49" t="s">
        <v>707</v>
      </c>
      <c r="O284" s="48" t="str">
        <f>IF(COUNTIF(MaGv!$C$40:$BB$40, L277)&gt;0, INDEX(MaGv!$C$38:$BB$40, 1, MATCH(L277, MaGv!$C$40:$BB$40,0))," ")</f>
        <v xml:space="preserve"> </v>
      </c>
      <c r="P284" s="48" t="str">
        <f>IF(COUNTIF(MaGv!$C$45:$BB$45, L277)&gt;0, INDEX(MaGv!$C$38:$BB$45, 1, MATCH(L277, MaGv!$C$45:$BB$45,0))," ")</f>
        <v>C14</v>
      </c>
      <c r="Q284" s="48" t="str">
        <f>IF(COUNTIF(MaGv!$C$50:$BB$50, L277)&gt;0, INDEX(MaGv!$C$38:$BB$50, 1, MATCH(L277, MaGv!$C$50:$BB$50,0))," ")</f>
        <v xml:space="preserve"> </v>
      </c>
      <c r="R284" s="48" t="str">
        <f>IF(COUNTIF(MaGv!$C$55:$BB$55, L277)&gt;0, INDEX(MaGv!$C$38:$BB$55, 1, MATCH(L277, MaGv!$C$55:$BB$55,0))," ")</f>
        <v xml:space="preserve"> </v>
      </c>
      <c r="S284" s="48" t="str">
        <f>IF(COUNTIF(MaGv!$C$60:$BB$60, L277)&gt;0, INDEX(MaGv!$C$38:$BB$60, 1, MATCH(L277, MaGv!$C$60:$BB$60,0))," ")</f>
        <v>A7</v>
      </c>
      <c r="T284" s="48" t="str">
        <f>IF(COUNTIF(MaGv!$C$65:$BB$65, L277)&gt;0, INDEX(MaGv!$C$38:$BB$65, 1, MATCH(L277, MaGv!$C$65:$BB$65,0))," ")</f>
        <v xml:space="preserve"> </v>
      </c>
    </row>
    <row r="285" spans="1:22" ht="12.95" customHeight="1" x14ac:dyDescent="0.2">
      <c r="A285" s="91"/>
      <c r="B285" s="486"/>
      <c r="C285" s="48">
        <v>3</v>
      </c>
      <c r="D285" s="49" t="s">
        <v>708</v>
      </c>
      <c r="E285" s="48" t="str">
        <f>IF(COUNTIF(MaGv!$C$41:$BB$41, B277)&gt;0, INDEX(MaGv!$C$38:$BB$41, 1, MATCH(B277, MaGv!$C$41:$BB$41,0))," ")</f>
        <v>B8</v>
      </c>
      <c r="F285" s="48" t="str">
        <f>IF(COUNTIF(MaGv!$C$46:$BB$46, B277)&gt;0, INDEX(MaGv!$C$38:$BB$46, 1, MATCH(B277, MaGv!$C$46:$BB$46,0))," ")</f>
        <v>C9</v>
      </c>
      <c r="G285" s="48" t="str">
        <f>IF(COUNTIF(MaGv!$C$51:$BB$51, B277)&gt;0, INDEX(MaGv!$C$38:$BB$51, 1, MATCH(B277, MaGv!$C$51:$BB$51,0))," ")</f>
        <v xml:space="preserve"> </v>
      </c>
      <c r="H285" s="48" t="str">
        <f>IF(COUNTIF(MaGv!$C$56:$BB$56, B277)&gt;0, INDEX(MaGv!$C$38:$BB$56, 1, MATCH(B277, MaGv!$C$56:$BB$56,0))," ")</f>
        <v xml:space="preserve"> </v>
      </c>
      <c r="I285" s="48" t="str">
        <f>IF(COUNTIF(MaGv!$C$61:$BB$61, B277)&gt;0, INDEX(MaGv!$C$38:$BB$61, 1, MATCH(B277, MaGv!$C$61:$BB$61,0))," ")</f>
        <v>C9</v>
      </c>
      <c r="J285" s="48" t="str">
        <f>IF(COUNTIF(MaGv!$C$66:$BB$66, B277)&gt;0, INDEX(MaGv!$C$38:$BB$66, 1, MATCH(B277, MaGv!$C$66:$BB$66,0))," ")</f>
        <v xml:space="preserve"> </v>
      </c>
      <c r="K285" s="75"/>
      <c r="L285" s="486"/>
      <c r="M285" s="48">
        <v>3</v>
      </c>
      <c r="N285" s="49" t="s">
        <v>708</v>
      </c>
      <c r="O285" s="48" t="str">
        <f>IF(COUNTIF(MaGv!$C$41:$BB$41, L277)&gt;0, INDEX(MaGv!$C$38:$BB$41, 1, MATCH(L277, MaGv!$C$41:$BB$41,0))," ")</f>
        <v xml:space="preserve"> </v>
      </c>
      <c r="P285" s="48" t="str">
        <f>IF(COUNTIF(MaGv!$C$46:$BB$46, L277)&gt;0, INDEX(MaGv!$C$38:$BB$46, 1, MATCH(L277, MaGv!$C$46:$BB$46,0))," ")</f>
        <v xml:space="preserve"> </v>
      </c>
      <c r="Q285" s="48" t="str">
        <f>IF(COUNTIF(MaGv!$C$51:$BB$51, L277)&gt;0, INDEX(MaGv!$C$38:$BB$51, 1, MATCH(L277, MaGv!$C$51:$BB$51,0))," ")</f>
        <v xml:space="preserve"> </v>
      </c>
      <c r="R285" s="48" t="str">
        <f>IF(COUNTIF(MaGv!$C$56:$BB$56, L277)&gt;0, INDEX(MaGv!$C$38:$BB$56, 1, MATCH(L277, MaGv!$C$56:$BB$56,0))," ")</f>
        <v xml:space="preserve"> </v>
      </c>
      <c r="S285" s="48" t="str">
        <f>IF(COUNTIF(MaGv!$C$61:$BB$61, L277)&gt;0, INDEX(MaGv!$C$38:$BB$61, 1, MATCH(L277, MaGv!$C$61:$BB$61,0))," ")</f>
        <v>A7</v>
      </c>
      <c r="T285" s="48" t="str">
        <f>IF(COUNTIF(MaGv!$C$66:$BB$66, L277)&gt;0, INDEX(MaGv!$C$38:$BB$66, 1, MATCH(L277, MaGv!$C$66:$BB$66,0))," ")</f>
        <v xml:space="preserve"> </v>
      </c>
    </row>
    <row r="286" spans="1:22" ht="12.95" customHeight="1" x14ac:dyDescent="0.2">
      <c r="A286" s="91"/>
      <c r="B286" s="486"/>
      <c r="C286" s="48">
        <v>4</v>
      </c>
      <c r="D286" s="49" t="s">
        <v>709</v>
      </c>
      <c r="E286" s="48" t="str">
        <f>IF(COUNTIF(MaGv!$C$42:$BB$42, B277)&gt;0, INDEX(MaGv!$C$38:$BB$42, 1, MATCH(B277, MaGv!$C$42:$BB$42,0))," ")</f>
        <v>B8</v>
      </c>
      <c r="F286" s="48" t="str">
        <f>IF(COUNTIF(MaGv!$C$47:$BB$47, B277)&gt;0, INDEX(MaGv!$C$38:$BB$47, 1, MATCH(B277, MaGv!$C$47:$BB$47,0))," ")</f>
        <v>B6</v>
      </c>
      <c r="G286" s="48" t="str">
        <f>IF(COUNTIF(MaGv!$C$52:$BB$52, B277)&gt;0, INDEX(MaGv!$C$38:$BB$52, 1, MATCH(B277, MaGv!$C$52:$BB$52, 0))," ")</f>
        <v xml:space="preserve"> </v>
      </c>
      <c r="H286" s="48" t="str">
        <f>IF(COUNTIF(MaGv!$C$57:$BB$57, B277)&gt;0, INDEX(MaGv!$C$38:$BB$57, 1, MATCH(B277, MaGv!$C$57:$BB$57,0))," ")</f>
        <v xml:space="preserve"> </v>
      </c>
      <c r="I286" s="48" t="str">
        <f>IF(COUNTIF(MaGv!$C$62:$BB$62, B277)&gt;0, INDEX(MaGv!$C$38:$BB$62, 1, MATCH(B277, MaGv!$C$62:$BB$62,0))," ")</f>
        <v>B11</v>
      </c>
      <c r="J286" s="48" t="str">
        <f>IF(COUNTIF(MaGv!$C$66:$BB$67, B277)&gt;0, INDEX(MaGv!$C$38:$BB$67, 1, MATCH(B277, MaGv!$C$67:$BB$67,0))," ")</f>
        <v xml:space="preserve"> </v>
      </c>
      <c r="K286" s="75"/>
      <c r="L286" s="486"/>
      <c r="M286" s="48">
        <v>4</v>
      </c>
      <c r="N286" s="49" t="s">
        <v>709</v>
      </c>
      <c r="O286" s="48" t="str">
        <f>IF(COUNTIF(MaGv!$C$42:$BB$42, L277)&gt;0, INDEX(MaGv!$C$38:$BB$42, 1, MATCH(L277, MaGv!$C$42:$BB$42,0))," ")</f>
        <v xml:space="preserve"> </v>
      </c>
      <c r="P286" s="48" t="str">
        <f>IF(COUNTIF(MaGv!$C$47:$BB$47, L277)&gt;0, INDEX(MaGv!$C$38:$BB$47, 1, MATCH(L277, MaGv!$C$47:$BB$47,0))," ")</f>
        <v>A5</v>
      </c>
      <c r="Q286" s="48" t="str">
        <f>IF(COUNTIF(MaGv!$C$52:$BB$52, L277)&gt;0, INDEX(MaGv!$C$38:$BB$52, 1, MATCH(L277, MaGv!$C$52:$BB$52, 0))," ")</f>
        <v xml:space="preserve"> </v>
      </c>
      <c r="R286" s="48" t="str">
        <f>IF(COUNTIF(MaGv!$C$57:$BB$57, L277)&gt;0, INDEX(MaGv!$C$38:$BB$57, 1, MATCH(L277, MaGv!$C$57:$BB$57,0))," ")</f>
        <v xml:space="preserve"> </v>
      </c>
      <c r="S286" s="48" t="str">
        <f>IF(COUNTIF(MaGv!$C$62:$BB$62, L277)&gt;0, INDEX(MaGv!$C$38:$BB$62, 1, MATCH(L277, MaGv!$C$62:$BB$62,0))," ")</f>
        <v>C14</v>
      </c>
      <c r="T286" s="48" t="str">
        <f>IF(COUNTIF(MaGv!$C$66:$BB$67, L277)&gt;0, INDEX(MaGv!$C$38:$BB$67, 1, MATCH(L277, MaGv!$C$67:$BB$67,0))," ")</f>
        <v xml:space="preserve"> </v>
      </c>
    </row>
    <row r="287" spans="1:22" ht="12.95" customHeight="1" x14ac:dyDescent="0.2">
      <c r="A287" s="91"/>
      <c r="B287" s="487"/>
      <c r="C287" s="50">
        <v>5</v>
      </c>
      <c r="D287" s="51" t="s">
        <v>710</v>
      </c>
      <c r="E287" s="50" t="str">
        <f>IF(COUNTIF(MaGv!$C$43:$BB$43, B277)&gt;0, INDEX(MaGv!$C$38:$BB$43, 1, MATCH(B277, MaGv!$C$43:$BB$43,0))," ")</f>
        <v>B8</v>
      </c>
      <c r="F287" s="50" t="str">
        <f>IF(COUNTIF(MaGv!$C$48:$BB$48, B277)&gt;0, INDEX(MaGv!$C$38:$BB$48, 1, MATCH(B277, MaGv!$C$48:$BB$48,0))," ")</f>
        <v>B6</v>
      </c>
      <c r="G287" s="50" t="str">
        <f>IF(COUNTIF(MaGv!$C$53:$BB$53, B277)&gt;0, INDEX(MaGv!$C$38:$BB$53, 1, MATCH(B277, MaGv!$C$53:$BB$53,0))," ")</f>
        <v xml:space="preserve"> </v>
      </c>
      <c r="H287" s="50" t="str">
        <f>IF(COUNTIF(MaGv!$C$58:$BB$58, B277)&gt;0, INDEX(MaGv!$C$38:$BB$58, 1, MATCH(B277, MaGv!$C$58:$BB$58,0))," ")</f>
        <v xml:space="preserve"> </v>
      </c>
      <c r="I287" s="50" t="str">
        <f>IF(COUNTIF(MaGv!$C$63:$BB$63, B277)&gt;0, INDEX(MaGv!$C$38:$BB$63, 1, MATCH(B277, MaGv!$C$63:$BB$63,0))," ")</f>
        <v>B11</v>
      </c>
      <c r="J287" s="50" t="str">
        <f>IF(COUNTIF(MaGv!$C$68:$BB$68, B277)&gt;0, INDEX(MaGv!$C$38:$BB$68, 1, MATCH(B277, MaGv!$C$68:$BB$68,0))," ")</f>
        <v xml:space="preserve"> </v>
      </c>
      <c r="K287" s="75"/>
      <c r="L287" s="487"/>
      <c r="M287" s="50">
        <v>5</v>
      </c>
      <c r="N287" s="51" t="s">
        <v>710</v>
      </c>
      <c r="O287" s="50" t="str">
        <f>IF(COUNTIF(MaGv!$C$43:$BB$43, L277)&gt;0, INDEX(MaGv!$C$38:$BB$43, 1, MATCH(L277, MaGv!$C$43:$BB$43,0))," ")</f>
        <v xml:space="preserve"> </v>
      </c>
      <c r="P287" s="50" t="str">
        <f>IF(COUNTIF(MaGv!$C$48:$BB$48, L277)&gt;0, INDEX(MaGv!$C$38:$BB$48, 1, MATCH(L277, MaGv!$C$48:$BB$48,0))," ")</f>
        <v>A5</v>
      </c>
      <c r="Q287" s="50" t="str">
        <f>IF(COUNTIF(MaGv!$C$53:$BB$53, L277)&gt;0, INDEX(MaGv!$C$38:$BB$53, 1, MATCH(L277, MaGv!$C$53:$BB$53,0))," ")</f>
        <v xml:space="preserve"> </v>
      </c>
      <c r="R287" s="50" t="str">
        <f>IF(COUNTIF(MaGv!$C$58:$BB$58, L277)&gt;0, INDEX(MaGv!$C$38:$BB$58, 1, MATCH(L277, MaGv!$C$58:$BB$58,0))," ")</f>
        <v xml:space="preserve"> </v>
      </c>
      <c r="S287" s="50" t="str">
        <f>IF(COUNTIF(MaGv!$C$63:$BB$63, L277)&gt;0, INDEX(MaGv!$C$38:$BB$63, 1, MATCH(L277, MaGv!$C$63:$BB$63,0))," ")</f>
        <v xml:space="preserve"> </v>
      </c>
      <c r="T287" s="50" t="str">
        <f>IF(COUNTIF(MaGv!$C$68:$BB$68, L277)&gt;0, INDEX(MaGv!$C$38:$BB$68, 1, MATCH(L277, MaGv!$C$68:$BB$68,0))," ")</f>
        <v xml:space="preserve"> </v>
      </c>
    </row>
    <row r="288" spans="1:22" ht="12.95" customHeight="1" x14ac:dyDescent="0.2">
      <c r="A288" s="91"/>
      <c r="B288" s="86"/>
      <c r="C288" s="45"/>
      <c r="D288" s="52"/>
      <c r="E288" s="45"/>
      <c r="F288" s="45"/>
      <c r="G288" s="45"/>
      <c r="H288" s="45"/>
      <c r="I288" s="45"/>
      <c r="J288" s="45"/>
      <c r="K288" s="75"/>
      <c r="L288" s="86"/>
      <c r="M288" s="45"/>
      <c r="N288" s="52"/>
      <c r="O288" s="45"/>
      <c r="P288" s="45"/>
      <c r="Q288" s="45"/>
      <c r="R288" s="45"/>
      <c r="S288" s="45"/>
      <c r="T288" s="45"/>
    </row>
    <row r="289" spans="1:22" ht="12.95" customHeight="1" x14ac:dyDescent="0.2">
      <c r="A289" s="94"/>
      <c r="B289" s="87"/>
      <c r="C289" s="53"/>
      <c r="D289" s="53"/>
      <c r="E289" s="54"/>
      <c r="F289" s="54"/>
      <c r="G289" s="54"/>
      <c r="H289" s="54"/>
      <c r="I289" s="54"/>
      <c r="J289" s="54"/>
      <c r="K289" s="54"/>
      <c r="L289" s="87"/>
      <c r="M289" s="53"/>
      <c r="N289" s="53"/>
      <c r="O289" s="54"/>
      <c r="P289" s="54"/>
      <c r="Q289" s="54"/>
      <c r="R289" s="54"/>
      <c r="S289" s="54"/>
      <c r="T289" s="54"/>
    </row>
    <row r="290" spans="1:22" ht="12.95" customHeight="1" x14ac:dyDescent="0.2">
      <c r="A290" s="91"/>
      <c r="B290" s="83"/>
      <c r="C290" s="40" t="s">
        <v>94</v>
      </c>
      <c r="D290" s="40"/>
      <c r="E290" s="40"/>
      <c r="F290" s="40"/>
      <c r="G290" s="40"/>
      <c r="H290" s="40" t="str">
        <f>MaGv!$N$1</f>
        <v>02/1/2018</v>
      </c>
      <c r="I290" s="40"/>
      <c r="J290" s="40"/>
      <c r="K290" s="41"/>
      <c r="L290" s="83"/>
      <c r="M290" s="40" t="s">
        <v>94</v>
      </c>
      <c r="N290" s="40"/>
      <c r="O290" s="40"/>
      <c r="P290" s="40"/>
      <c r="Q290" s="40"/>
      <c r="R290" s="40" t="str">
        <f>MaGv!$N$1</f>
        <v>02/1/2018</v>
      </c>
      <c r="S290" s="40"/>
      <c r="T290" s="40"/>
    </row>
    <row r="291" spans="1:22" ht="12.95" customHeight="1" x14ac:dyDescent="0.3">
      <c r="B291" s="84" t="s">
        <v>95</v>
      </c>
      <c r="C291" s="489" t="str">
        <f>VLOOKUP(B293,dsma,3,0)&amp;"-"&amp;VLOOKUP(B293,dsma,5,0)</f>
        <v>Huỳnh Thái-Hóa</v>
      </c>
      <c r="D291" s="489"/>
      <c r="E291" s="489"/>
      <c r="F291" s="489"/>
      <c r="G291" s="41"/>
      <c r="H291" s="42"/>
      <c r="I291" s="43" t="s">
        <v>180</v>
      </c>
      <c r="J291" s="44">
        <f>60-COUNTIF(E294:J303, " ")</f>
        <v>17</v>
      </c>
      <c r="K291" s="41"/>
      <c r="L291" s="84" t="s">
        <v>95</v>
      </c>
      <c r="M291" s="489" t="str">
        <f>VLOOKUP(L293,dsma,3,0)&amp;"-"&amp;VLOOKUP(L293,dsma,5,0)</f>
        <v xml:space="preserve"> Hoàng Sa-Hóa</v>
      </c>
      <c r="N291" s="489"/>
      <c r="O291" s="489"/>
      <c r="P291" s="489"/>
      <c r="Q291" s="41"/>
      <c r="R291" s="42"/>
      <c r="S291" s="43" t="s">
        <v>180</v>
      </c>
      <c r="T291" s="44">
        <f>60-COUNTIF(O294:T303, " ")</f>
        <v>17</v>
      </c>
    </row>
    <row r="292" spans="1:22" ht="3" customHeight="1" x14ac:dyDescent="0.2">
      <c r="B292" s="83"/>
      <c r="C292" s="41"/>
      <c r="D292" s="41"/>
      <c r="E292" s="45"/>
      <c r="F292" s="41"/>
      <c r="G292" s="41"/>
      <c r="H292" s="41"/>
      <c r="I292" s="41"/>
      <c r="J292" s="41"/>
      <c r="K292" s="41"/>
      <c r="L292" s="83"/>
      <c r="M292" s="41"/>
      <c r="N292" s="41"/>
      <c r="O292" s="45"/>
      <c r="P292" s="41"/>
      <c r="Q292" s="41"/>
      <c r="R292" s="41"/>
      <c r="S292" s="41"/>
      <c r="T292" s="41"/>
    </row>
    <row r="293" spans="1:22" ht="12.95" customHeight="1" x14ac:dyDescent="0.2">
      <c r="A293" s="93"/>
      <c r="B293" s="85" t="str">
        <f>X41</f>
        <v>BH08</v>
      </c>
      <c r="C293" s="46" t="s">
        <v>96</v>
      </c>
      <c r="D293" s="46" t="s">
        <v>97</v>
      </c>
      <c r="E293" s="46" t="s">
        <v>15</v>
      </c>
      <c r="F293" s="46" t="s">
        <v>16</v>
      </c>
      <c r="G293" s="46" t="s">
        <v>38</v>
      </c>
      <c r="H293" s="46" t="s">
        <v>39</v>
      </c>
      <c r="I293" s="46" t="s">
        <v>40</v>
      </c>
      <c r="J293" s="46" t="s">
        <v>41</v>
      </c>
      <c r="K293" s="74"/>
      <c r="L293" s="85" t="str">
        <f>X42</f>
        <v>BH09</v>
      </c>
      <c r="M293" s="46" t="s">
        <v>96</v>
      </c>
      <c r="N293" s="46" t="s">
        <v>97</v>
      </c>
      <c r="O293" s="46" t="s">
        <v>15</v>
      </c>
      <c r="P293" s="46" t="s">
        <v>16</v>
      </c>
      <c r="Q293" s="46" t="s">
        <v>38</v>
      </c>
      <c r="R293" s="46" t="s">
        <v>39</v>
      </c>
      <c r="S293" s="46" t="s">
        <v>40</v>
      </c>
      <c r="T293" s="46" t="s">
        <v>41</v>
      </c>
      <c r="V293" s="89">
        <v>38</v>
      </c>
    </row>
    <row r="294" spans="1:22" ht="12.95" customHeight="1" x14ac:dyDescent="0.2">
      <c r="A294" s="91"/>
      <c r="B294" s="488" t="s">
        <v>25</v>
      </c>
      <c r="C294" s="38">
        <v>1</v>
      </c>
      <c r="D294" s="47" t="s">
        <v>98</v>
      </c>
      <c r="E294" s="38" t="str">
        <f>IF(COUNTIF(MaGv!$C$4:$BB$4, B293)&gt;0, INDEX(MaGv!$C$3:$BB$4, 1, MATCH(B293, MaGv!$C$4:$BB$4,0))," ")</f>
        <v xml:space="preserve"> </v>
      </c>
      <c r="F294" s="38" t="str">
        <f>IF(COUNTIF(MaGv!$C$9:$BB$9, B293)&gt;0, INDEX(MaGv!$C$3:$BB$9, 1, MATCH(B293, MaGv!$C$9:$BB$9,0))," ")</f>
        <v>C13</v>
      </c>
      <c r="G294" s="38" t="str">
        <f>IF(COUNTIF(MaGv!$C$14:$BB$14, B293)&gt;0, INDEX(MaGv!$C$3:$BB$14, 1, MATCH(B293, MaGv!$C$14:$BB$14,0))," ")</f>
        <v xml:space="preserve"> </v>
      </c>
      <c r="H294" s="38" t="str">
        <f>IF(COUNTIF(MaGv!$C$19:$BB$19, B293)&gt;0, INDEX(MaGv!$C$3:$BB$19, 1, MATCH(B293, MaGv!$C$19:$BB$19,0))," ")</f>
        <v xml:space="preserve"> </v>
      </c>
      <c r="I294" s="38" t="str">
        <f>IF(COUNTIF(MaGv!$C$24:$BB$24, B293)&gt;0, INDEX(MaGv!$C$3:$BB$24, 1, MATCH(B293, MaGv!$C$24:$BB$24,0))," ")</f>
        <v xml:space="preserve"> </v>
      </c>
      <c r="J294" s="38" t="str">
        <f>IF(COUNTIF(MaGv!$C$29:$BB$29, B293)&gt;0, INDEX(MaGv!$C$3:$BB$29, 1, MATCH(B293, MaGv!$C$29:$BB$29,0))," ")</f>
        <v xml:space="preserve"> </v>
      </c>
      <c r="K294" s="75"/>
      <c r="L294" s="488" t="s">
        <v>25</v>
      </c>
      <c r="M294" s="38">
        <v>1</v>
      </c>
      <c r="N294" s="47" t="s">
        <v>98</v>
      </c>
      <c r="O294" s="38" t="str">
        <f>IF(COUNTIF(MaGv!$C$4:$BB$4, L293)&gt;0, INDEX(MaGv!$C$3:$BB$4, 1, MATCH(L293, MaGv!$C$4:$BB$4,0))," ")</f>
        <v xml:space="preserve"> </v>
      </c>
      <c r="P294" s="38" t="str">
        <f>IF(COUNTIF(MaGv!$C$9:$BB$9, L293)&gt;0, INDEX(MaGv!$C$3:$BB$9, 1, MATCH(L293, MaGv!$C$9:$BB$9,0))," ")</f>
        <v>B12</v>
      </c>
      <c r="Q294" s="38" t="str">
        <f>IF(COUNTIF(MaGv!$C$14:$BB$14, L293)&gt;0, INDEX(MaGv!$C$3:$BB$14, 1, MATCH(L293, MaGv!$C$14:$BB$14,0))," ")</f>
        <v xml:space="preserve"> </v>
      </c>
      <c r="R294" s="38" t="str">
        <f>IF(COUNTIF(MaGv!$C$19:$BB$19, L293)&gt;0, INDEX(MaGv!$C$3:$BB$19, 1, MATCH(L293, MaGv!$C$19:$BB$19,0))," ")</f>
        <v xml:space="preserve"> </v>
      </c>
      <c r="S294" s="38" t="str">
        <f>IF(COUNTIF(MaGv!$C$24:$BB$24, L293)&gt;0, INDEX(MaGv!$C$3:$BB$24, 1, MATCH(L293, MaGv!$C$24:$BB$24,0))," ")</f>
        <v>C5</v>
      </c>
      <c r="T294" s="38" t="str">
        <f>IF(COUNTIF(MaGv!$C$29:$BB$29, L293)&gt;0, INDEX(MaGv!$C$3:$BB$29, 1, MATCH(L293, MaGv!$C$29:$BB$29,0))," ")</f>
        <v xml:space="preserve"> </v>
      </c>
    </row>
    <row r="295" spans="1:22" ht="12.95" customHeight="1" x14ac:dyDescent="0.2">
      <c r="A295" s="91"/>
      <c r="B295" s="486"/>
      <c r="C295" s="48">
        <v>2</v>
      </c>
      <c r="D295" s="49" t="s">
        <v>140</v>
      </c>
      <c r="E295" s="48" t="str">
        <f>IF(COUNTIF(MaGv!$C$5:$BB$5, B293)&gt;0, INDEX(MaGv!$C$3:$BB$5, 1, MATCH(B293, MaGv!$C$5:$BB$5,0))," ")</f>
        <v xml:space="preserve"> </v>
      </c>
      <c r="F295" s="48" t="str">
        <f>IF(COUNTIF(MaGv!$C$10:$BB$10, B293)&gt;0, INDEX(MaGv!$C$3:$BB$10, 1, MATCH(B293, MaGv!$C$10:$BB$10,0))," ")</f>
        <v>C13</v>
      </c>
      <c r="G295" s="48" t="str">
        <f>IF(COUNTIF(MaGv!$C$15:$BB$15, B293)&gt;0, INDEX(MaGv!$C$3:$BB$15, 1, MATCH(B293, MaGv!$C$15:$BB$15,0))," ")</f>
        <v xml:space="preserve"> </v>
      </c>
      <c r="H295" s="48" t="str">
        <f>IF(COUNTIF(MaGv!$C$20:$BB$20, B293)&gt;0, INDEX(MaGv!$C$3:$BB$20, 1, MATCH(B293, MaGv!$C$20:$BB$20,0))," ")</f>
        <v xml:space="preserve"> </v>
      </c>
      <c r="I295" s="48" t="str">
        <f>IF(COUNTIF(MaGv!$C$25:$BB$25, B293)&gt;0, INDEX(MaGv!$C$3:$BB$25, 1, MATCH(B293, MaGv!$C$25:$BB$25,0))," ")</f>
        <v>B5</v>
      </c>
      <c r="J295" s="48" t="str">
        <f>IF(COUNTIF(MaGv!$C$30:$BB$30, B293)&gt;0, INDEX(MaGv!$C$3:$BB$30, 1, MATCH(B293, MaGv!$C$30:$BB$30,0))," ")</f>
        <v xml:space="preserve"> </v>
      </c>
      <c r="K295" s="75"/>
      <c r="L295" s="486"/>
      <c r="M295" s="48">
        <v>2</v>
      </c>
      <c r="N295" s="49" t="s">
        <v>140</v>
      </c>
      <c r="O295" s="48" t="str">
        <f>IF(COUNTIF(MaGv!$C$5:$BB$5, L293)&gt;0, INDEX(MaGv!$C$3:$BB$5, 1, MATCH(L293, MaGv!$C$5:$BB$5,0))," ")</f>
        <v xml:space="preserve"> </v>
      </c>
      <c r="P295" s="48" t="str">
        <f>IF(COUNTIF(MaGv!$C$10:$BB$10, L293)&gt;0, INDEX(MaGv!$C$3:$BB$10, 1, MATCH(L293, MaGv!$C$10:$BB$10,0))," ")</f>
        <v>C3</v>
      </c>
      <c r="Q295" s="48" t="str">
        <f>IF(COUNTIF(MaGv!$C$15:$BB$15, L293)&gt;0, INDEX(MaGv!$C$3:$BB$15, 1, MATCH(L293, MaGv!$C$15:$BB$15,0))," ")</f>
        <v xml:space="preserve"> </v>
      </c>
      <c r="R295" s="48" t="str">
        <f>IF(COUNTIF(MaGv!$C$20:$BB$20, L293)&gt;0, INDEX(MaGv!$C$3:$BB$20, 1, MATCH(L293, MaGv!$C$20:$BB$20,0))," ")</f>
        <v xml:space="preserve"> </v>
      </c>
      <c r="S295" s="48" t="str">
        <f>IF(COUNTIF(MaGv!$C$25:$BB$25, L293)&gt;0, INDEX(MaGv!$C$3:$BB$25, 1, MATCH(L293, MaGv!$C$25:$BB$25,0))," ")</f>
        <v>C5</v>
      </c>
      <c r="T295" s="48" t="str">
        <f>IF(COUNTIF(MaGv!$C$30:$BB$30, L293)&gt;0, INDEX(MaGv!$C$3:$BB$30, 1, MATCH(L293, MaGv!$C$30:$BB$30,0))," ")</f>
        <v xml:space="preserve"> </v>
      </c>
    </row>
    <row r="296" spans="1:22" ht="12.95" customHeight="1" x14ac:dyDescent="0.2">
      <c r="A296" s="91"/>
      <c r="B296" s="486"/>
      <c r="C296" s="48">
        <v>3</v>
      </c>
      <c r="D296" s="49" t="s">
        <v>445</v>
      </c>
      <c r="E296" s="48" t="str">
        <f>IF(COUNTIF(MaGv!$C$6:$BB$6, B293)&gt;0, INDEX(MaGv!$C$3:$BB$6, 1, MATCH(B293, MaGv!$C$6:$BB$6,0))," ")</f>
        <v xml:space="preserve"> </v>
      </c>
      <c r="F296" s="48" t="str">
        <f>IF(COUNTIF(MaGv!$C$11:$BB$11, B293)&gt;0, INDEX(MaGv!$C$3:$BB$11, 1, MATCH(B293, MaGv!$C$11:$BB$11,0))," ")</f>
        <v>C4</v>
      </c>
      <c r="G296" s="48" t="str">
        <f>IF(COUNTIF(MaGv!$C$16:$BB$16, B293)&gt;0, INDEX(MaGv!$C$3:$BB$16, 1, MATCH(B293, MaGv!$C$16:$BB$16,0))," ")</f>
        <v xml:space="preserve"> </v>
      </c>
      <c r="H296" s="48" t="str">
        <f>IF(COUNTIF(MaGv!$C$21:$BB$21, B293)&gt;0, INDEX(MaGv!$C$3:$BB$21, 1, MATCH(B293, MaGv!$C$21:$BB$21,0))," ")</f>
        <v xml:space="preserve"> </v>
      </c>
      <c r="I296" s="48" t="str">
        <f>IF(COUNTIF(MaGv!$C$26:$BB$26, B293)&gt;0, INDEX(MaGv!$C$3:$BB$26, 1, MATCH(B293, MaGv!$C$26:$BB$26,0))," ")</f>
        <v>C4</v>
      </c>
      <c r="J296" s="48" t="str">
        <f>IF(COUNTIF(MaGv!$C$31:$BB$31, B293)&gt;0, INDEX(MaGv!$C$3:$BB$31, 1, MATCH(B293, MaGv!$C$31:$BB$31,0))," ")</f>
        <v xml:space="preserve"> </v>
      </c>
      <c r="K296" s="75"/>
      <c r="L296" s="486"/>
      <c r="M296" s="48">
        <v>3</v>
      </c>
      <c r="N296" s="49" t="s">
        <v>445</v>
      </c>
      <c r="O296" s="48" t="str">
        <f>IF(COUNTIF(MaGv!$C$6:$BB$6, L293)&gt;0, INDEX(MaGv!$C$3:$BB$6, 1, MATCH(L293, MaGv!$C$6:$BB$6,0))," ")</f>
        <v xml:space="preserve"> </v>
      </c>
      <c r="P296" s="48" t="str">
        <f>IF(COUNTIF(MaGv!$C$11:$BB$11, L293)&gt;0, INDEX(MaGv!$C$3:$BB$11, 1, MATCH(L293, MaGv!$C$11:$BB$11,0))," ")</f>
        <v>C5</v>
      </c>
      <c r="Q296" s="48" t="str">
        <f>IF(COUNTIF(MaGv!$C$16:$BB$16, L293)&gt;0, INDEX(MaGv!$C$3:$BB$16, 1, MATCH(L293, MaGv!$C$16:$BB$16,0))," ")</f>
        <v xml:space="preserve"> </v>
      </c>
      <c r="R296" s="48" t="str">
        <f>IF(COUNTIF(MaGv!$C$21:$BB$21, L293)&gt;0, INDEX(MaGv!$C$3:$BB$21, 1, MATCH(L293, MaGv!$C$21:$BB$21,0))," ")</f>
        <v xml:space="preserve"> </v>
      </c>
      <c r="S296" s="48" t="str">
        <f>IF(COUNTIF(MaGv!$C$26:$BB$26, L293)&gt;0, INDEX(MaGv!$C$3:$BB$26, 1, MATCH(L293, MaGv!$C$26:$BB$26,0))," ")</f>
        <v>C11</v>
      </c>
      <c r="T296" s="48" t="str">
        <f>IF(COUNTIF(MaGv!$C$31:$BB$31, L293)&gt;0, INDEX(MaGv!$C$3:$BB$31, 1, MATCH(L293, MaGv!$C$31:$BB$31,0))," ")</f>
        <v xml:space="preserve"> </v>
      </c>
    </row>
    <row r="297" spans="1:22" ht="12.95" customHeight="1" x14ac:dyDescent="0.2">
      <c r="A297" s="91"/>
      <c r="B297" s="486"/>
      <c r="C297" s="48">
        <v>4</v>
      </c>
      <c r="D297" s="49" t="s">
        <v>141</v>
      </c>
      <c r="E297" s="48" t="str">
        <f>IF(COUNTIF(MaGv!$C$7:$BB$7, B293)&gt;0, INDEX(MaGv!$C$3:$BB$7, 1, MATCH(B293, MaGv!$C$7:$BB$7,0))," ")</f>
        <v xml:space="preserve"> </v>
      </c>
      <c r="F297" s="48" t="str">
        <f>IF(COUNTIF(MaGv!$C$12:$BB$12, B293)&gt;0, INDEX(MaGv!$C$3:$BB$12, 1, MATCH(B293, MaGv!$C$12:$BB$12,0))," ")</f>
        <v>C4</v>
      </c>
      <c r="G297" s="48" t="str">
        <f>IF(COUNTIF(MaGv!$C$17:$BB$17, B293)&gt;0, INDEX(MaGv!$C$3:$BB$17, 1, MATCH(B293, MaGv!$C$17:$BB$17,0))," ")</f>
        <v xml:space="preserve"> </v>
      </c>
      <c r="H297" s="48" t="str">
        <f>IF(COUNTIF(MaGv!$C$22:$BB$22, B293)&gt;0, INDEX(MaGv!$C$3:$BB$22, 1, MATCH(B293, MaGv!$C$22:$BB$22,0))," ")</f>
        <v xml:space="preserve"> </v>
      </c>
      <c r="I297" s="48" t="str">
        <f>IF(COUNTIF(MaGv!$C$27:$BB$27, B293)&gt;0, INDEX(MaGv!$C$3:$BB$27, 1, MATCH(B293, MaGv!$C$27:$BB$27,0))," ")</f>
        <v xml:space="preserve"> </v>
      </c>
      <c r="J297" s="48" t="str">
        <f>IF(COUNTIF(MaGv!$C$32:$BB$32, B293)&gt;0, INDEX(MaGv!$C$3:$BB$32, 1, MATCH(B293, MaGv!$C$32:$BB$32,0))," ")</f>
        <v xml:space="preserve"> </v>
      </c>
      <c r="K297" s="75"/>
      <c r="L297" s="486"/>
      <c r="M297" s="48">
        <v>4</v>
      </c>
      <c r="N297" s="49" t="s">
        <v>141</v>
      </c>
      <c r="O297" s="48" t="str">
        <f>IF(COUNTIF(MaGv!$C$7:$BB$7, L293)&gt;0, INDEX(MaGv!$C$3:$BB$7, 1, MATCH(L293, MaGv!$C$7:$BB$7,0))," ")</f>
        <v xml:space="preserve"> </v>
      </c>
      <c r="P297" s="48" t="str">
        <f>IF(COUNTIF(MaGv!$C$12:$BB$12, L293)&gt;0, INDEX(MaGv!$C$3:$BB$12, 1, MATCH(L293, MaGv!$C$12:$BB$12,0))," ")</f>
        <v xml:space="preserve"> </v>
      </c>
      <c r="Q297" s="48" t="str">
        <f>IF(COUNTIF(MaGv!$C$17:$BB$17, L293)&gt;0, INDEX(MaGv!$C$3:$BB$17, 1, MATCH(L293, MaGv!$C$17:$BB$17,0))," ")</f>
        <v xml:space="preserve"> </v>
      </c>
      <c r="R297" s="48" t="str">
        <f>IF(COUNTIF(MaGv!$C$22:$BB$22, L293)&gt;0, INDEX(MaGv!$C$3:$BB$22, 1, MATCH(L293, MaGv!$C$22:$BB$22,0))," ")</f>
        <v xml:space="preserve"> </v>
      </c>
      <c r="S297" s="48" t="str">
        <f>IF(COUNTIF(MaGv!$C$27:$BB$27, L293)&gt;0, INDEX(MaGv!$C$3:$BB$27, 1, MATCH(L293, MaGv!$C$27:$BB$27,0))," ")</f>
        <v>C3</v>
      </c>
      <c r="T297" s="48" t="str">
        <f>IF(COUNTIF(MaGv!$C$32:$BB$32, L293)&gt;0, INDEX(MaGv!$C$3:$BB$32, 1, MATCH(L293, MaGv!$C$32:$BB$32,0))," ")</f>
        <v xml:space="preserve"> </v>
      </c>
    </row>
    <row r="298" spans="1:22" ht="12.95" customHeight="1" thickBot="1" x14ac:dyDescent="0.25">
      <c r="A298" s="91"/>
      <c r="B298" s="486"/>
      <c r="C298" s="79">
        <v>5</v>
      </c>
      <c r="D298" s="81" t="s">
        <v>142</v>
      </c>
      <c r="E298" s="79" t="str">
        <f>IF(COUNTIF(MaGv!$C$8:$BB$8, B293)&gt;0, INDEX(MaGv!$C$3:$BB$8, 1, MATCH(B293, MaGv!$C$8:$BB$8,0))," ")</f>
        <v xml:space="preserve"> </v>
      </c>
      <c r="F298" s="79" t="str">
        <f>IF(COUNTIF(MaGv!$C$13:$BB$13, B293)&gt;0, INDEX(MaGv!$C$3:$BB$13, 1, MATCH(B293, MaGv!$C$13:$BB$13,0))," ")</f>
        <v xml:space="preserve"> </v>
      </c>
      <c r="G298" s="79" t="str">
        <f>IF(COUNTIF(MaGv!$C$18:$BB$18, B293)&gt;0, INDEX(MaGv!$C$3:$BB$18, 1, MATCH(B293, MaGv!$C$18:$BB$18,0))," ")</f>
        <v xml:space="preserve"> </v>
      </c>
      <c r="H298" s="79" t="str">
        <f>IF(COUNTIF(MaGv!$C$23:$BB$23, B293)&gt;0, INDEX(MaGv!$C$3:$BB$23, 1, MATCH(B293, MaGv!$C$23:$BB$23,0))," ")</f>
        <v xml:space="preserve"> </v>
      </c>
      <c r="I298" s="79" t="str">
        <f>IF(COUNTIF(MaGv!$C$28:$BB$28, B293)&gt;0, INDEX(MaGv!$C$3:$BB$28, 1, MATCH(B293, MaGv!$C$28:$BB$28,0))," ")</f>
        <v xml:space="preserve"> </v>
      </c>
      <c r="J298" s="79" t="str">
        <f>IF(COUNTIF(MaGv!$C$33:$BB$33, B293)&gt;0, INDEX(MaGv!$C$3:$BB$33, 1, MATCH(B293, MaGv!$C$33:$BB$33, 0))," ")</f>
        <v xml:space="preserve"> </v>
      </c>
      <c r="K298" s="75"/>
      <c r="L298" s="486"/>
      <c r="M298" s="79">
        <v>5</v>
      </c>
      <c r="N298" s="81" t="s">
        <v>142</v>
      </c>
      <c r="O298" s="79" t="str">
        <f>IF(COUNTIF(MaGv!$C$8:$BB$8, L293)&gt;0, INDEX(MaGv!$C$3:$BB$8, 1, MATCH(L293, MaGv!$C$8:$BB$8,0))," ")</f>
        <v xml:space="preserve"> </v>
      </c>
      <c r="P298" s="79" t="str">
        <f>IF(COUNTIF(MaGv!$C$13:$BB$13, L293)&gt;0, INDEX(MaGv!$C$3:$BB$13, 1, MATCH(L293, MaGv!$C$13:$BB$13,0))," ")</f>
        <v xml:space="preserve"> </v>
      </c>
      <c r="Q298" s="79" t="str">
        <f>IF(COUNTIF(MaGv!$C$18:$BB$18, L293)&gt;0, INDEX(MaGv!$C$3:$BB$18, 1, MATCH(L293, MaGv!$C$18:$BB$18,0))," ")</f>
        <v xml:space="preserve"> </v>
      </c>
      <c r="R298" s="79" t="str">
        <f>IF(COUNTIF(MaGv!$C$23:$BB$23, L293)&gt;0, INDEX(MaGv!$C$3:$BB$23, 1, MATCH(L293, MaGv!$C$23:$BB$23,0))," ")</f>
        <v xml:space="preserve"> </v>
      </c>
      <c r="S298" s="79" t="str">
        <f>IF(COUNTIF(MaGv!$C$28:$BB$28, L293)&gt;0, INDEX(MaGv!$C$3:$BB$28, 1, MATCH(L293, MaGv!$C$28:$BB$28,0))," ")</f>
        <v>C3</v>
      </c>
      <c r="T298" s="79" t="str">
        <f>IF(COUNTIF(MaGv!$C$33:$BB$33, L293)&gt;0, INDEX(MaGv!$C$3:$BB$33, 1, MATCH(L293, MaGv!$C$33:$BB$33, 0))," ")</f>
        <v xml:space="preserve"> </v>
      </c>
    </row>
    <row r="299" spans="1:22" ht="12.95" customHeight="1" thickTop="1" x14ac:dyDescent="0.2">
      <c r="A299" s="91"/>
      <c r="B299" s="485" t="s">
        <v>24</v>
      </c>
      <c r="C299" s="80">
        <v>1</v>
      </c>
      <c r="D299" s="82" t="s">
        <v>446</v>
      </c>
      <c r="E299" s="80" t="str">
        <f>IF(COUNTIF(MaGv!$C$39:$BB$39, B293)&gt;0, INDEX(MaGv!$C$38:$BB$39, 1, MATCH(B293, MaGv!$C$39:$BB$39,0))," ")</f>
        <v>B3</v>
      </c>
      <c r="F299" s="80" t="str">
        <f>IF(COUNTIF(MaGv!$C$44:$BB$44, B293)&gt;0, INDEX(MaGv!$C$38:$BB$44, 1, MATCH(B293, MaGv!$C$44:$BB$44,0))," ")</f>
        <v xml:space="preserve"> </v>
      </c>
      <c r="G299" s="80" t="str">
        <f>IF(COUNTIF(MaGv!$C$49:$BB$49, B293)&gt;0, INDEX(MaGv!$C$38:$BB$49, 1, MATCH(B293, MaGv!$C$49:$BB$49,0))," ")</f>
        <v xml:space="preserve"> </v>
      </c>
      <c r="H299" s="80" t="str">
        <f>IF(COUNTIF(MaGv!$C$54:$BB$54, B293)&gt;0, INDEX(MaGv!$C$38:$BB$54, 1, MATCH(B293, MaGv!$C$54:$BB$54,0))," ")</f>
        <v xml:space="preserve"> </v>
      </c>
      <c r="I299" s="80" t="str">
        <f>IF(COUNTIF(MaGv!$C$59:$BB$59, B293)&gt;0, INDEX(MaGv!$C$38:$BB$59, 1, MATCH(B293, MaGv!$C$59:$BB$59,0))," ")</f>
        <v xml:space="preserve"> </v>
      </c>
      <c r="J299" s="80" t="str">
        <f>IF(COUNTIF(MaGv!$C$64:$BB$64, B293)&gt;0, INDEX(MaGv!$C$38:$BB$64, 1, MATCH(B293, MaGv!$C$64:$BB$64,0))," ")</f>
        <v xml:space="preserve"> </v>
      </c>
      <c r="K299" s="75"/>
      <c r="L299" s="485" t="s">
        <v>24</v>
      </c>
      <c r="M299" s="80">
        <v>1</v>
      </c>
      <c r="N299" s="82" t="s">
        <v>446</v>
      </c>
      <c r="O299" s="80" t="str">
        <f>IF(COUNTIF(MaGv!$C$39:$BB$39, L293)&gt;0, INDEX(MaGv!$C$38:$BB$39, 1, MATCH(L293, MaGv!$C$39:$BB$39,0))," ")</f>
        <v>B12</v>
      </c>
      <c r="P299" s="80" t="str">
        <f>IF(COUNTIF(MaGv!$C$44:$BB$44, L293)&gt;0, INDEX(MaGv!$C$38:$BB$44, 1, MATCH(L293, MaGv!$C$44:$BB$44,0))," ")</f>
        <v xml:space="preserve"> </v>
      </c>
      <c r="Q299" s="80" t="str">
        <f>IF(COUNTIF(MaGv!$C$49:$BB$49, L293)&gt;0, INDEX(MaGv!$C$38:$BB$49, 1, MATCH(L293, MaGv!$C$49:$BB$49,0))," ")</f>
        <v xml:space="preserve"> </v>
      </c>
      <c r="R299" s="80" t="str">
        <f>IF(COUNTIF(MaGv!$C$54:$BB$54, L293)&gt;0, INDEX(MaGv!$C$38:$BB$54, 1, MATCH(L293, MaGv!$C$54:$BB$54,0))," ")</f>
        <v>B12</v>
      </c>
      <c r="S299" s="80" t="str">
        <f>IF(COUNTIF(MaGv!$C$59:$BB$59, L293)&gt;0, INDEX(MaGv!$C$38:$BB$59, 1, MATCH(L293, MaGv!$C$59:$BB$59,0))," ")</f>
        <v xml:space="preserve"> </v>
      </c>
      <c r="T299" s="80" t="str">
        <f>IF(COUNTIF(MaGv!$C$64:$BB$64, L293)&gt;0, INDEX(MaGv!$C$38:$BB$64, 1, MATCH(L293, MaGv!$C$64:$BB$64,0))," ")</f>
        <v xml:space="preserve"> </v>
      </c>
    </row>
    <row r="300" spans="1:22" ht="12.95" customHeight="1" x14ac:dyDescent="0.2">
      <c r="A300" s="91"/>
      <c r="B300" s="486"/>
      <c r="C300" s="48">
        <v>2</v>
      </c>
      <c r="D300" s="49" t="s">
        <v>707</v>
      </c>
      <c r="E300" s="48" t="str">
        <f>IF(COUNTIF(MaGv!$C$40:$BB$40, B293)&gt;0, INDEX(MaGv!$C$38:$BB$40, 1, MATCH(B293, MaGv!$C$40:$BB$40,0))," ")</f>
        <v>B10</v>
      </c>
      <c r="F300" s="48" t="str">
        <f>IF(COUNTIF(MaGv!$C$45:$BB$45, B293)&gt;0, INDEX(MaGv!$C$38:$BB$45, 1, MATCH(B293, MaGv!$C$45:$BB$45,0))," ")</f>
        <v xml:space="preserve"> </v>
      </c>
      <c r="G300" s="48" t="str">
        <f>IF(COUNTIF(MaGv!$C$50:$BB$50, B293)&gt;0, INDEX(MaGv!$C$38:$BB$50, 1, MATCH(B293, MaGv!$C$50:$BB$50,0))," ")</f>
        <v xml:space="preserve"> </v>
      </c>
      <c r="H300" s="48" t="str">
        <f>IF(COUNTIF(MaGv!$C$55:$BB$55, B293)&gt;0, INDEX(MaGv!$C$38:$BB$55, 1, MATCH(B293, MaGv!$C$55:$BB$55,0))," ")</f>
        <v xml:space="preserve"> </v>
      </c>
      <c r="I300" s="48" t="str">
        <f>IF(COUNTIF(MaGv!$C$60:$BB$60, B293)&gt;0, INDEX(MaGv!$C$38:$BB$60, 1, MATCH(B293, MaGv!$C$60:$BB$60,0))," ")</f>
        <v>B3</v>
      </c>
      <c r="J300" s="48" t="str">
        <f>IF(COUNTIF(MaGv!$C$65:$BB$65, B293)&gt;0, INDEX(MaGv!$C$38:$BB$65, 1, MATCH(B293, MaGv!$C$65:$BB$65,0))," ")</f>
        <v xml:space="preserve"> </v>
      </c>
      <c r="K300" s="75"/>
      <c r="L300" s="486"/>
      <c r="M300" s="48">
        <v>2</v>
      </c>
      <c r="N300" s="49" t="s">
        <v>707</v>
      </c>
      <c r="O300" s="48" t="str">
        <f>IF(COUNTIF(MaGv!$C$40:$BB$40, L293)&gt;0, INDEX(MaGv!$C$38:$BB$40, 1, MATCH(L293, MaGv!$C$40:$BB$40,0))," ")</f>
        <v>B2</v>
      </c>
      <c r="P300" s="48" t="str">
        <f>IF(COUNTIF(MaGv!$C$45:$BB$45, L293)&gt;0, INDEX(MaGv!$C$38:$BB$45, 1, MATCH(L293, MaGv!$C$45:$BB$45,0))," ")</f>
        <v xml:space="preserve"> </v>
      </c>
      <c r="Q300" s="48" t="str">
        <f>IF(COUNTIF(MaGv!$C$50:$BB$50, L293)&gt;0, INDEX(MaGv!$C$38:$BB$50, 1, MATCH(L293, MaGv!$C$50:$BB$50,0))," ")</f>
        <v xml:space="preserve"> </v>
      </c>
      <c r="R300" s="48" t="str">
        <f>IF(COUNTIF(MaGv!$C$55:$BB$55, L293)&gt;0, INDEX(MaGv!$C$38:$BB$55, 1, MATCH(L293, MaGv!$C$55:$BB$55,0))," ")</f>
        <v>B2</v>
      </c>
      <c r="S300" s="48" t="str">
        <f>IF(COUNTIF(MaGv!$C$60:$BB$60, L293)&gt;0, INDEX(MaGv!$C$38:$BB$60, 1, MATCH(L293, MaGv!$C$60:$BB$60,0))," ")</f>
        <v xml:space="preserve"> </v>
      </c>
      <c r="T300" s="48" t="str">
        <f>IF(COUNTIF(MaGv!$C$65:$BB$65, L293)&gt;0, INDEX(MaGv!$C$38:$BB$65, 1, MATCH(L293, MaGv!$C$65:$BB$65,0))," ")</f>
        <v xml:space="preserve"> </v>
      </c>
    </row>
    <row r="301" spans="1:22" ht="12.95" customHeight="1" x14ac:dyDescent="0.2">
      <c r="A301" s="91"/>
      <c r="B301" s="486"/>
      <c r="C301" s="48">
        <v>3</v>
      </c>
      <c r="D301" s="49" t="s">
        <v>708</v>
      </c>
      <c r="E301" s="48" t="str">
        <f>IF(COUNTIF(MaGv!$C$41:$BB$41, B293)&gt;0, INDEX(MaGv!$C$38:$BB$41, 1, MATCH(B293, MaGv!$C$41:$BB$41,0))," ")</f>
        <v>C13</v>
      </c>
      <c r="F301" s="48" t="str">
        <f>IF(COUNTIF(MaGv!$C$46:$BB$46, B293)&gt;0, INDEX(MaGv!$C$38:$BB$46, 1, MATCH(B293, MaGv!$C$46:$BB$46,0))," ")</f>
        <v xml:space="preserve"> </v>
      </c>
      <c r="G301" s="48" t="str">
        <f>IF(COUNTIF(MaGv!$C$51:$BB$51, B293)&gt;0, INDEX(MaGv!$C$38:$BB$51, 1, MATCH(B293, MaGv!$C$51:$BB$51,0))," ")</f>
        <v>B5</v>
      </c>
      <c r="H301" s="48" t="str">
        <f>IF(COUNTIF(MaGv!$C$56:$BB$56, B293)&gt;0, INDEX(MaGv!$C$38:$BB$56, 1, MATCH(B293, MaGv!$C$56:$BB$56,0))," ")</f>
        <v xml:space="preserve"> </v>
      </c>
      <c r="I301" s="48" t="str">
        <f>IF(COUNTIF(MaGv!$C$61:$BB$61, B293)&gt;0, INDEX(MaGv!$C$38:$BB$61, 1, MATCH(B293, MaGv!$C$61:$BB$61,0))," ")</f>
        <v xml:space="preserve"> </v>
      </c>
      <c r="J301" s="48" t="str">
        <f>IF(COUNTIF(MaGv!$C$66:$BB$66, B293)&gt;0, INDEX(MaGv!$C$38:$BB$66, 1, MATCH(B293, MaGv!$C$66:$BB$66,0))," ")</f>
        <v xml:space="preserve"> </v>
      </c>
      <c r="K301" s="75"/>
      <c r="L301" s="486"/>
      <c r="M301" s="48">
        <v>3</v>
      </c>
      <c r="N301" s="49" t="s">
        <v>708</v>
      </c>
      <c r="O301" s="48" t="str">
        <f>IF(COUNTIF(MaGv!$C$41:$BB$41, L293)&gt;0, INDEX(MaGv!$C$38:$BB$41, 1, MATCH(L293, MaGv!$C$41:$BB$41,0))," ")</f>
        <v>C11</v>
      </c>
      <c r="P301" s="48" t="str">
        <f>IF(COUNTIF(MaGv!$C$46:$BB$46, L293)&gt;0, INDEX(MaGv!$C$38:$BB$46, 1, MATCH(L293, MaGv!$C$46:$BB$46,0))," ")</f>
        <v xml:space="preserve"> </v>
      </c>
      <c r="Q301" s="48" t="str">
        <f>IF(COUNTIF(MaGv!$C$51:$BB$51, L293)&gt;0, INDEX(MaGv!$C$38:$BB$51, 1, MATCH(L293, MaGv!$C$51:$BB$51,0))," ")</f>
        <v xml:space="preserve"> </v>
      </c>
      <c r="R301" s="48" t="str">
        <f>IF(COUNTIF(MaGv!$C$56:$BB$56, L293)&gt;0, INDEX(MaGv!$C$38:$BB$56, 1, MATCH(L293, MaGv!$C$56:$BB$56,0))," ")</f>
        <v>B2</v>
      </c>
      <c r="S301" s="48" t="str">
        <f>IF(COUNTIF(MaGv!$C$61:$BB$61, L293)&gt;0, INDEX(MaGv!$C$38:$BB$61, 1, MATCH(L293, MaGv!$C$61:$BB$61,0))," ")</f>
        <v xml:space="preserve"> </v>
      </c>
      <c r="T301" s="48" t="str">
        <f>IF(COUNTIF(MaGv!$C$66:$BB$66, L293)&gt;0, INDEX(MaGv!$C$38:$BB$66, 1, MATCH(L293, MaGv!$C$66:$BB$66,0))," ")</f>
        <v xml:space="preserve"> </v>
      </c>
    </row>
    <row r="302" spans="1:22" ht="12.95" customHeight="1" x14ac:dyDescent="0.2">
      <c r="A302" s="91"/>
      <c r="B302" s="486"/>
      <c r="C302" s="48">
        <v>4</v>
      </c>
      <c r="D302" s="49" t="s">
        <v>709</v>
      </c>
      <c r="E302" s="48" t="str">
        <f>IF(COUNTIF(MaGv!$C$42:$BB$42, B293)&gt;0, INDEX(MaGv!$C$38:$BB$42, 1, MATCH(B293, MaGv!$C$42:$BB$42,0))," ")</f>
        <v>C13</v>
      </c>
      <c r="F302" s="48" t="str">
        <f>IF(COUNTIF(MaGv!$C$47:$BB$47, B293)&gt;0, INDEX(MaGv!$C$38:$BB$47, 1, MATCH(B293, MaGv!$C$47:$BB$47,0))," ")</f>
        <v xml:space="preserve"> </v>
      </c>
      <c r="G302" s="48" t="str">
        <f>IF(COUNTIF(MaGv!$C$52:$BB$52, B293)&gt;0, INDEX(MaGv!$C$38:$BB$52, 1, MATCH(B293, MaGv!$C$52:$BB$52, 0))," ")</f>
        <v>B5</v>
      </c>
      <c r="H302" s="48" t="str">
        <f>IF(COUNTIF(MaGv!$C$57:$BB$57, B293)&gt;0, INDEX(MaGv!$C$38:$BB$57, 1, MATCH(B293, MaGv!$C$57:$BB$57,0))," ")</f>
        <v xml:space="preserve"> </v>
      </c>
      <c r="I302" s="48" t="str">
        <f>IF(COUNTIF(MaGv!$C$62:$BB$62, B293)&gt;0, INDEX(MaGv!$C$38:$BB$62, 1, MATCH(B293, MaGv!$C$62:$BB$62,0))," ")</f>
        <v>B10</v>
      </c>
      <c r="J302" s="48" t="str">
        <f>IF(COUNTIF(MaGv!$C$66:$BB$67, B293)&gt;0, INDEX(MaGv!$C$38:$BB$67, 1, MATCH(B293, MaGv!$C$67:$BB$67,0))," ")</f>
        <v xml:space="preserve"> </v>
      </c>
      <c r="K302" s="75"/>
      <c r="L302" s="486"/>
      <c r="M302" s="48">
        <v>4</v>
      </c>
      <c r="N302" s="49" t="s">
        <v>709</v>
      </c>
      <c r="O302" s="48" t="str">
        <f>IF(COUNTIF(MaGv!$C$42:$BB$42, L293)&gt;0, INDEX(MaGv!$C$38:$BB$42, 1, MATCH(L293, MaGv!$C$42:$BB$42,0))," ")</f>
        <v>B12</v>
      </c>
      <c r="P302" s="48" t="str">
        <f>IF(COUNTIF(MaGv!$C$47:$BB$47, L293)&gt;0, INDEX(MaGv!$C$38:$BB$47, 1, MATCH(L293, MaGv!$C$47:$BB$47,0))," ")</f>
        <v xml:space="preserve"> </v>
      </c>
      <c r="Q302" s="48" t="str">
        <f>IF(COUNTIF(MaGv!$C$52:$BB$52, L293)&gt;0, INDEX(MaGv!$C$38:$BB$52, 1, MATCH(L293, MaGv!$C$52:$BB$52, 0))," ")</f>
        <v xml:space="preserve"> </v>
      </c>
      <c r="R302" s="48" t="str">
        <f>IF(COUNTIF(MaGv!$C$57:$BB$57, L293)&gt;0, INDEX(MaGv!$C$38:$BB$57, 1, MATCH(L293, MaGv!$C$57:$BB$57,0))," ")</f>
        <v xml:space="preserve"> </v>
      </c>
      <c r="S302" s="48" t="str">
        <f>IF(COUNTIF(MaGv!$C$62:$BB$62, L293)&gt;0, INDEX(MaGv!$C$38:$BB$62, 1, MATCH(L293, MaGv!$C$62:$BB$62,0))," ")</f>
        <v xml:space="preserve"> </v>
      </c>
      <c r="T302" s="48" t="str">
        <f>IF(COUNTIF(MaGv!$C$66:$BB$67, L293)&gt;0, INDEX(MaGv!$C$38:$BB$67, 1, MATCH(L293, MaGv!$C$67:$BB$67,0))," ")</f>
        <v xml:space="preserve"> </v>
      </c>
    </row>
    <row r="303" spans="1:22" ht="12.95" customHeight="1" x14ac:dyDescent="0.2">
      <c r="A303" s="91"/>
      <c r="B303" s="487"/>
      <c r="C303" s="50">
        <v>5</v>
      </c>
      <c r="D303" s="51" t="s">
        <v>710</v>
      </c>
      <c r="E303" s="50" t="str">
        <f>IF(COUNTIF(MaGv!$C$43:$BB$43, B293)&gt;0, INDEX(MaGv!$C$38:$BB$43, 1, MATCH(B293, MaGv!$C$43:$BB$43,0))," ")</f>
        <v>C13</v>
      </c>
      <c r="F303" s="50" t="str">
        <f>IF(COUNTIF(MaGv!$C$48:$BB$48, B293)&gt;0, INDEX(MaGv!$C$38:$BB$48, 1, MATCH(B293, MaGv!$C$48:$BB$48,0))," ")</f>
        <v xml:space="preserve"> </v>
      </c>
      <c r="G303" s="50" t="str">
        <f>IF(COUNTIF(MaGv!$C$53:$BB$53, B293)&gt;0, INDEX(MaGv!$C$38:$BB$53, 1, MATCH(B293, MaGv!$C$53:$BB$53,0))," ")</f>
        <v>B3</v>
      </c>
      <c r="H303" s="50" t="str">
        <f>IF(COUNTIF(MaGv!$C$58:$BB$58, B293)&gt;0, INDEX(MaGv!$C$38:$BB$58, 1, MATCH(B293, MaGv!$C$58:$BB$58,0))," ")</f>
        <v xml:space="preserve"> </v>
      </c>
      <c r="I303" s="50" t="str">
        <f>IF(COUNTIF(MaGv!$C$63:$BB$63, B293)&gt;0, INDEX(MaGv!$C$38:$BB$63, 1, MATCH(B293, MaGv!$C$63:$BB$63,0))," ")</f>
        <v>B10</v>
      </c>
      <c r="J303" s="50" t="str">
        <f>IF(COUNTIF(MaGv!$C$68:$BB$68, B293)&gt;0, INDEX(MaGv!$C$38:$BB$68, 1, MATCH(B293, MaGv!$C$68:$BB$68,0))," ")</f>
        <v xml:space="preserve"> </v>
      </c>
      <c r="K303" s="75"/>
      <c r="L303" s="487"/>
      <c r="M303" s="50">
        <v>5</v>
      </c>
      <c r="N303" s="51" t="s">
        <v>710</v>
      </c>
      <c r="O303" s="50" t="str">
        <f>IF(COUNTIF(MaGv!$C$43:$BB$43, L293)&gt;0, INDEX(MaGv!$C$38:$BB$43, 1, MATCH(L293, MaGv!$C$43:$BB$43,0))," ")</f>
        <v>B12</v>
      </c>
      <c r="P303" s="50" t="str">
        <f>IF(COUNTIF(MaGv!$C$48:$BB$48, L293)&gt;0, INDEX(MaGv!$C$38:$BB$48, 1, MATCH(L293, MaGv!$C$48:$BB$48,0))," ")</f>
        <v xml:space="preserve"> </v>
      </c>
      <c r="Q303" s="50" t="str">
        <f>IF(COUNTIF(MaGv!$C$53:$BB$53, L293)&gt;0, INDEX(MaGv!$C$38:$BB$53, 1, MATCH(L293, MaGv!$C$53:$BB$53,0))," ")</f>
        <v xml:space="preserve"> </v>
      </c>
      <c r="R303" s="50" t="str">
        <f>IF(COUNTIF(MaGv!$C$58:$BB$58, L293)&gt;0, INDEX(MaGv!$C$38:$BB$58, 1, MATCH(L293, MaGv!$C$58:$BB$58,0))," ")</f>
        <v>C11</v>
      </c>
      <c r="S303" s="50" t="str">
        <f>IF(COUNTIF(MaGv!$C$63:$BB$63, L293)&gt;0, INDEX(MaGv!$C$38:$BB$63, 1, MATCH(L293, MaGv!$C$63:$BB$63,0))," ")</f>
        <v xml:space="preserve"> </v>
      </c>
      <c r="T303" s="50" t="str">
        <f>IF(COUNTIF(MaGv!$C$68:$BB$68, L293)&gt;0, INDEX(MaGv!$C$38:$BB$68, 1, MATCH(L293, MaGv!$C$68:$BB$68,0))," ")</f>
        <v xml:space="preserve"> </v>
      </c>
    </row>
    <row r="304" spans="1:22" ht="12.95" customHeight="1" x14ac:dyDescent="0.2">
      <c r="A304" s="91"/>
      <c r="B304" s="86"/>
      <c r="C304" s="45"/>
      <c r="D304" s="52"/>
      <c r="E304" s="45"/>
      <c r="F304" s="45"/>
      <c r="G304" s="45"/>
      <c r="H304" s="45"/>
      <c r="I304" s="45"/>
      <c r="J304" s="45"/>
      <c r="K304" s="75"/>
      <c r="L304" s="86"/>
      <c r="M304" s="45"/>
      <c r="N304" s="52"/>
      <c r="O304" s="45"/>
      <c r="P304" s="45"/>
      <c r="Q304" s="45"/>
      <c r="R304" s="45"/>
      <c r="S304" s="45"/>
      <c r="T304" s="45"/>
    </row>
    <row r="305" spans="1:22" ht="12.95" customHeight="1" x14ac:dyDescent="0.2">
      <c r="A305" s="94"/>
      <c r="B305" s="87"/>
      <c r="C305" s="53"/>
      <c r="D305" s="53"/>
      <c r="E305" s="54"/>
      <c r="F305" s="54"/>
      <c r="G305" s="54"/>
      <c r="H305" s="54"/>
      <c r="I305" s="54"/>
      <c r="J305" s="54"/>
      <c r="K305" s="54"/>
      <c r="L305" s="87"/>
      <c r="M305" s="53"/>
      <c r="N305" s="53"/>
      <c r="O305" s="54"/>
      <c r="P305" s="54"/>
      <c r="Q305" s="54"/>
      <c r="R305" s="54"/>
      <c r="S305" s="54"/>
      <c r="T305" s="54"/>
    </row>
    <row r="306" spans="1:22" ht="12.95" customHeight="1" x14ac:dyDescent="0.2">
      <c r="A306" s="91"/>
      <c r="B306" s="83"/>
      <c r="C306" s="40" t="s">
        <v>94</v>
      </c>
      <c r="D306" s="40"/>
      <c r="E306" s="40"/>
      <c r="F306" s="40"/>
      <c r="G306" s="40"/>
      <c r="H306" s="40" t="str">
        <f>MaGv!$N$1</f>
        <v>02/1/2018</v>
      </c>
      <c r="I306" s="40"/>
      <c r="J306" s="40"/>
      <c r="K306" s="41"/>
      <c r="L306" s="83"/>
      <c r="M306" s="40" t="s">
        <v>94</v>
      </c>
      <c r="N306" s="40"/>
      <c r="O306" s="40"/>
      <c r="P306" s="40"/>
      <c r="Q306" s="40"/>
      <c r="R306" s="40" t="str">
        <f>MaGv!$N$1</f>
        <v>02/1/2018</v>
      </c>
      <c r="S306" s="40"/>
      <c r="T306" s="40"/>
    </row>
    <row r="307" spans="1:22" ht="15" customHeight="1" x14ac:dyDescent="0.3">
      <c r="B307" s="84" t="s">
        <v>95</v>
      </c>
      <c r="C307" s="489" t="str">
        <f>VLOOKUP(B309,dsma,3,0)&amp;"-"&amp;VLOOKUP(B309,dsma,5,0)</f>
        <v>Tôn Nữ Hương Huyền-Hóa</v>
      </c>
      <c r="D307" s="489"/>
      <c r="E307" s="489"/>
      <c r="F307" s="489"/>
      <c r="G307" s="41"/>
      <c r="H307" s="42"/>
      <c r="I307" s="43" t="s">
        <v>180</v>
      </c>
      <c r="J307" s="44">
        <f>60-COUNTIF(E310:J319, " ")</f>
        <v>0</v>
      </c>
      <c r="K307" s="41"/>
      <c r="L307" s="84" t="s">
        <v>95</v>
      </c>
      <c r="M307" s="489" t="str">
        <f>VLOOKUP(L309,dsma,3,0)&amp;"-"&amp;VLOOKUP(L309,dsma,5,0)</f>
        <v>Lê Thị Hồng Phước-Sinh</v>
      </c>
      <c r="N307" s="489"/>
      <c r="O307" s="489"/>
      <c r="P307" s="489"/>
      <c r="Q307" s="41"/>
      <c r="R307" s="42"/>
      <c r="S307" s="43" t="s">
        <v>180</v>
      </c>
      <c r="T307" s="44">
        <f>60-COUNTIF(O310:T319, " ")</f>
        <v>13</v>
      </c>
    </row>
    <row r="308" spans="1:22" ht="3" customHeight="1" x14ac:dyDescent="0.2">
      <c r="B308" s="83"/>
      <c r="C308" s="41"/>
      <c r="D308" s="41"/>
      <c r="E308" s="45"/>
      <c r="F308" s="41"/>
      <c r="G308" s="41"/>
      <c r="H308" s="41"/>
      <c r="I308" s="41"/>
      <c r="J308" s="41"/>
      <c r="K308" s="41"/>
      <c r="L308" s="83"/>
      <c r="M308" s="41"/>
      <c r="N308" s="41"/>
      <c r="O308" s="45"/>
      <c r="P308" s="41"/>
      <c r="Q308" s="41"/>
      <c r="R308" s="41"/>
      <c r="S308" s="41"/>
      <c r="T308" s="41"/>
    </row>
    <row r="309" spans="1:22" ht="12.95" customHeight="1" x14ac:dyDescent="0.2">
      <c r="A309" s="93"/>
      <c r="B309" s="85" t="str">
        <f>X43</f>
        <v>HH10</v>
      </c>
      <c r="C309" s="46" t="s">
        <v>96</v>
      </c>
      <c r="D309" s="46" t="s">
        <v>97</v>
      </c>
      <c r="E309" s="46" t="s">
        <v>15</v>
      </c>
      <c r="F309" s="46" t="s">
        <v>16</v>
      </c>
      <c r="G309" s="46" t="s">
        <v>38</v>
      </c>
      <c r="H309" s="46" t="s">
        <v>39</v>
      </c>
      <c r="I309" s="46" t="s">
        <v>40</v>
      </c>
      <c r="J309" s="46" t="s">
        <v>41</v>
      </c>
      <c r="K309" s="74"/>
      <c r="L309" s="85" t="str">
        <f>X44</f>
        <v>BS01</v>
      </c>
      <c r="M309" s="46" t="s">
        <v>96</v>
      </c>
      <c r="N309" s="46" t="s">
        <v>97</v>
      </c>
      <c r="O309" s="46" t="s">
        <v>15</v>
      </c>
      <c r="P309" s="46" t="s">
        <v>16</v>
      </c>
      <c r="Q309" s="46" t="s">
        <v>38</v>
      </c>
      <c r="R309" s="46" t="s">
        <v>39</v>
      </c>
      <c r="S309" s="46" t="s">
        <v>40</v>
      </c>
      <c r="T309" s="46" t="s">
        <v>41</v>
      </c>
      <c r="V309" s="89">
        <v>40</v>
      </c>
    </row>
    <row r="310" spans="1:22" ht="12.95" customHeight="1" x14ac:dyDescent="0.2">
      <c r="A310" s="91"/>
      <c r="B310" s="488" t="s">
        <v>25</v>
      </c>
      <c r="C310" s="38">
        <v>1</v>
      </c>
      <c r="D310" s="47" t="s">
        <v>98</v>
      </c>
      <c r="E310" s="38" t="str">
        <f>IF(COUNTIF(MaGv!$C$4:$BB$4, B309)&gt;0, INDEX(MaGv!$C$3:$BB$4, 1, MATCH(B309, MaGv!$C$4:$BB$4,0))," ")</f>
        <v xml:space="preserve"> </v>
      </c>
      <c r="F310" s="38" t="str">
        <f>IF(COUNTIF(MaGv!$C$9:$BB$9, B309)&gt;0, INDEX(MaGv!$C$3:$BB$9, 1, MATCH(B309, MaGv!$C$9:$BB$9,0))," ")</f>
        <v xml:space="preserve"> </v>
      </c>
      <c r="G310" s="38" t="str">
        <f>IF(COUNTIF(MaGv!$C$14:$BB$14, B309)&gt;0, INDEX(MaGv!$C$3:$BB$14, 1, MATCH(B309, MaGv!$C$14:$BB$14,0))," ")</f>
        <v xml:space="preserve"> </v>
      </c>
      <c r="H310" s="38" t="str">
        <f>IF(COUNTIF(MaGv!$C$19:$BB$19, B309)&gt;0, INDEX(MaGv!$C$3:$BB$19, 1, MATCH(B309, MaGv!$C$19:$BB$19,0))," ")</f>
        <v xml:space="preserve"> </v>
      </c>
      <c r="I310" s="38" t="str">
        <f>IF(COUNTIF(MaGv!$C$24:$BB$24, B309)&gt;0, INDEX(MaGv!$C$3:$BB$24, 1, MATCH(B309, MaGv!$C$24:$BB$24,0))," ")</f>
        <v xml:space="preserve"> </v>
      </c>
      <c r="J310" s="38" t="str">
        <f>IF(COUNTIF(MaGv!$C$29:$BB$29, B309)&gt;0, INDEX(MaGv!$C$3:$BB$29, 1, MATCH(B309, MaGv!$C$29:$BB$29,0))," ")</f>
        <v xml:space="preserve"> </v>
      </c>
      <c r="K310" s="75"/>
      <c r="L310" s="488" t="s">
        <v>25</v>
      </c>
      <c r="M310" s="38">
        <v>1</v>
      </c>
      <c r="N310" s="47" t="s">
        <v>98</v>
      </c>
      <c r="O310" s="38" t="str">
        <f>IF(COUNTIF(MaGv!$C$4:$BB$4, L309)&gt;0, INDEX(MaGv!$C$3:$BB$4, 1, MATCH(L309, MaGv!$C$4:$BB$4,0))," ")</f>
        <v xml:space="preserve"> </v>
      </c>
      <c r="P310" s="38" t="str">
        <f>IF(COUNTIF(MaGv!$C$9:$BB$9, L309)&gt;0, INDEX(MaGv!$C$3:$BB$9, 1, MATCH(L309, MaGv!$C$9:$BB$9,0))," ")</f>
        <v>A12</v>
      </c>
      <c r="Q310" s="38" t="str">
        <f>IF(COUNTIF(MaGv!$C$14:$BB$14, L309)&gt;0, INDEX(MaGv!$C$3:$BB$14, 1, MATCH(L309, MaGv!$C$14:$BB$14,0))," ")</f>
        <v>A12</v>
      </c>
      <c r="R310" s="38" t="str">
        <f>IF(COUNTIF(MaGv!$C$19:$BB$19, L309)&gt;0, INDEX(MaGv!$C$3:$BB$19, 1, MATCH(L309, MaGv!$C$19:$BB$19,0))," ")</f>
        <v xml:space="preserve"> </v>
      </c>
      <c r="S310" s="38" t="str">
        <f>IF(COUNTIF(MaGv!$C$24:$BB$24, L309)&gt;0, INDEX(MaGv!$C$3:$BB$24, 1, MATCH(L309, MaGv!$C$24:$BB$24,0))," ")</f>
        <v xml:space="preserve"> </v>
      </c>
      <c r="T310" s="38" t="str">
        <f>IF(COUNTIF(MaGv!$C$29:$BB$29, L309)&gt;0, INDEX(MaGv!$C$3:$BB$29, 1, MATCH(L309, MaGv!$C$29:$BB$29,0))," ")</f>
        <v xml:space="preserve"> </v>
      </c>
    </row>
    <row r="311" spans="1:22" ht="12.95" customHeight="1" x14ac:dyDescent="0.2">
      <c r="A311" s="91"/>
      <c r="B311" s="486"/>
      <c r="C311" s="48">
        <v>2</v>
      </c>
      <c r="D311" s="49" t="s">
        <v>140</v>
      </c>
      <c r="E311" s="48" t="str">
        <f>IF(COUNTIF(MaGv!$C$5:$BB$5, B309)&gt;0, INDEX(MaGv!$C$3:$BB$5, 1, MATCH(B309, MaGv!$C$5:$BB$5,0))," ")</f>
        <v xml:space="preserve"> </v>
      </c>
      <c r="F311" s="48" t="str">
        <f>IF(COUNTIF(MaGv!$C$10:$BB$10, B309)&gt;0, INDEX(MaGv!$C$3:$BB$10, 1, MATCH(B309, MaGv!$C$10:$BB$10,0))," ")</f>
        <v xml:space="preserve"> </v>
      </c>
      <c r="G311" s="48" t="str">
        <f>IF(COUNTIF(MaGv!$C$15:$BB$15, B309)&gt;0, INDEX(MaGv!$C$3:$BB$15, 1, MATCH(B309, MaGv!$C$15:$BB$15,0))," ")</f>
        <v xml:space="preserve"> </v>
      </c>
      <c r="H311" s="48" t="str">
        <f>IF(COUNTIF(MaGv!$C$20:$BB$20, B309)&gt;0, INDEX(MaGv!$C$3:$BB$20, 1, MATCH(B309, MaGv!$C$20:$BB$20,0))," ")</f>
        <v xml:space="preserve"> </v>
      </c>
      <c r="I311" s="48" t="str">
        <f>IF(COUNTIF(MaGv!$C$25:$BB$25, B309)&gt;0, INDEX(MaGv!$C$3:$BB$25, 1, MATCH(B309, MaGv!$C$25:$BB$25,0))," ")</f>
        <v xml:space="preserve"> </v>
      </c>
      <c r="J311" s="48" t="str">
        <f>IF(COUNTIF(MaGv!$C$30:$BB$30, B309)&gt;0, INDEX(MaGv!$C$3:$BB$30, 1, MATCH(B309, MaGv!$C$30:$BB$30,0))," ")</f>
        <v xml:space="preserve"> </v>
      </c>
      <c r="K311" s="75"/>
      <c r="L311" s="486"/>
      <c r="M311" s="48">
        <v>2</v>
      </c>
      <c r="N311" s="49" t="s">
        <v>140</v>
      </c>
      <c r="O311" s="48" t="str">
        <f>IF(COUNTIF(MaGv!$C$5:$BB$5, L309)&gt;0, INDEX(MaGv!$C$3:$BB$5, 1, MATCH(L309, MaGv!$C$5:$BB$5,0))," ")</f>
        <v xml:space="preserve"> </v>
      </c>
      <c r="P311" s="48" t="str">
        <f>IF(COUNTIF(MaGv!$C$10:$BB$10, L309)&gt;0, INDEX(MaGv!$C$3:$BB$10, 1, MATCH(L309, MaGv!$C$10:$BB$10,0))," ")</f>
        <v>A5</v>
      </c>
      <c r="Q311" s="48" t="str">
        <f>IF(COUNTIF(MaGv!$C$15:$BB$15, L309)&gt;0, INDEX(MaGv!$C$3:$BB$15, 1, MATCH(L309, MaGv!$C$15:$BB$15,0))," ")</f>
        <v>A7</v>
      </c>
      <c r="R311" s="48" t="str">
        <f>IF(COUNTIF(MaGv!$C$20:$BB$20, L309)&gt;0, INDEX(MaGv!$C$3:$BB$20, 1, MATCH(L309, MaGv!$C$20:$BB$20,0))," ")</f>
        <v xml:space="preserve"> </v>
      </c>
      <c r="S311" s="48" t="str">
        <f>IF(COUNTIF(MaGv!$C$25:$BB$25, L309)&gt;0, INDEX(MaGv!$C$3:$BB$25, 1, MATCH(L309, MaGv!$C$25:$BB$25,0))," ")</f>
        <v xml:space="preserve"> </v>
      </c>
      <c r="T311" s="48" t="str">
        <f>IF(COUNTIF(MaGv!$C$30:$BB$30, L309)&gt;0, INDEX(MaGv!$C$3:$BB$30, 1, MATCH(L309, MaGv!$C$30:$BB$30,0))," ")</f>
        <v xml:space="preserve"> </v>
      </c>
    </row>
    <row r="312" spans="1:22" ht="12.95" customHeight="1" x14ac:dyDescent="0.2">
      <c r="A312" s="91"/>
      <c r="B312" s="486"/>
      <c r="C312" s="48">
        <v>3</v>
      </c>
      <c r="D312" s="49" t="s">
        <v>445</v>
      </c>
      <c r="E312" s="48" t="str">
        <f>IF(COUNTIF(MaGv!$C$6:$BB$6, B309)&gt;0, INDEX(MaGv!$C$3:$BB$6, 1, MATCH(B309, MaGv!$C$6:$BB$6,0))," ")</f>
        <v xml:space="preserve"> </v>
      </c>
      <c r="F312" s="48" t="str">
        <f>IF(COUNTIF(MaGv!$C$11:$BB$11, B309)&gt;0, INDEX(MaGv!$C$3:$BB$11, 1, MATCH(B309, MaGv!$C$11:$BB$11,0))," ")</f>
        <v xml:space="preserve"> </v>
      </c>
      <c r="G312" s="48" t="str">
        <f>IF(COUNTIF(MaGv!$C$16:$BB$16, B309)&gt;0, INDEX(MaGv!$C$3:$BB$16, 1, MATCH(B309, MaGv!$C$16:$BB$16,0))," ")</f>
        <v xml:space="preserve"> </v>
      </c>
      <c r="H312" s="48" t="str">
        <f>IF(COUNTIF(MaGv!$C$21:$BB$21, B309)&gt;0, INDEX(MaGv!$C$3:$BB$21, 1, MATCH(B309, MaGv!$C$21:$BB$21,0))," ")</f>
        <v xml:space="preserve"> </v>
      </c>
      <c r="I312" s="48" t="str">
        <f>IF(COUNTIF(MaGv!$C$26:$BB$26, B309)&gt;0, INDEX(MaGv!$C$3:$BB$26, 1, MATCH(B309, MaGv!$C$26:$BB$26,0))," ")</f>
        <v xml:space="preserve"> </v>
      </c>
      <c r="J312" s="48" t="str">
        <f>IF(COUNTIF(MaGv!$C$31:$BB$31, B309)&gt;0, INDEX(MaGv!$C$3:$BB$31, 1, MATCH(B309, MaGv!$C$31:$BB$31,0))," ")</f>
        <v xml:space="preserve"> </v>
      </c>
      <c r="K312" s="75"/>
      <c r="L312" s="486"/>
      <c r="M312" s="48">
        <v>3</v>
      </c>
      <c r="N312" s="49" t="s">
        <v>445</v>
      </c>
      <c r="O312" s="48" t="str">
        <f>IF(COUNTIF(MaGv!$C$6:$BB$6, L309)&gt;0, INDEX(MaGv!$C$3:$BB$6, 1, MATCH(L309, MaGv!$C$6:$BB$6,0))," ")</f>
        <v xml:space="preserve"> </v>
      </c>
      <c r="P312" s="48" t="str">
        <f>IF(COUNTIF(MaGv!$C$11:$BB$11, L309)&gt;0, INDEX(MaGv!$C$3:$BB$11, 1, MATCH(L309, MaGv!$C$11:$BB$11,0))," ")</f>
        <v>A2</v>
      </c>
      <c r="Q312" s="48" t="str">
        <f>IF(COUNTIF(MaGv!$C$16:$BB$16, L309)&gt;0, INDEX(MaGv!$C$3:$BB$16, 1, MATCH(L309, MaGv!$C$16:$BB$16,0))," ")</f>
        <v>A13</v>
      </c>
      <c r="R312" s="48" t="str">
        <f>IF(COUNTIF(MaGv!$C$21:$BB$21, L309)&gt;0, INDEX(MaGv!$C$3:$BB$21, 1, MATCH(L309, MaGv!$C$21:$BB$21,0))," ")</f>
        <v xml:space="preserve"> </v>
      </c>
      <c r="S312" s="48" t="str">
        <f>IF(COUNTIF(MaGv!$C$26:$BB$26, L309)&gt;0, INDEX(MaGv!$C$3:$BB$26, 1, MATCH(L309, MaGv!$C$26:$BB$26,0))," ")</f>
        <v xml:space="preserve"> </v>
      </c>
      <c r="T312" s="48" t="str">
        <f>IF(COUNTIF(MaGv!$C$31:$BB$31, L309)&gt;0, INDEX(MaGv!$C$3:$BB$31, 1, MATCH(L309, MaGv!$C$31:$BB$31,0))," ")</f>
        <v xml:space="preserve"> </v>
      </c>
    </row>
    <row r="313" spans="1:22" ht="12.95" customHeight="1" x14ac:dyDescent="0.2">
      <c r="A313" s="91"/>
      <c r="B313" s="486"/>
      <c r="C313" s="48">
        <v>4</v>
      </c>
      <c r="D313" s="49" t="s">
        <v>141</v>
      </c>
      <c r="E313" s="48" t="str">
        <f>IF(COUNTIF(MaGv!$C$7:$BB$7, B309)&gt;0, INDEX(MaGv!$C$3:$BB$7, 1, MATCH(B309, MaGv!$C$7:$BB$7,0))," ")</f>
        <v xml:space="preserve"> </v>
      </c>
      <c r="F313" s="48" t="str">
        <f>IF(COUNTIF(MaGv!$C$12:$BB$12, B309)&gt;0, INDEX(MaGv!$C$3:$BB$12, 1, MATCH(B309, MaGv!$C$12:$BB$12,0))," ")</f>
        <v xml:space="preserve"> </v>
      </c>
      <c r="G313" s="48" t="str">
        <f>IF(COUNTIF(MaGv!$C$17:$BB$17, B309)&gt;0, INDEX(MaGv!$C$3:$BB$17, 1, MATCH(B309, MaGv!$C$17:$BB$17,0))," ")</f>
        <v xml:space="preserve"> </v>
      </c>
      <c r="H313" s="48" t="str">
        <f>IF(COUNTIF(MaGv!$C$22:$BB$22, B309)&gt;0, INDEX(MaGv!$C$3:$BB$22, 1, MATCH(B309, MaGv!$C$22:$BB$22,0))," ")</f>
        <v xml:space="preserve"> </v>
      </c>
      <c r="I313" s="48" t="str">
        <f>IF(COUNTIF(MaGv!$C$27:$BB$27, B309)&gt;0, INDEX(MaGv!$C$3:$BB$27, 1, MATCH(B309, MaGv!$C$27:$BB$27,0))," ")</f>
        <v xml:space="preserve"> </v>
      </c>
      <c r="J313" s="48" t="str">
        <f>IF(COUNTIF(MaGv!$C$32:$BB$32, B309)&gt;0, INDEX(MaGv!$C$3:$BB$32, 1, MATCH(B309, MaGv!$C$32:$BB$32,0))," ")</f>
        <v xml:space="preserve"> </v>
      </c>
      <c r="K313" s="75"/>
      <c r="L313" s="486"/>
      <c r="M313" s="48">
        <v>4</v>
      </c>
      <c r="N313" s="49" t="s">
        <v>141</v>
      </c>
      <c r="O313" s="48" t="str">
        <f>IF(COUNTIF(MaGv!$C$7:$BB$7, L309)&gt;0, INDEX(MaGv!$C$3:$BB$7, 1, MATCH(L309, MaGv!$C$7:$BB$7,0))," ")</f>
        <v xml:space="preserve"> </v>
      </c>
      <c r="P313" s="48" t="str">
        <f>IF(COUNTIF(MaGv!$C$12:$BB$12, L309)&gt;0, INDEX(MaGv!$C$3:$BB$12, 1, MATCH(L309, MaGv!$C$12:$BB$12,0))," ")</f>
        <v xml:space="preserve"> </v>
      </c>
      <c r="Q313" s="48" t="str">
        <f>IF(COUNTIF(MaGv!$C$17:$BB$17, L309)&gt;0, INDEX(MaGv!$C$3:$BB$17, 1, MATCH(L309, MaGv!$C$17:$BB$17,0))," ")</f>
        <v>A10</v>
      </c>
      <c r="R313" s="48" t="str">
        <f>IF(COUNTIF(MaGv!$C$22:$BB$22, L309)&gt;0, INDEX(MaGv!$C$3:$BB$22, 1, MATCH(L309, MaGv!$C$22:$BB$22,0))," ")</f>
        <v xml:space="preserve"> </v>
      </c>
      <c r="S313" s="48" t="str">
        <f>IF(COUNTIF(MaGv!$C$27:$BB$27, L309)&gt;0, INDEX(MaGv!$C$3:$BB$27, 1, MATCH(L309, MaGv!$C$27:$BB$27,0))," ")</f>
        <v xml:space="preserve"> </v>
      </c>
      <c r="T313" s="48" t="str">
        <f>IF(COUNTIF(MaGv!$C$32:$BB$32, L309)&gt;0, INDEX(MaGv!$C$3:$BB$32, 1, MATCH(L309, MaGv!$C$32:$BB$32,0))," ")</f>
        <v xml:space="preserve"> </v>
      </c>
    </row>
    <row r="314" spans="1:22" ht="12.95" customHeight="1" thickBot="1" x14ac:dyDescent="0.25">
      <c r="A314" s="91"/>
      <c r="B314" s="486"/>
      <c r="C314" s="79">
        <v>5</v>
      </c>
      <c r="D314" s="81" t="s">
        <v>142</v>
      </c>
      <c r="E314" s="79" t="str">
        <f>IF(COUNTIF(MaGv!$C$8:$BB$8, B309)&gt;0, INDEX(MaGv!$C$3:$BB$8, 1, MATCH(B309, MaGv!$C$8:$BB$8,0))," ")</f>
        <v xml:space="preserve"> </v>
      </c>
      <c r="F314" s="79" t="str">
        <f>IF(COUNTIF(MaGv!$C$13:$BB$13, B309)&gt;0, INDEX(MaGv!$C$3:$BB$13, 1, MATCH(B309, MaGv!$C$13:$BB$13,0))," ")</f>
        <v xml:space="preserve"> </v>
      </c>
      <c r="G314" s="79" t="str">
        <f>IF(COUNTIF(MaGv!$C$18:$BB$18, B309)&gt;0, INDEX(MaGv!$C$3:$BB$18, 1, MATCH(B309, MaGv!$C$18:$BB$18,0))," ")</f>
        <v xml:space="preserve"> </v>
      </c>
      <c r="H314" s="79" t="str">
        <f>IF(COUNTIF(MaGv!$C$23:$BB$23, B309)&gt;0, INDEX(MaGv!$C$3:$BB$23, 1, MATCH(B309, MaGv!$C$23:$BB$23,0))," ")</f>
        <v xml:space="preserve"> </v>
      </c>
      <c r="I314" s="79" t="str">
        <f>IF(COUNTIF(MaGv!$C$28:$BB$28, B309)&gt;0, INDEX(MaGv!$C$3:$BB$28, 1, MATCH(B309, MaGv!$C$28:$BB$28,0))," ")</f>
        <v xml:space="preserve"> </v>
      </c>
      <c r="J314" s="79" t="str">
        <f>IF(COUNTIF(MaGv!$C$33:$BB$33, B309)&gt;0, INDEX(MaGv!$C$3:$BB$33, 1, MATCH(B309, MaGv!$C$33:$BB$33, 0))," ")</f>
        <v xml:space="preserve"> </v>
      </c>
      <c r="K314" s="75"/>
      <c r="L314" s="486"/>
      <c r="M314" s="79">
        <v>5</v>
      </c>
      <c r="N314" s="81" t="s">
        <v>142</v>
      </c>
      <c r="O314" s="79" t="str">
        <f>IF(COUNTIF(MaGv!$C$8:$BB$8, L309)&gt;0, INDEX(MaGv!$C$3:$BB$8, 1, MATCH(L309, MaGv!$C$8:$BB$8,0))," ")</f>
        <v xml:space="preserve"> </v>
      </c>
      <c r="P314" s="79" t="str">
        <f>IF(COUNTIF(MaGv!$C$13:$BB$13, L309)&gt;0, INDEX(MaGv!$C$3:$BB$13, 1, MATCH(L309, MaGv!$C$13:$BB$13,0))," ")</f>
        <v>A7</v>
      </c>
      <c r="Q314" s="79" t="str">
        <f>IF(COUNTIF(MaGv!$C$18:$BB$18, L309)&gt;0, INDEX(MaGv!$C$3:$BB$18, 1, MATCH(L309, MaGv!$C$18:$BB$18,0))," ")</f>
        <v>A2</v>
      </c>
      <c r="R314" s="79" t="str">
        <f>IF(COUNTIF(MaGv!$C$23:$BB$23, L309)&gt;0, INDEX(MaGv!$C$3:$BB$23, 1, MATCH(L309, MaGv!$C$23:$BB$23,0))," ")</f>
        <v xml:space="preserve"> </v>
      </c>
      <c r="S314" s="79" t="str">
        <f>IF(COUNTIF(MaGv!$C$28:$BB$28, L309)&gt;0, INDEX(MaGv!$C$3:$BB$28, 1, MATCH(L309, MaGv!$C$28:$BB$28,0))," ")</f>
        <v xml:space="preserve"> </v>
      </c>
      <c r="T314" s="79" t="str">
        <f>IF(COUNTIF(MaGv!$C$33:$BB$33, L309)&gt;0, INDEX(MaGv!$C$3:$BB$33, 1, MATCH(L309, MaGv!$C$33:$BB$33, 0))," ")</f>
        <v xml:space="preserve"> </v>
      </c>
    </row>
    <row r="315" spans="1:22" ht="12.95" customHeight="1" thickTop="1" x14ac:dyDescent="0.2">
      <c r="A315" s="91"/>
      <c r="B315" s="485" t="s">
        <v>24</v>
      </c>
      <c r="C315" s="80">
        <v>1</v>
      </c>
      <c r="D315" s="82" t="s">
        <v>446</v>
      </c>
      <c r="E315" s="80" t="str">
        <f>IF(COUNTIF(MaGv!$C$39:$BB$39, B309)&gt;0, INDEX(MaGv!$C$38:$BB$39, 1, MATCH(B309, MaGv!$C$39:$BB$39,0))," ")</f>
        <v xml:space="preserve"> </v>
      </c>
      <c r="F315" s="80" t="str">
        <f>IF(COUNTIF(MaGv!$C$44:$BB$44, B309)&gt;0, INDEX(MaGv!$C$38:$BB$44, 1, MATCH(B309, MaGv!$C$44:$BB$44,0))," ")</f>
        <v xml:space="preserve"> </v>
      </c>
      <c r="G315" s="80" t="str">
        <f>IF(COUNTIF(MaGv!$C$49:$BB$49, B309)&gt;0, INDEX(MaGv!$C$38:$BB$49, 1, MATCH(B309, MaGv!$C$49:$BB$49,0))," ")</f>
        <v xml:space="preserve"> </v>
      </c>
      <c r="H315" s="80" t="str">
        <f>IF(COUNTIF(MaGv!$C$54:$BB$54, B309)&gt;0, INDEX(MaGv!$C$38:$BB$54, 1, MATCH(B309, MaGv!$C$54:$BB$54,0))," ")</f>
        <v xml:space="preserve"> </v>
      </c>
      <c r="I315" s="80" t="str">
        <f>IF(COUNTIF(MaGv!$C$59:$BB$59, B309)&gt;0, INDEX(MaGv!$C$38:$BB$59, 1, MATCH(B309, MaGv!$C$59:$BB$59,0))," ")</f>
        <v xml:space="preserve"> </v>
      </c>
      <c r="J315" s="80" t="str">
        <f>IF(COUNTIF(MaGv!$C$64:$BB$64, B309)&gt;0, INDEX(MaGv!$C$38:$BB$64, 1, MATCH(B309, MaGv!$C$64:$BB$64,0))," ")</f>
        <v xml:space="preserve"> </v>
      </c>
      <c r="K315" s="75"/>
      <c r="L315" s="485" t="s">
        <v>24</v>
      </c>
      <c r="M315" s="80">
        <v>1</v>
      </c>
      <c r="N315" s="82" t="s">
        <v>446</v>
      </c>
      <c r="O315" s="80" t="str">
        <f>IF(COUNTIF(MaGv!$C$39:$BB$39, L309)&gt;0, INDEX(MaGv!$C$38:$BB$39, 1, MATCH(L309, MaGv!$C$39:$BB$39,0))," ")</f>
        <v xml:space="preserve"> </v>
      </c>
      <c r="P315" s="80" t="str">
        <f>IF(COUNTIF(MaGv!$C$44:$BB$44, L309)&gt;0, INDEX(MaGv!$C$38:$BB$44, 1, MATCH(L309, MaGv!$C$44:$BB$44,0))," ")</f>
        <v xml:space="preserve"> </v>
      </c>
      <c r="Q315" s="80" t="str">
        <f>IF(COUNTIF(MaGv!$C$49:$BB$49, L309)&gt;0, INDEX(MaGv!$C$38:$BB$49, 1, MATCH(L309, MaGv!$C$49:$BB$49,0))," ")</f>
        <v xml:space="preserve"> </v>
      </c>
      <c r="R315" s="80" t="str">
        <f>IF(COUNTIF(MaGv!$C$54:$BB$54, L309)&gt;0, INDEX(MaGv!$C$38:$BB$54, 1, MATCH(L309, MaGv!$C$54:$BB$54,0))," ")</f>
        <v xml:space="preserve"> </v>
      </c>
      <c r="S315" s="80" t="str">
        <f>IF(COUNTIF(MaGv!$C$59:$BB$59, L309)&gt;0, INDEX(MaGv!$C$38:$BB$59, 1, MATCH(L309, MaGv!$C$59:$BB$59,0))," ")</f>
        <v xml:space="preserve"> </v>
      </c>
      <c r="T315" s="80" t="str">
        <f>IF(COUNTIF(MaGv!$C$64:$BB$64, L309)&gt;0, INDEX(MaGv!$C$38:$BB$64, 1, MATCH(L309, MaGv!$C$64:$BB$64,0))," ")</f>
        <v xml:space="preserve"> </v>
      </c>
    </row>
    <row r="316" spans="1:22" ht="12.95" customHeight="1" x14ac:dyDescent="0.2">
      <c r="A316" s="91"/>
      <c r="B316" s="486"/>
      <c r="C316" s="48">
        <v>2</v>
      </c>
      <c r="D316" s="49" t="s">
        <v>707</v>
      </c>
      <c r="E316" s="48" t="str">
        <f>IF(COUNTIF(MaGv!$C$40:$BB$40, B309)&gt;0, INDEX(MaGv!$C$38:$BB$40, 1, MATCH(B309, MaGv!$C$40:$BB$40,0))," ")</f>
        <v xml:space="preserve"> </v>
      </c>
      <c r="F316" s="48" t="str">
        <f>IF(COUNTIF(MaGv!$C$45:$BB$45, B309)&gt;0, INDEX(MaGv!$C$38:$BB$45, 1, MATCH(B309, MaGv!$C$45:$BB$45,0))," ")</f>
        <v xml:space="preserve"> </v>
      </c>
      <c r="G316" s="48" t="str">
        <f>IF(COUNTIF(MaGv!$C$50:$BB$50, B309)&gt;0, INDEX(MaGv!$C$38:$BB$50, 1, MATCH(B309, MaGv!$C$50:$BB$50,0))," ")</f>
        <v xml:space="preserve"> </v>
      </c>
      <c r="H316" s="48" t="str">
        <f>IF(COUNTIF(MaGv!$C$55:$BB$55, B309)&gt;0, INDEX(MaGv!$C$38:$BB$55, 1, MATCH(B309, MaGv!$C$55:$BB$55,0))," ")</f>
        <v xml:space="preserve"> </v>
      </c>
      <c r="I316" s="48" t="str">
        <f>IF(COUNTIF(MaGv!$C$60:$BB$60, B309)&gt;0, INDEX(MaGv!$C$38:$BB$60, 1, MATCH(B309, MaGv!$C$60:$BB$60,0))," ")</f>
        <v xml:space="preserve"> </v>
      </c>
      <c r="J316" s="48" t="str">
        <f>IF(COUNTIF(MaGv!$C$65:$BB$65, B309)&gt;0, INDEX(MaGv!$C$38:$BB$65, 1, MATCH(B309, MaGv!$C$65:$BB$65,0))," ")</f>
        <v xml:space="preserve"> </v>
      </c>
      <c r="K316" s="75"/>
      <c r="L316" s="486"/>
      <c r="M316" s="48">
        <v>2</v>
      </c>
      <c r="N316" s="49" t="s">
        <v>707</v>
      </c>
      <c r="O316" s="48" t="str">
        <f>IF(COUNTIF(MaGv!$C$40:$BB$40, L309)&gt;0, INDEX(MaGv!$C$38:$BB$40, 1, MATCH(L309, MaGv!$C$40:$BB$40,0))," ")</f>
        <v xml:space="preserve"> </v>
      </c>
      <c r="P316" s="48" t="str">
        <f>IF(COUNTIF(MaGv!$C$45:$BB$45, L309)&gt;0, INDEX(MaGv!$C$38:$BB$45, 1, MATCH(L309, MaGv!$C$45:$BB$45,0))," ")</f>
        <v xml:space="preserve"> </v>
      </c>
      <c r="Q316" s="48" t="str">
        <f>IF(COUNTIF(MaGv!$C$50:$BB$50, L309)&gt;0, INDEX(MaGv!$C$38:$BB$50, 1, MATCH(L309, MaGv!$C$50:$BB$50,0))," ")</f>
        <v>A5</v>
      </c>
      <c r="R316" s="48" t="str">
        <f>IF(COUNTIF(MaGv!$C$55:$BB$55, L309)&gt;0, INDEX(MaGv!$C$38:$BB$55, 1, MATCH(L309, MaGv!$C$55:$BB$55,0))," ")</f>
        <v xml:space="preserve"> </v>
      </c>
      <c r="S316" s="48" t="str">
        <f>IF(COUNTIF(MaGv!$C$60:$BB$60, L309)&gt;0, INDEX(MaGv!$C$38:$BB$60, 1, MATCH(L309, MaGv!$C$60:$BB$60,0))," ")</f>
        <v xml:space="preserve"> </v>
      </c>
      <c r="T316" s="48" t="str">
        <f>IF(COUNTIF(MaGv!$C$65:$BB$65, L309)&gt;0, INDEX(MaGv!$C$38:$BB$65, 1, MATCH(L309, MaGv!$C$65:$BB$65,0))," ")</f>
        <v xml:space="preserve"> </v>
      </c>
    </row>
    <row r="317" spans="1:22" ht="12.95" customHeight="1" x14ac:dyDescent="0.2">
      <c r="A317" s="91"/>
      <c r="B317" s="486"/>
      <c r="C317" s="48">
        <v>3</v>
      </c>
      <c r="D317" s="49" t="s">
        <v>708</v>
      </c>
      <c r="E317" s="48" t="str">
        <f>IF(COUNTIF(MaGv!$C$41:$BB$41, B309)&gt;0, INDEX(MaGv!$C$38:$BB$41, 1, MATCH(B309, MaGv!$C$41:$BB$41,0))," ")</f>
        <v xml:space="preserve"> </v>
      </c>
      <c r="F317" s="48" t="str">
        <f>IF(COUNTIF(MaGv!$C$46:$BB$46, B309)&gt;0, INDEX(MaGv!$C$38:$BB$46, 1, MATCH(B309, MaGv!$C$46:$BB$46,0))," ")</f>
        <v xml:space="preserve"> </v>
      </c>
      <c r="G317" s="48" t="str">
        <f>IF(COUNTIF(MaGv!$C$51:$BB$51, B309)&gt;0, INDEX(MaGv!$C$38:$BB$51, 1, MATCH(B309, MaGv!$C$51:$BB$51,0))," ")</f>
        <v xml:space="preserve"> </v>
      </c>
      <c r="H317" s="48" t="str">
        <f>IF(COUNTIF(MaGv!$C$56:$BB$56, B309)&gt;0, INDEX(MaGv!$C$38:$BB$56, 1, MATCH(B309, MaGv!$C$56:$BB$56,0))," ")</f>
        <v xml:space="preserve"> </v>
      </c>
      <c r="I317" s="48" t="str">
        <f>IF(COUNTIF(MaGv!$C$61:$BB$61, B309)&gt;0, INDEX(MaGv!$C$38:$BB$61, 1, MATCH(B309, MaGv!$C$61:$BB$61,0))," ")</f>
        <v xml:space="preserve"> </v>
      </c>
      <c r="J317" s="48" t="str">
        <f>IF(COUNTIF(MaGv!$C$66:$BB$66, B309)&gt;0, INDEX(MaGv!$C$38:$BB$66, 1, MATCH(B309, MaGv!$C$66:$BB$66,0))," ")</f>
        <v xml:space="preserve"> </v>
      </c>
      <c r="K317" s="75"/>
      <c r="L317" s="486"/>
      <c r="M317" s="48">
        <v>3</v>
      </c>
      <c r="N317" s="49" t="s">
        <v>708</v>
      </c>
      <c r="O317" s="48" t="str">
        <f>IF(COUNTIF(MaGv!$C$41:$BB$41, L309)&gt;0, INDEX(MaGv!$C$38:$BB$41, 1, MATCH(L309, MaGv!$C$41:$BB$41,0))," ")</f>
        <v xml:space="preserve"> </v>
      </c>
      <c r="P317" s="48" t="str">
        <f>IF(COUNTIF(MaGv!$C$46:$BB$46, L309)&gt;0, INDEX(MaGv!$C$38:$BB$46, 1, MATCH(L309, MaGv!$C$46:$BB$46,0))," ")</f>
        <v>A9</v>
      </c>
      <c r="Q317" s="48" t="str">
        <f>IF(COUNTIF(MaGv!$C$51:$BB$51, L309)&gt;0, INDEX(MaGv!$C$38:$BB$51, 1, MATCH(L309, MaGv!$C$51:$BB$51,0))," ")</f>
        <v xml:space="preserve"> </v>
      </c>
      <c r="R317" s="48" t="str">
        <f>IF(COUNTIF(MaGv!$C$56:$BB$56, L309)&gt;0, INDEX(MaGv!$C$38:$BB$56, 1, MATCH(L309, MaGv!$C$56:$BB$56,0))," ")</f>
        <v xml:space="preserve"> </v>
      </c>
      <c r="S317" s="48" t="str">
        <f>IF(COUNTIF(MaGv!$C$61:$BB$61, L309)&gt;0, INDEX(MaGv!$C$38:$BB$61, 1, MATCH(L309, MaGv!$C$61:$BB$61,0))," ")</f>
        <v xml:space="preserve"> </v>
      </c>
      <c r="T317" s="48" t="str">
        <f>IF(COUNTIF(MaGv!$C$66:$BB$66, L309)&gt;0, INDEX(MaGv!$C$38:$BB$66, 1, MATCH(L309, MaGv!$C$66:$BB$66,0))," ")</f>
        <v xml:space="preserve"> </v>
      </c>
    </row>
    <row r="318" spans="1:22" ht="12.95" customHeight="1" x14ac:dyDescent="0.2">
      <c r="A318" s="91"/>
      <c r="B318" s="486"/>
      <c r="C318" s="48">
        <v>4</v>
      </c>
      <c r="D318" s="49" t="s">
        <v>709</v>
      </c>
      <c r="E318" s="48" t="str">
        <f>IF(COUNTIF(MaGv!$C$42:$BB$42, B309)&gt;0, INDEX(MaGv!$C$38:$BB$42, 1, MATCH(B309, MaGv!$C$42:$BB$42,0))," ")</f>
        <v xml:space="preserve"> </v>
      </c>
      <c r="F318" s="48" t="str">
        <f>IF(COUNTIF(MaGv!$C$47:$BB$47, B309)&gt;0, INDEX(MaGv!$C$38:$BB$47, 1, MATCH(B309, MaGv!$C$47:$BB$47,0))," ")</f>
        <v xml:space="preserve"> </v>
      </c>
      <c r="G318" s="48" t="str">
        <f>IF(COUNTIF(MaGv!$C$52:$BB$52, B309)&gt;0, INDEX(MaGv!$C$38:$BB$52, 1, MATCH(B309, MaGv!$C$52:$BB$52, 0))," ")</f>
        <v xml:space="preserve"> </v>
      </c>
      <c r="H318" s="48" t="str">
        <f>IF(COUNTIF(MaGv!$C$57:$BB$57, B309)&gt;0, INDEX(MaGv!$C$38:$BB$57, 1, MATCH(B309, MaGv!$C$57:$BB$57,0))," ")</f>
        <v xml:space="preserve"> </v>
      </c>
      <c r="I318" s="48" t="str">
        <f>IF(COUNTIF(MaGv!$C$62:$BB$62, B309)&gt;0, INDEX(MaGv!$C$38:$BB$62, 1, MATCH(B309, MaGv!$C$62:$BB$62,0))," ")</f>
        <v xml:space="preserve"> </v>
      </c>
      <c r="J318" s="48" t="str">
        <f>IF(COUNTIF(MaGv!$C$66:$BB$67, B309)&gt;0, INDEX(MaGv!$C$38:$BB$67, 1, MATCH(B309, MaGv!$C$67:$BB$67,0))," ")</f>
        <v xml:space="preserve"> </v>
      </c>
      <c r="K318" s="75"/>
      <c r="L318" s="486"/>
      <c r="M318" s="48">
        <v>4</v>
      </c>
      <c r="N318" s="49" t="s">
        <v>709</v>
      </c>
      <c r="O318" s="48" t="str">
        <f>IF(COUNTIF(MaGv!$C$42:$BB$42, L309)&gt;0, INDEX(MaGv!$C$38:$BB$42, 1, MATCH(L309, MaGv!$C$42:$BB$42,0))," ")</f>
        <v xml:space="preserve"> </v>
      </c>
      <c r="P318" s="48" t="str">
        <f>IF(COUNTIF(MaGv!$C$47:$BB$47, L309)&gt;0, INDEX(MaGv!$C$38:$BB$47, 1, MATCH(L309, MaGv!$C$47:$BB$47,0))," ")</f>
        <v xml:space="preserve"> </v>
      </c>
      <c r="Q318" s="48" t="str">
        <f>IF(COUNTIF(MaGv!$C$52:$BB$52, L309)&gt;0, INDEX(MaGv!$C$38:$BB$52, 1, MATCH(L309, MaGv!$C$52:$BB$52, 0))," ")</f>
        <v>A6</v>
      </c>
      <c r="R318" s="48" t="str">
        <f>IF(COUNTIF(MaGv!$C$57:$BB$57, L309)&gt;0, INDEX(MaGv!$C$38:$BB$57, 1, MATCH(L309, MaGv!$C$57:$BB$57,0))," ")</f>
        <v xml:space="preserve"> </v>
      </c>
      <c r="S318" s="48" t="str">
        <f>IF(COUNTIF(MaGv!$C$62:$BB$62, L309)&gt;0, INDEX(MaGv!$C$38:$BB$62, 1, MATCH(L309, MaGv!$C$62:$BB$62,0))," ")</f>
        <v xml:space="preserve"> </v>
      </c>
      <c r="T318" s="48" t="str">
        <f>IF(COUNTIF(MaGv!$C$66:$BB$67, L309)&gt;0, INDEX(MaGv!$C$38:$BB$67, 1, MATCH(L309, MaGv!$C$67:$BB$67,0))," ")</f>
        <v xml:space="preserve"> </v>
      </c>
    </row>
    <row r="319" spans="1:22" ht="12.95" customHeight="1" x14ac:dyDescent="0.2">
      <c r="A319" s="91"/>
      <c r="B319" s="487"/>
      <c r="C319" s="50">
        <v>5</v>
      </c>
      <c r="D319" s="51" t="s">
        <v>710</v>
      </c>
      <c r="E319" s="50" t="str">
        <f>IF(COUNTIF(MaGv!$C$43:$BB$43, B309)&gt;0, INDEX(MaGv!$C$38:$BB$43, 1, MATCH(B309, MaGv!$C$43:$BB$43,0))," ")</f>
        <v xml:space="preserve"> </v>
      </c>
      <c r="F319" s="50" t="str">
        <f>IF(COUNTIF(MaGv!$C$48:$BB$48, B309)&gt;0, INDEX(MaGv!$C$38:$BB$48, 1, MATCH(B309, MaGv!$C$48:$BB$48,0))," ")</f>
        <v xml:space="preserve"> </v>
      </c>
      <c r="G319" s="50" t="str">
        <f>IF(COUNTIF(MaGv!$C$53:$BB$53, B309)&gt;0, INDEX(MaGv!$C$38:$BB$53, 1, MATCH(B309, MaGv!$C$53:$BB$53,0))," ")</f>
        <v xml:space="preserve"> </v>
      </c>
      <c r="H319" s="50" t="str">
        <f>IF(COUNTIF(MaGv!$C$58:$BB$58, B309)&gt;0, INDEX(MaGv!$C$38:$BB$58, 1, MATCH(B309, MaGv!$C$58:$BB$58,0))," ")</f>
        <v xml:space="preserve"> </v>
      </c>
      <c r="I319" s="50" t="str">
        <f>IF(COUNTIF(MaGv!$C$63:$BB$63, B309)&gt;0, INDEX(MaGv!$C$38:$BB$63, 1, MATCH(B309, MaGv!$C$63:$BB$63,0))," ")</f>
        <v xml:space="preserve"> </v>
      </c>
      <c r="J319" s="50" t="str">
        <f>IF(COUNTIF(MaGv!$C$68:$BB$68, B309)&gt;0, INDEX(MaGv!$C$38:$BB$68, 1, MATCH(B309, MaGv!$C$68:$BB$68,0))," ")</f>
        <v xml:space="preserve"> </v>
      </c>
      <c r="K319" s="75"/>
      <c r="L319" s="487"/>
      <c r="M319" s="50">
        <v>5</v>
      </c>
      <c r="N319" s="51" t="s">
        <v>710</v>
      </c>
      <c r="O319" s="50" t="str">
        <f>IF(COUNTIF(MaGv!$C$43:$BB$43, L309)&gt;0, INDEX(MaGv!$C$38:$BB$43, 1, MATCH(L309, MaGv!$C$43:$BB$43,0))," ")</f>
        <v xml:space="preserve"> </v>
      </c>
      <c r="P319" s="50" t="str">
        <f>IF(COUNTIF(MaGv!$C$48:$BB$48, L309)&gt;0, INDEX(MaGv!$C$38:$BB$48, 1, MATCH(L309, MaGv!$C$48:$BB$48,0))," ")</f>
        <v xml:space="preserve"> </v>
      </c>
      <c r="Q319" s="50" t="str">
        <f>IF(COUNTIF(MaGv!$C$53:$BB$53, L309)&gt;0, INDEX(MaGv!$C$38:$BB$53, 1, MATCH(L309, MaGv!$C$53:$BB$53,0))," ")</f>
        <v>A6</v>
      </c>
      <c r="R319" s="50" t="str">
        <f>IF(COUNTIF(MaGv!$C$58:$BB$58, L309)&gt;0, INDEX(MaGv!$C$38:$BB$58, 1, MATCH(L309, MaGv!$C$58:$BB$58,0))," ")</f>
        <v xml:space="preserve"> </v>
      </c>
      <c r="S319" s="50" t="str">
        <f>IF(COUNTIF(MaGv!$C$63:$BB$63, L309)&gt;0, INDEX(MaGv!$C$38:$BB$63, 1, MATCH(L309, MaGv!$C$63:$BB$63,0))," ")</f>
        <v xml:space="preserve"> </v>
      </c>
      <c r="T319" s="50" t="str">
        <f>IF(COUNTIF(MaGv!$C$68:$BB$68, L309)&gt;0, INDEX(MaGv!$C$38:$BB$68, 1, MATCH(L309, MaGv!$C$68:$BB$68,0))," ")</f>
        <v xml:space="preserve"> </v>
      </c>
    </row>
    <row r="322" spans="1:22" ht="12.95" customHeight="1" x14ac:dyDescent="0.2">
      <c r="A322" s="91"/>
      <c r="B322" s="83"/>
      <c r="C322" s="40" t="s">
        <v>94</v>
      </c>
      <c r="D322" s="40"/>
      <c r="E322" s="40"/>
      <c r="F322" s="40"/>
      <c r="G322" s="40"/>
      <c r="H322" s="40" t="str">
        <f>MaGv!$N$1</f>
        <v>02/1/2018</v>
      </c>
      <c r="I322" s="40"/>
      <c r="J322" s="40"/>
      <c r="K322" s="41"/>
      <c r="L322" s="83"/>
      <c r="M322" s="40" t="s">
        <v>94</v>
      </c>
      <c r="N322" s="40"/>
      <c r="O322" s="40"/>
      <c r="P322" s="40"/>
      <c r="Q322" s="40"/>
      <c r="R322" s="40" t="str">
        <f>MaGv!$N$1</f>
        <v>02/1/2018</v>
      </c>
      <c r="S322" s="40"/>
      <c r="T322" s="40"/>
    </row>
    <row r="323" spans="1:22" ht="17.25" customHeight="1" x14ac:dyDescent="0.3">
      <c r="B323" s="84" t="s">
        <v>95</v>
      </c>
      <c r="C323" s="489" t="str">
        <f>VLOOKUP(B325,dsma,3,0)&amp;"-"&amp;VLOOKUP(B325,dsma,5,0)</f>
        <v>Lê Nguyễn Bảo Ngọc-Sinh</v>
      </c>
      <c r="D323" s="489"/>
      <c r="E323" s="489"/>
      <c r="F323" s="489"/>
      <c r="G323" s="41"/>
      <c r="H323" s="42"/>
      <c r="I323" s="43" t="s">
        <v>180</v>
      </c>
      <c r="J323" s="44">
        <f>60-COUNTIF(E326:J335, " ")</f>
        <v>15</v>
      </c>
      <c r="K323" s="41"/>
      <c r="L323" s="84" t="s">
        <v>95</v>
      </c>
      <c r="M323" s="489" t="str">
        <f>VLOOKUP(L325,dsma,3,0)&amp;"-"&amp;VLOOKUP(L325,dsma,5,0)</f>
        <v>Nguyễn Thị Thảo-Sinh</v>
      </c>
      <c r="N323" s="489"/>
      <c r="O323" s="489"/>
      <c r="P323" s="489"/>
      <c r="Q323" s="41"/>
      <c r="R323" s="42"/>
      <c r="S323" s="43" t="s">
        <v>180</v>
      </c>
      <c r="T323" s="44">
        <f>60-COUNTIF(O326:T335, " ")</f>
        <v>0</v>
      </c>
    </row>
    <row r="324" spans="1:22" ht="3" customHeight="1" x14ac:dyDescent="0.2">
      <c r="B324" s="83"/>
      <c r="C324" s="41"/>
      <c r="D324" s="41"/>
      <c r="E324" s="45"/>
      <c r="F324" s="41"/>
      <c r="G324" s="41"/>
      <c r="H324" s="41"/>
      <c r="I324" s="41"/>
      <c r="J324" s="41"/>
      <c r="K324" s="41"/>
      <c r="L324" s="83"/>
      <c r="M324" s="41"/>
      <c r="N324" s="41"/>
      <c r="O324" s="45"/>
      <c r="P324" s="41"/>
      <c r="Q324" s="41"/>
      <c r="R324" s="41"/>
      <c r="S324" s="41"/>
      <c r="T324" s="41"/>
    </row>
    <row r="325" spans="1:22" ht="12.95" customHeight="1" x14ac:dyDescent="0.2">
      <c r="A325" s="93"/>
      <c r="B325" s="85" t="str">
        <f>X45</f>
        <v>BS02</v>
      </c>
      <c r="C325" s="46" t="s">
        <v>96</v>
      </c>
      <c r="D325" s="46" t="s">
        <v>97</v>
      </c>
      <c r="E325" s="46" t="s">
        <v>15</v>
      </c>
      <c r="F325" s="46" t="s">
        <v>16</v>
      </c>
      <c r="G325" s="46" t="s">
        <v>38</v>
      </c>
      <c r="H325" s="46" t="s">
        <v>39</v>
      </c>
      <c r="I325" s="46" t="s">
        <v>40</v>
      </c>
      <c r="J325" s="46" t="s">
        <v>41</v>
      </c>
      <c r="K325" s="74"/>
      <c r="L325" s="85" t="str">
        <f>X46</f>
        <v>HS03</v>
      </c>
      <c r="M325" s="46" t="s">
        <v>96</v>
      </c>
      <c r="N325" s="46" t="s">
        <v>97</v>
      </c>
      <c r="O325" s="46" t="s">
        <v>15</v>
      </c>
      <c r="P325" s="46" t="s">
        <v>16</v>
      </c>
      <c r="Q325" s="46" t="s">
        <v>38</v>
      </c>
      <c r="R325" s="46" t="s">
        <v>39</v>
      </c>
      <c r="S325" s="46" t="s">
        <v>40</v>
      </c>
      <c r="T325" s="46" t="s">
        <v>41</v>
      </c>
      <c r="V325" s="89">
        <v>42</v>
      </c>
    </row>
    <row r="326" spans="1:22" ht="12.95" customHeight="1" x14ac:dyDescent="0.2">
      <c r="A326" s="91"/>
      <c r="B326" s="488" t="s">
        <v>25</v>
      </c>
      <c r="C326" s="38">
        <v>1</v>
      </c>
      <c r="D326" s="47" t="s">
        <v>98</v>
      </c>
      <c r="E326" s="38" t="str">
        <f>IF(COUNTIF(MaGv!$C$4:$BB$4, B325)&gt;0, INDEX(MaGv!$C$3:$BB$4, 1, MATCH(B325, MaGv!$C$4:$BB$4,0))," ")</f>
        <v xml:space="preserve"> </v>
      </c>
      <c r="F326" s="38" t="str">
        <f>IF(COUNTIF(MaGv!$C$9:$BB$9, B325)&gt;0, INDEX(MaGv!$C$3:$BB$9, 1, MATCH(B325, MaGv!$C$9:$BB$9,0))," ")</f>
        <v xml:space="preserve"> </v>
      </c>
      <c r="G326" s="38" t="str">
        <f>IF(COUNTIF(MaGv!$C$14:$BB$14, B325)&gt;0, INDEX(MaGv!$C$3:$BB$14, 1, MATCH(B325, MaGv!$C$14:$BB$14,0))," ")</f>
        <v xml:space="preserve"> </v>
      </c>
      <c r="H326" s="38" t="str">
        <f>IF(COUNTIF(MaGv!$C$19:$BB$19, B325)&gt;0, INDEX(MaGv!$C$3:$BB$19, 1, MATCH(B325, MaGv!$C$19:$BB$19,0))," ")</f>
        <v>B8</v>
      </c>
      <c r="I326" s="38" t="str">
        <f>IF(COUNTIF(MaGv!$C$24:$BB$24, B325)&gt;0, INDEX(MaGv!$C$3:$BB$24, 1, MATCH(B325, MaGv!$C$24:$BB$24,0))," ")</f>
        <v xml:space="preserve"> </v>
      </c>
      <c r="J326" s="38" t="str">
        <f>IF(COUNTIF(MaGv!$C$29:$BB$29, B325)&gt;0, INDEX(MaGv!$C$3:$BB$29, 1, MATCH(B325, MaGv!$C$29:$BB$29,0))," ")</f>
        <v xml:space="preserve"> </v>
      </c>
      <c r="K326" s="75"/>
      <c r="L326" s="488" t="s">
        <v>25</v>
      </c>
      <c r="M326" s="38">
        <v>1</v>
      </c>
      <c r="N326" s="47" t="s">
        <v>98</v>
      </c>
      <c r="O326" s="38" t="str">
        <f>IF(COUNTIF(MaGv!$C$4:$BB$4, L325)&gt;0, INDEX(MaGv!$C$3:$BB$4, 1, MATCH(L325, MaGv!$C$4:$BB$4,0))," ")</f>
        <v xml:space="preserve"> </v>
      </c>
      <c r="P326" s="38" t="str">
        <f>IF(COUNTIF(MaGv!$C$9:$BB$9, L325)&gt;0, INDEX(MaGv!$C$3:$BB$9, 1, MATCH(L325, MaGv!$C$9:$BB$9,0))," ")</f>
        <v xml:space="preserve"> </v>
      </c>
      <c r="Q326" s="38" t="str">
        <f>IF(COUNTIF(MaGv!$C$14:$BB$14, L325)&gt;0, INDEX(MaGv!$C$3:$BB$14, 1, MATCH(L325, MaGv!$C$14:$BB$14,0))," ")</f>
        <v xml:space="preserve"> </v>
      </c>
      <c r="R326" s="38" t="str">
        <f>IF(COUNTIF(MaGv!$C$19:$BB$19, L325)&gt;0, INDEX(MaGv!$C$3:$BB$19, 1, MATCH(L325, MaGv!$C$19:$BB$19,0))," ")</f>
        <v xml:space="preserve"> </v>
      </c>
      <c r="S326" s="38" t="str">
        <f>IF(COUNTIF(MaGv!$C$24:$BB$24, L325)&gt;0, INDEX(MaGv!$C$3:$BB$24, 1, MATCH(L325, MaGv!$C$24:$BB$24,0))," ")</f>
        <v xml:space="preserve"> </v>
      </c>
      <c r="T326" s="38" t="str">
        <f>IF(COUNTIF(MaGv!$C$29:$BB$29, L325)&gt;0, INDEX(MaGv!$C$3:$BB$29, 1, MATCH(L325, MaGv!$C$29:$BB$29,0))," ")</f>
        <v xml:space="preserve"> </v>
      </c>
    </row>
    <row r="327" spans="1:22" ht="12.95" customHeight="1" x14ac:dyDescent="0.2">
      <c r="A327" s="91"/>
      <c r="B327" s="486"/>
      <c r="C327" s="48">
        <v>2</v>
      </c>
      <c r="D327" s="49" t="s">
        <v>140</v>
      </c>
      <c r="E327" s="48" t="str">
        <f>IF(COUNTIF(MaGv!$C$5:$BB$5, B325)&gt;0, INDEX(MaGv!$C$3:$BB$5, 1, MATCH(B325, MaGv!$C$5:$BB$5,0))," ")</f>
        <v xml:space="preserve"> </v>
      </c>
      <c r="F327" s="48" t="str">
        <f>IF(COUNTIF(MaGv!$C$10:$BB$10, B325)&gt;0, INDEX(MaGv!$C$3:$BB$10, 1, MATCH(B325, MaGv!$C$10:$BB$10,0))," ")</f>
        <v xml:space="preserve"> </v>
      </c>
      <c r="G327" s="48" t="str">
        <f>IF(COUNTIF(MaGv!$C$15:$BB$15, B325)&gt;0, INDEX(MaGv!$C$3:$BB$15, 1, MATCH(B325, MaGv!$C$15:$BB$15,0))," ")</f>
        <v xml:space="preserve"> </v>
      </c>
      <c r="H327" s="48" t="str">
        <f>IF(COUNTIF(MaGv!$C$20:$BB$20, B325)&gt;0, INDEX(MaGv!$C$3:$BB$20, 1, MATCH(B325, MaGv!$C$20:$BB$20,0))," ")</f>
        <v>B3</v>
      </c>
      <c r="I327" s="48" t="str">
        <f>IF(COUNTIF(MaGv!$C$25:$BB$25, B325)&gt;0, INDEX(MaGv!$C$3:$BB$25, 1, MATCH(B325, MaGv!$C$25:$BB$25,0))," ")</f>
        <v xml:space="preserve"> </v>
      </c>
      <c r="J327" s="48" t="str">
        <f>IF(COUNTIF(MaGv!$C$30:$BB$30, B325)&gt;0, INDEX(MaGv!$C$3:$BB$30, 1, MATCH(B325, MaGv!$C$30:$BB$30,0))," ")</f>
        <v xml:space="preserve"> </v>
      </c>
      <c r="K327" s="75"/>
      <c r="L327" s="486"/>
      <c r="M327" s="48">
        <v>2</v>
      </c>
      <c r="N327" s="49" t="s">
        <v>140</v>
      </c>
      <c r="O327" s="48" t="str">
        <f>IF(COUNTIF(MaGv!$C$5:$BB$5, L325)&gt;0, INDEX(MaGv!$C$3:$BB$5, 1, MATCH(L325, MaGv!$C$5:$BB$5,0))," ")</f>
        <v xml:space="preserve"> </v>
      </c>
      <c r="P327" s="48" t="str">
        <f>IF(COUNTIF(MaGv!$C$10:$BB$10, L325)&gt;0, INDEX(MaGv!$C$3:$BB$10, 1, MATCH(L325, MaGv!$C$10:$BB$10,0))," ")</f>
        <v xml:space="preserve"> </v>
      </c>
      <c r="Q327" s="48" t="str">
        <f>IF(COUNTIF(MaGv!$C$15:$BB$15, L325)&gt;0, INDEX(MaGv!$C$3:$BB$15, 1, MATCH(L325, MaGv!$C$15:$BB$15,0))," ")</f>
        <v xml:space="preserve"> </v>
      </c>
      <c r="R327" s="48" t="str">
        <f>IF(COUNTIF(MaGv!$C$20:$BB$20, L325)&gt;0, INDEX(MaGv!$C$3:$BB$20, 1, MATCH(L325, MaGv!$C$20:$BB$20,0))," ")</f>
        <v xml:space="preserve"> </v>
      </c>
      <c r="S327" s="48" t="str">
        <f>IF(COUNTIF(MaGv!$C$25:$BB$25, L325)&gt;0, INDEX(MaGv!$C$3:$BB$25, 1, MATCH(L325, MaGv!$C$25:$BB$25,0))," ")</f>
        <v xml:space="preserve"> </v>
      </c>
      <c r="T327" s="48" t="str">
        <f>IF(COUNTIF(MaGv!$C$30:$BB$30, L325)&gt;0, INDEX(MaGv!$C$3:$BB$30, 1, MATCH(L325, MaGv!$C$30:$BB$30,0))," ")</f>
        <v xml:space="preserve"> </v>
      </c>
    </row>
    <row r="328" spans="1:22" ht="12.95" customHeight="1" x14ac:dyDescent="0.2">
      <c r="A328" s="91"/>
      <c r="B328" s="486"/>
      <c r="C328" s="48">
        <v>3</v>
      </c>
      <c r="D328" s="49" t="s">
        <v>445</v>
      </c>
      <c r="E328" s="48" t="str">
        <f>IF(COUNTIF(MaGv!$C$6:$BB$6, B325)&gt;0, INDEX(MaGv!$C$3:$BB$6, 1, MATCH(B325, MaGv!$C$6:$BB$6,0))," ")</f>
        <v xml:space="preserve"> </v>
      </c>
      <c r="F328" s="48" t="str">
        <f>IF(COUNTIF(MaGv!$C$11:$BB$11, B325)&gt;0, INDEX(MaGv!$C$3:$BB$11, 1, MATCH(B325, MaGv!$C$11:$BB$11,0))," ")</f>
        <v xml:space="preserve"> </v>
      </c>
      <c r="G328" s="48" t="str">
        <f>IF(COUNTIF(MaGv!$C$16:$BB$16, B325)&gt;0, INDEX(MaGv!$C$3:$BB$16, 1, MATCH(B325, MaGv!$C$16:$BB$16,0))," ")</f>
        <v xml:space="preserve"> </v>
      </c>
      <c r="H328" s="48" t="str">
        <f>IF(COUNTIF(MaGv!$C$21:$BB$21, B325)&gt;0, INDEX(MaGv!$C$3:$BB$21, 1, MATCH(B325, MaGv!$C$21:$BB$21,0))," ")</f>
        <v xml:space="preserve"> </v>
      </c>
      <c r="I328" s="48" t="str">
        <f>IF(COUNTIF(MaGv!$C$26:$BB$26, B325)&gt;0, INDEX(MaGv!$C$3:$BB$26, 1, MATCH(B325, MaGv!$C$26:$BB$26,0))," ")</f>
        <v xml:space="preserve"> </v>
      </c>
      <c r="J328" s="48" t="str">
        <f>IF(COUNTIF(MaGv!$C$31:$BB$31, B325)&gt;0, INDEX(MaGv!$C$3:$BB$31, 1, MATCH(B325, MaGv!$C$31:$BB$31,0))," ")</f>
        <v xml:space="preserve"> </v>
      </c>
      <c r="K328" s="75"/>
      <c r="L328" s="486"/>
      <c r="M328" s="48">
        <v>3</v>
      </c>
      <c r="N328" s="49" t="s">
        <v>445</v>
      </c>
      <c r="O328" s="48" t="str">
        <f>IF(COUNTIF(MaGv!$C$6:$BB$6, L325)&gt;0, INDEX(MaGv!$C$3:$BB$6, 1, MATCH(L325, MaGv!$C$6:$BB$6,0))," ")</f>
        <v xml:space="preserve"> </v>
      </c>
      <c r="P328" s="48" t="str">
        <f>IF(COUNTIF(MaGv!$C$11:$BB$11, L325)&gt;0, INDEX(MaGv!$C$3:$BB$11, 1, MATCH(L325, MaGv!$C$11:$BB$11,0))," ")</f>
        <v xml:space="preserve"> </v>
      </c>
      <c r="Q328" s="48" t="str">
        <f>IF(COUNTIF(MaGv!$C$16:$BB$16, L325)&gt;0, INDEX(MaGv!$C$3:$BB$16, 1, MATCH(L325, MaGv!$C$16:$BB$16,0))," ")</f>
        <v xml:space="preserve"> </v>
      </c>
      <c r="R328" s="48" t="str">
        <f>IF(COUNTIF(MaGv!$C$21:$BB$21, L325)&gt;0, INDEX(MaGv!$C$3:$BB$21, 1, MATCH(L325, MaGv!$C$21:$BB$21,0))," ")</f>
        <v xml:space="preserve"> </v>
      </c>
      <c r="S328" s="48" t="str">
        <f>IF(COUNTIF(MaGv!$C$26:$BB$26, L325)&gt;0, INDEX(MaGv!$C$3:$BB$26, 1, MATCH(L325, MaGv!$C$26:$BB$26,0))," ")</f>
        <v xml:space="preserve"> </v>
      </c>
      <c r="T328" s="48" t="str">
        <f>IF(COUNTIF(MaGv!$C$31:$BB$31, L325)&gt;0, INDEX(MaGv!$C$3:$BB$31, 1, MATCH(L325, MaGv!$C$31:$BB$31,0))," ")</f>
        <v xml:space="preserve"> </v>
      </c>
    </row>
    <row r="329" spans="1:22" ht="12.95" customHeight="1" x14ac:dyDescent="0.2">
      <c r="A329" s="91"/>
      <c r="B329" s="486"/>
      <c r="C329" s="48">
        <v>4</v>
      </c>
      <c r="D329" s="49" t="s">
        <v>141</v>
      </c>
      <c r="E329" s="48" t="str">
        <f>IF(COUNTIF(MaGv!$C$7:$BB$7, B325)&gt;0, INDEX(MaGv!$C$3:$BB$7, 1, MATCH(B325, MaGv!$C$7:$BB$7,0))," ")</f>
        <v xml:space="preserve"> </v>
      </c>
      <c r="F329" s="48" t="str">
        <f>IF(COUNTIF(MaGv!$C$12:$BB$12, B325)&gt;0, INDEX(MaGv!$C$3:$BB$12, 1, MATCH(B325, MaGv!$C$12:$BB$12,0))," ")</f>
        <v xml:space="preserve"> </v>
      </c>
      <c r="G329" s="48" t="str">
        <f>IF(COUNTIF(MaGv!$C$17:$BB$17, B325)&gt;0, INDEX(MaGv!$C$3:$BB$17, 1, MATCH(B325, MaGv!$C$17:$BB$17,0))," ")</f>
        <v xml:space="preserve"> </v>
      </c>
      <c r="H329" s="48" t="str">
        <f>IF(COUNTIF(MaGv!$C$22:$BB$22, B325)&gt;0, INDEX(MaGv!$C$3:$BB$22, 1, MATCH(B325, MaGv!$C$22:$BB$22,0))," ")</f>
        <v>C6</v>
      </c>
      <c r="I329" s="48" t="str">
        <f>IF(COUNTIF(MaGv!$C$27:$BB$27, B325)&gt;0, INDEX(MaGv!$C$3:$BB$27, 1, MATCH(B325, MaGv!$C$27:$BB$27,0))," ")</f>
        <v xml:space="preserve"> </v>
      </c>
      <c r="J329" s="48" t="str">
        <f>IF(COUNTIF(MaGv!$C$32:$BB$32, B325)&gt;0, INDEX(MaGv!$C$3:$BB$32, 1, MATCH(B325, MaGv!$C$32:$BB$32,0))," ")</f>
        <v xml:space="preserve"> </v>
      </c>
      <c r="K329" s="75"/>
      <c r="L329" s="486"/>
      <c r="M329" s="48">
        <v>4</v>
      </c>
      <c r="N329" s="49" t="s">
        <v>141</v>
      </c>
      <c r="O329" s="48" t="str">
        <f>IF(COUNTIF(MaGv!$C$7:$BB$7, L325)&gt;0, INDEX(MaGv!$C$3:$BB$7, 1, MATCH(L325, MaGv!$C$7:$BB$7,0))," ")</f>
        <v xml:space="preserve"> </v>
      </c>
      <c r="P329" s="48" t="str">
        <f>IF(COUNTIF(MaGv!$C$12:$BB$12, L325)&gt;0, INDEX(MaGv!$C$3:$BB$12, 1, MATCH(L325, MaGv!$C$12:$BB$12,0))," ")</f>
        <v xml:space="preserve"> </v>
      </c>
      <c r="Q329" s="48" t="str">
        <f>IF(COUNTIF(MaGv!$C$17:$BB$17, L325)&gt;0, INDEX(MaGv!$C$3:$BB$17, 1, MATCH(L325, MaGv!$C$17:$BB$17,0))," ")</f>
        <v xml:space="preserve"> </v>
      </c>
      <c r="R329" s="48" t="str">
        <f>IF(COUNTIF(MaGv!$C$22:$BB$22, L325)&gt;0, INDEX(MaGv!$C$3:$BB$22, 1, MATCH(L325, MaGv!$C$22:$BB$22,0))," ")</f>
        <v xml:space="preserve"> </v>
      </c>
      <c r="S329" s="48" t="str">
        <f>IF(COUNTIF(MaGv!$C$27:$BB$27, L325)&gt;0, INDEX(MaGv!$C$3:$BB$27, 1, MATCH(L325, MaGv!$C$27:$BB$27,0))," ")</f>
        <v xml:space="preserve"> </v>
      </c>
      <c r="T329" s="48" t="str">
        <f>IF(COUNTIF(MaGv!$C$32:$BB$32, L325)&gt;0, INDEX(MaGv!$C$3:$BB$32, 1, MATCH(L325, MaGv!$C$32:$BB$32,0))," ")</f>
        <v xml:space="preserve"> </v>
      </c>
    </row>
    <row r="330" spans="1:22" ht="12.95" customHeight="1" thickBot="1" x14ac:dyDescent="0.25">
      <c r="A330" s="91"/>
      <c r="B330" s="486"/>
      <c r="C330" s="79">
        <v>5</v>
      </c>
      <c r="D330" s="81" t="s">
        <v>142</v>
      </c>
      <c r="E330" s="79" t="str">
        <f>IF(COUNTIF(MaGv!$C$8:$BB$8, B325)&gt;0, INDEX(MaGv!$C$3:$BB$8, 1, MATCH(B325, MaGv!$C$8:$BB$8,0))," ")</f>
        <v xml:space="preserve"> </v>
      </c>
      <c r="F330" s="79" t="str">
        <f>IF(COUNTIF(MaGv!$C$13:$BB$13, B325)&gt;0, INDEX(MaGv!$C$3:$BB$13, 1, MATCH(B325, MaGv!$C$13:$BB$13,0))," ")</f>
        <v xml:space="preserve"> </v>
      </c>
      <c r="G330" s="79" t="str">
        <f>IF(COUNTIF(MaGv!$C$18:$BB$18, B325)&gt;0, INDEX(MaGv!$C$3:$BB$18, 1, MATCH(B325, MaGv!$C$18:$BB$18,0))," ")</f>
        <v xml:space="preserve"> </v>
      </c>
      <c r="H330" s="79" t="str">
        <f>IF(COUNTIF(MaGv!$C$23:$BB$23, B325)&gt;0, INDEX(MaGv!$C$3:$BB$23, 1, MATCH(B325, MaGv!$C$23:$BB$23,0))," ")</f>
        <v xml:space="preserve"> </v>
      </c>
      <c r="I330" s="79" t="str">
        <f>IF(COUNTIF(MaGv!$C$28:$BB$28, B325)&gt;0, INDEX(MaGv!$C$3:$BB$28, 1, MATCH(B325, MaGv!$C$28:$BB$28,0))," ")</f>
        <v xml:space="preserve"> </v>
      </c>
      <c r="J330" s="79" t="str">
        <f>IF(COUNTIF(MaGv!$C$33:$BB$33, B325)&gt;0, INDEX(MaGv!$C$3:$BB$33, 1, MATCH(B325, MaGv!$C$33:$BB$33, 0))," ")</f>
        <v xml:space="preserve"> </v>
      </c>
      <c r="K330" s="75"/>
      <c r="L330" s="486"/>
      <c r="M330" s="79">
        <v>5</v>
      </c>
      <c r="N330" s="81" t="s">
        <v>142</v>
      </c>
      <c r="O330" s="79" t="str">
        <f>IF(COUNTIF(MaGv!$C$8:$BB$8, L325)&gt;0, INDEX(MaGv!$C$3:$BB$8, 1, MATCH(L325, MaGv!$C$8:$BB$8,0))," ")</f>
        <v xml:space="preserve"> </v>
      </c>
      <c r="P330" s="79" t="str">
        <f>IF(COUNTIF(MaGv!$C$13:$BB$13, L325)&gt;0, INDEX(MaGv!$C$3:$BB$13, 1, MATCH(L325, MaGv!$C$13:$BB$13,0))," ")</f>
        <v xml:space="preserve"> </v>
      </c>
      <c r="Q330" s="79" t="str">
        <f>IF(COUNTIF(MaGv!$C$18:$BB$18, L325)&gt;0, INDEX(MaGv!$C$3:$BB$18, 1, MATCH(L325, MaGv!$C$18:$BB$18,0))," ")</f>
        <v xml:space="preserve"> </v>
      </c>
      <c r="R330" s="79" t="str">
        <f>IF(COUNTIF(MaGv!$C$23:$BB$23, L325)&gt;0, INDEX(MaGv!$C$3:$BB$23, 1, MATCH(L325, MaGv!$C$23:$BB$23,0))," ")</f>
        <v xml:space="preserve"> </v>
      </c>
      <c r="S330" s="79" t="str">
        <f>IF(COUNTIF(MaGv!$C$28:$BB$28, L325)&gt;0, INDEX(MaGv!$C$3:$BB$28, 1, MATCH(L325, MaGv!$C$28:$BB$28,0))," ")</f>
        <v xml:space="preserve"> </v>
      </c>
      <c r="T330" s="79" t="str">
        <f>IF(COUNTIF(MaGv!$C$33:$BB$33, L325)&gt;0, INDEX(MaGv!$C$3:$BB$33, 1, MATCH(L325, MaGv!$C$33:$BB$33, 0))," ")</f>
        <v xml:space="preserve"> </v>
      </c>
    </row>
    <row r="331" spans="1:22" ht="12.95" customHeight="1" thickTop="1" x14ac:dyDescent="0.2">
      <c r="A331" s="91"/>
      <c r="B331" s="485" t="s">
        <v>24</v>
      </c>
      <c r="C331" s="80">
        <v>1</v>
      </c>
      <c r="D331" s="82" t="s">
        <v>446</v>
      </c>
      <c r="E331" s="80" t="str">
        <f>IF(COUNTIF(MaGv!$C$39:$BB$39, B325)&gt;0, INDEX(MaGv!$C$38:$BB$39, 1, MATCH(B325, MaGv!$C$39:$BB$39,0))," ")</f>
        <v>B1</v>
      </c>
      <c r="F331" s="80" t="str">
        <f>IF(COUNTIF(MaGv!$C$44:$BB$44, B325)&gt;0, INDEX(MaGv!$C$38:$BB$44, 1, MATCH(B325, MaGv!$C$44:$BB$44,0))," ")</f>
        <v>C12</v>
      </c>
      <c r="G331" s="80" t="str">
        <f>IF(COUNTIF(MaGv!$C$49:$BB$49, B325)&gt;0, INDEX(MaGv!$C$38:$BB$49, 1, MATCH(B325, MaGv!$C$49:$BB$49,0))," ")</f>
        <v xml:space="preserve"> </v>
      </c>
      <c r="H331" s="80" t="str">
        <f>IF(COUNTIF(MaGv!$C$54:$BB$54, B325)&gt;0, INDEX(MaGv!$C$38:$BB$54, 1, MATCH(B325, MaGv!$C$54:$BB$54,0))," ")</f>
        <v xml:space="preserve"> </v>
      </c>
      <c r="I331" s="80" t="str">
        <f>IF(COUNTIF(MaGv!$C$59:$BB$59, B325)&gt;0, INDEX(MaGv!$C$38:$BB$59, 1, MATCH(B325, MaGv!$C$59:$BB$59,0))," ")</f>
        <v xml:space="preserve"> </v>
      </c>
      <c r="J331" s="80" t="str">
        <f>IF(COUNTIF(MaGv!$C$64:$BB$64, B325)&gt;0, INDEX(MaGv!$C$38:$BB$64, 1, MATCH(B325, MaGv!$C$64:$BB$64,0))," ")</f>
        <v xml:space="preserve"> </v>
      </c>
      <c r="K331" s="75"/>
      <c r="L331" s="485" t="s">
        <v>24</v>
      </c>
      <c r="M331" s="80">
        <v>1</v>
      </c>
      <c r="N331" s="82" t="s">
        <v>446</v>
      </c>
      <c r="O331" s="80" t="str">
        <f>IF(COUNTIF(MaGv!$C$39:$BB$39, L325)&gt;0, INDEX(MaGv!$C$38:$BB$39, 1, MATCH(L325, MaGv!$C$39:$BB$39,0))," ")</f>
        <v xml:space="preserve"> </v>
      </c>
      <c r="P331" s="80" t="str">
        <f>IF(COUNTIF(MaGv!$C$44:$BB$44, L325)&gt;0, INDEX(MaGv!$C$38:$BB$44, 1, MATCH(L325, MaGv!$C$44:$BB$44,0))," ")</f>
        <v xml:space="preserve"> </v>
      </c>
      <c r="Q331" s="80" t="str">
        <f>IF(COUNTIF(MaGv!$C$49:$BB$49, L325)&gt;0, INDEX(MaGv!$C$38:$BB$49, 1, MATCH(L325, MaGv!$C$49:$BB$49,0))," ")</f>
        <v xml:space="preserve"> </v>
      </c>
      <c r="R331" s="80" t="str">
        <f>IF(COUNTIF(MaGv!$C$54:$BB$54, L325)&gt;0, INDEX(MaGv!$C$38:$BB$54, 1, MATCH(L325, MaGv!$C$54:$BB$54,0))," ")</f>
        <v xml:space="preserve"> </v>
      </c>
      <c r="S331" s="80" t="str">
        <f>IF(COUNTIF(MaGv!$C$59:$BB$59, L325)&gt;0, INDEX(MaGv!$C$38:$BB$59, 1, MATCH(L325, MaGv!$C$59:$BB$59,0))," ")</f>
        <v xml:space="preserve"> </v>
      </c>
      <c r="T331" s="80" t="str">
        <f>IF(COUNTIF(MaGv!$C$64:$BB$64, L325)&gt;0, INDEX(MaGv!$C$38:$BB$64, 1, MATCH(L325, MaGv!$C$64:$BB$64,0))," ")</f>
        <v xml:space="preserve"> </v>
      </c>
    </row>
    <row r="332" spans="1:22" ht="12.95" customHeight="1" x14ac:dyDescent="0.2">
      <c r="A332" s="91"/>
      <c r="B332" s="486"/>
      <c r="C332" s="48">
        <v>2</v>
      </c>
      <c r="D332" s="49" t="s">
        <v>707</v>
      </c>
      <c r="E332" s="48" t="str">
        <f>IF(COUNTIF(MaGv!$C$40:$BB$40, B325)&gt;0, INDEX(MaGv!$C$38:$BB$40, 1, MATCH(B325, MaGv!$C$40:$BB$40,0))," ")</f>
        <v>C13</v>
      </c>
      <c r="F332" s="48" t="str">
        <f>IF(COUNTIF(MaGv!$C$45:$BB$45, B325)&gt;0, INDEX(MaGv!$C$38:$BB$45, 1, MATCH(B325, MaGv!$C$45:$BB$45,0))," ")</f>
        <v xml:space="preserve"> </v>
      </c>
      <c r="G332" s="48" t="str">
        <f>IF(COUNTIF(MaGv!$C$50:$BB$50, B325)&gt;0, INDEX(MaGv!$C$38:$BB$50, 1, MATCH(B325, MaGv!$C$50:$BB$50,0))," ")</f>
        <v xml:space="preserve"> </v>
      </c>
      <c r="H332" s="48" t="str">
        <f>IF(COUNTIF(MaGv!$C$55:$BB$55, B325)&gt;0, INDEX(MaGv!$C$38:$BB$55, 1, MATCH(B325, MaGv!$C$55:$BB$55,0))," ")</f>
        <v xml:space="preserve"> </v>
      </c>
      <c r="I332" s="48" t="str">
        <f>IF(COUNTIF(MaGv!$C$60:$BB$60, B325)&gt;0, INDEX(MaGv!$C$38:$BB$60, 1, MATCH(B325, MaGv!$C$60:$BB$60,0))," ")</f>
        <v xml:space="preserve"> </v>
      </c>
      <c r="J332" s="48" t="str">
        <f>IF(COUNTIF(MaGv!$C$65:$BB$65, B325)&gt;0, INDEX(MaGv!$C$38:$BB$65, 1, MATCH(B325, MaGv!$C$65:$BB$65,0))," ")</f>
        <v xml:space="preserve"> </v>
      </c>
      <c r="K332" s="75"/>
      <c r="L332" s="486"/>
      <c r="M332" s="48">
        <v>2</v>
      </c>
      <c r="N332" s="49" t="s">
        <v>707</v>
      </c>
      <c r="O332" s="48" t="str">
        <f>IF(COUNTIF(MaGv!$C$40:$BB$40, L325)&gt;0, INDEX(MaGv!$C$38:$BB$40, 1, MATCH(L325, MaGv!$C$40:$BB$40,0))," ")</f>
        <v xml:space="preserve"> </v>
      </c>
      <c r="P332" s="48" t="str">
        <f>IF(COUNTIF(MaGv!$C$45:$BB$45, L325)&gt;0, INDEX(MaGv!$C$38:$BB$45, 1, MATCH(L325, MaGv!$C$45:$BB$45,0))," ")</f>
        <v xml:space="preserve"> </v>
      </c>
      <c r="Q332" s="48" t="str">
        <f>IF(COUNTIF(MaGv!$C$50:$BB$50, L325)&gt;0, INDEX(MaGv!$C$38:$BB$50, 1, MATCH(L325, MaGv!$C$50:$BB$50,0))," ")</f>
        <v xml:space="preserve"> </v>
      </c>
      <c r="R332" s="48" t="str">
        <f>IF(COUNTIF(MaGv!$C$55:$BB$55, L325)&gt;0, INDEX(MaGv!$C$38:$BB$55, 1, MATCH(L325, MaGv!$C$55:$BB$55,0))," ")</f>
        <v xml:space="preserve"> </v>
      </c>
      <c r="S332" s="48" t="str">
        <f>IF(COUNTIF(MaGv!$C$60:$BB$60, L325)&gt;0, INDEX(MaGv!$C$38:$BB$60, 1, MATCH(L325, MaGv!$C$60:$BB$60,0))," ")</f>
        <v xml:space="preserve"> </v>
      </c>
      <c r="T332" s="48" t="str">
        <f>IF(COUNTIF(MaGv!$C$65:$BB$65, L325)&gt;0, INDEX(MaGv!$C$38:$BB$65, 1, MATCH(L325, MaGv!$C$65:$BB$65,0))," ")</f>
        <v xml:space="preserve"> </v>
      </c>
    </row>
    <row r="333" spans="1:22" ht="12.95" customHeight="1" x14ac:dyDescent="0.2">
      <c r="A333" s="91"/>
      <c r="B333" s="486"/>
      <c r="C333" s="48">
        <v>3</v>
      </c>
      <c r="D333" s="49" t="s">
        <v>708</v>
      </c>
      <c r="E333" s="48" t="str">
        <f>IF(COUNTIF(MaGv!$C$41:$BB$41, B325)&gt;0, INDEX(MaGv!$C$38:$BB$41, 1, MATCH(B325, MaGv!$C$41:$BB$41,0))," ")</f>
        <v>B13</v>
      </c>
      <c r="F333" s="48" t="str">
        <f>IF(COUNTIF(MaGv!$C$46:$BB$46, B325)&gt;0, INDEX(MaGv!$C$38:$BB$46, 1, MATCH(B325, MaGv!$C$46:$BB$46,0))," ")</f>
        <v>C7</v>
      </c>
      <c r="G333" s="48" t="str">
        <f>IF(COUNTIF(MaGv!$C$51:$BB$51, B325)&gt;0, INDEX(MaGv!$C$38:$BB$51, 1, MATCH(B325, MaGv!$C$51:$BB$51,0))," ")</f>
        <v xml:space="preserve"> </v>
      </c>
      <c r="H333" s="48" t="str">
        <f>IF(COUNTIF(MaGv!$C$56:$BB$56, B325)&gt;0, INDEX(MaGv!$C$38:$BB$56, 1, MATCH(B325, MaGv!$C$56:$BB$56,0))," ")</f>
        <v>B1</v>
      </c>
      <c r="I333" s="48" t="str">
        <f>IF(COUNTIF(MaGv!$C$61:$BB$61, B325)&gt;0, INDEX(MaGv!$C$38:$BB$61, 1, MATCH(B325, MaGv!$C$61:$BB$61,0))," ")</f>
        <v xml:space="preserve"> </v>
      </c>
      <c r="J333" s="48" t="str">
        <f>IF(COUNTIF(MaGv!$C$66:$BB$66, B325)&gt;0, INDEX(MaGv!$C$38:$BB$66, 1, MATCH(B325, MaGv!$C$66:$BB$66,0))," ")</f>
        <v xml:space="preserve"> </v>
      </c>
      <c r="K333" s="75"/>
      <c r="L333" s="486"/>
      <c r="M333" s="48">
        <v>3</v>
      </c>
      <c r="N333" s="49" t="s">
        <v>708</v>
      </c>
      <c r="O333" s="48" t="str">
        <f>IF(COUNTIF(MaGv!$C$41:$BB$41, L325)&gt;0, INDEX(MaGv!$C$38:$BB$41, 1, MATCH(L325, MaGv!$C$41:$BB$41,0))," ")</f>
        <v xml:space="preserve"> </v>
      </c>
      <c r="P333" s="48" t="str">
        <f>IF(COUNTIF(MaGv!$C$46:$BB$46, L325)&gt;0, INDEX(MaGv!$C$38:$BB$46, 1, MATCH(L325, MaGv!$C$46:$BB$46,0))," ")</f>
        <v xml:space="preserve"> </v>
      </c>
      <c r="Q333" s="48" t="str">
        <f>IF(COUNTIF(MaGv!$C$51:$BB$51, L325)&gt;0, INDEX(MaGv!$C$38:$BB$51, 1, MATCH(L325, MaGv!$C$51:$BB$51,0))," ")</f>
        <v xml:space="preserve"> </v>
      </c>
      <c r="R333" s="48" t="str">
        <f>IF(COUNTIF(MaGv!$C$56:$BB$56, L325)&gt;0, INDEX(MaGv!$C$38:$BB$56, 1, MATCH(L325, MaGv!$C$56:$BB$56,0))," ")</f>
        <v xml:space="preserve"> </v>
      </c>
      <c r="S333" s="48" t="str">
        <f>IF(COUNTIF(MaGv!$C$61:$BB$61, L325)&gt;0, INDEX(MaGv!$C$38:$BB$61, 1, MATCH(L325, MaGv!$C$61:$BB$61,0))," ")</f>
        <v xml:space="preserve"> </v>
      </c>
      <c r="T333" s="48" t="str">
        <f>IF(COUNTIF(MaGv!$C$66:$BB$66, L325)&gt;0, INDEX(MaGv!$C$38:$BB$66, 1, MATCH(L325, MaGv!$C$66:$BB$66,0))," ")</f>
        <v xml:space="preserve"> </v>
      </c>
    </row>
    <row r="334" spans="1:22" ht="12.95" customHeight="1" x14ac:dyDescent="0.2">
      <c r="A334" s="91"/>
      <c r="B334" s="486"/>
      <c r="C334" s="48">
        <v>4</v>
      </c>
      <c r="D334" s="49" t="s">
        <v>709</v>
      </c>
      <c r="E334" s="48" t="str">
        <f>IF(COUNTIF(MaGv!$C$42:$BB$42, B325)&gt;0, INDEX(MaGv!$C$38:$BB$42, 1, MATCH(B325, MaGv!$C$42:$BB$42,0))," ")</f>
        <v>B13</v>
      </c>
      <c r="F334" s="48" t="str">
        <f>IF(COUNTIF(MaGv!$C$47:$BB$47, B325)&gt;0, INDEX(MaGv!$C$38:$BB$47, 1, MATCH(B325, MaGv!$C$47:$BB$47,0))," ")</f>
        <v>C15</v>
      </c>
      <c r="G334" s="48" t="str">
        <f>IF(COUNTIF(MaGv!$C$52:$BB$52, B325)&gt;0, INDEX(MaGv!$C$38:$BB$52, 1, MATCH(B325, MaGv!$C$52:$BB$52, 0))," ")</f>
        <v xml:space="preserve"> </v>
      </c>
      <c r="H334" s="48" t="str">
        <f>IF(COUNTIF(MaGv!$C$57:$BB$57, B325)&gt;0, INDEX(MaGv!$C$38:$BB$57, 1, MATCH(B325, MaGv!$C$57:$BB$57,0))," ")</f>
        <v>B3</v>
      </c>
      <c r="I334" s="48" t="str">
        <f>IF(COUNTIF(MaGv!$C$62:$BB$62, B325)&gt;0, INDEX(MaGv!$C$38:$BB$62, 1, MATCH(B325, MaGv!$C$62:$BB$62,0))," ")</f>
        <v xml:space="preserve"> </v>
      </c>
      <c r="J334" s="48" t="str">
        <f>IF(COUNTIF(MaGv!$C$66:$BB$67, B325)&gt;0, INDEX(MaGv!$C$38:$BB$67, 1, MATCH(B325, MaGv!$C$67:$BB$67,0))," ")</f>
        <v xml:space="preserve"> </v>
      </c>
      <c r="K334" s="75"/>
      <c r="L334" s="486"/>
      <c r="M334" s="48">
        <v>4</v>
      </c>
      <c r="N334" s="49" t="s">
        <v>709</v>
      </c>
      <c r="O334" s="48" t="str">
        <f>IF(COUNTIF(MaGv!$C$42:$BB$42, L325)&gt;0, INDEX(MaGv!$C$38:$BB$42, 1, MATCH(L325, MaGv!$C$42:$BB$42,0))," ")</f>
        <v xml:space="preserve"> </v>
      </c>
      <c r="P334" s="48" t="str">
        <f>IF(COUNTIF(MaGv!$C$47:$BB$47, L325)&gt;0, INDEX(MaGv!$C$38:$BB$47, 1, MATCH(L325, MaGv!$C$47:$BB$47,0))," ")</f>
        <v xml:space="preserve"> </v>
      </c>
      <c r="Q334" s="48" t="str">
        <f>IF(COUNTIF(MaGv!$C$52:$BB$52, L325)&gt;0, INDEX(MaGv!$C$38:$BB$52, 1, MATCH(L325, MaGv!$C$52:$BB$52, 0))," ")</f>
        <v xml:space="preserve"> </v>
      </c>
      <c r="R334" s="48" t="str">
        <f>IF(COUNTIF(MaGv!$C$57:$BB$57, L325)&gt;0, INDEX(MaGv!$C$38:$BB$57, 1, MATCH(L325, MaGv!$C$57:$BB$57,0))," ")</f>
        <v xml:space="preserve"> </v>
      </c>
      <c r="S334" s="48" t="str">
        <f>IF(COUNTIF(MaGv!$C$62:$BB$62, L325)&gt;0, INDEX(MaGv!$C$38:$BB$62, 1, MATCH(L325, MaGv!$C$62:$BB$62,0))," ")</f>
        <v xml:space="preserve"> </v>
      </c>
      <c r="T334" s="48" t="str">
        <f>IF(COUNTIF(MaGv!$C$66:$BB$67, L325)&gt;0, INDEX(MaGv!$C$38:$BB$67, 1, MATCH(L325, MaGv!$C$67:$BB$67,0))," ")</f>
        <v xml:space="preserve"> </v>
      </c>
    </row>
    <row r="335" spans="1:22" ht="12.95" customHeight="1" x14ac:dyDescent="0.2">
      <c r="A335" s="91"/>
      <c r="B335" s="487"/>
      <c r="C335" s="50">
        <v>5</v>
      </c>
      <c r="D335" s="51" t="s">
        <v>710</v>
      </c>
      <c r="E335" s="50" t="str">
        <f>IF(COUNTIF(MaGv!$C$43:$BB$43, B325)&gt;0, INDEX(MaGv!$C$38:$BB$43, 1, MATCH(B325, MaGv!$C$43:$BB$43,0))," ")</f>
        <v>B13</v>
      </c>
      <c r="F335" s="50" t="str">
        <f>IF(COUNTIF(MaGv!$C$48:$BB$48, B325)&gt;0, INDEX(MaGv!$C$38:$BB$48, 1, MATCH(B325, MaGv!$C$48:$BB$48,0))," ")</f>
        <v>B8</v>
      </c>
      <c r="G335" s="50" t="str">
        <f>IF(COUNTIF(MaGv!$C$53:$BB$53, B325)&gt;0, INDEX(MaGv!$C$38:$BB$53, 1, MATCH(B325, MaGv!$C$53:$BB$53,0))," ")</f>
        <v xml:space="preserve"> </v>
      </c>
      <c r="H335" s="50" t="str">
        <f>IF(COUNTIF(MaGv!$C$58:$BB$58, B325)&gt;0, INDEX(MaGv!$C$38:$BB$58, 1, MATCH(B325, MaGv!$C$58:$BB$58,0))," ")</f>
        <v>B13</v>
      </c>
      <c r="I335" s="50" t="str">
        <f>IF(COUNTIF(MaGv!$C$63:$BB$63, B325)&gt;0, INDEX(MaGv!$C$38:$BB$63, 1, MATCH(B325, MaGv!$C$63:$BB$63,0))," ")</f>
        <v xml:space="preserve"> </v>
      </c>
      <c r="J335" s="50" t="str">
        <f>IF(COUNTIF(MaGv!$C$68:$BB$68, B325)&gt;0, INDEX(MaGv!$C$38:$BB$68, 1, MATCH(B325, MaGv!$C$68:$BB$68,0))," ")</f>
        <v xml:space="preserve"> </v>
      </c>
      <c r="K335" s="75"/>
      <c r="L335" s="487"/>
      <c r="M335" s="50">
        <v>5</v>
      </c>
      <c r="N335" s="51" t="s">
        <v>710</v>
      </c>
      <c r="O335" s="50" t="str">
        <f>IF(COUNTIF(MaGv!$C$43:$BB$43, L325)&gt;0, INDEX(MaGv!$C$38:$BB$43, 1, MATCH(L325, MaGv!$C$43:$BB$43,0))," ")</f>
        <v xml:space="preserve"> </v>
      </c>
      <c r="P335" s="50" t="str">
        <f>IF(COUNTIF(MaGv!$C$48:$BB$48, L325)&gt;0, INDEX(MaGv!$C$38:$BB$48, 1, MATCH(L325, MaGv!$C$48:$BB$48,0))," ")</f>
        <v xml:space="preserve"> </v>
      </c>
      <c r="Q335" s="50" t="str">
        <f>IF(COUNTIF(MaGv!$C$53:$BB$53, L325)&gt;0, INDEX(MaGv!$C$38:$BB$53, 1, MATCH(L325, MaGv!$C$53:$BB$53,0))," ")</f>
        <v xml:space="preserve"> </v>
      </c>
      <c r="R335" s="50" t="str">
        <f>IF(COUNTIF(MaGv!$C$58:$BB$58, L325)&gt;0, INDEX(MaGv!$C$38:$BB$58, 1, MATCH(L325, MaGv!$C$58:$BB$58,0))," ")</f>
        <v xml:space="preserve"> </v>
      </c>
      <c r="S335" s="50" t="str">
        <f>IF(COUNTIF(MaGv!$C$63:$BB$63, L325)&gt;0, INDEX(MaGv!$C$38:$BB$63, 1, MATCH(L325, MaGv!$C$63:$BB$63,0))," ")</f>
        <v xml:space="preserve"> </v>
      </c>
      <c r="T335" s="50" t="str">
        <f>IF(COUNTIF(MaGv!$C$68:$BB$68, L325)&gt;0, INDEX(MaGv!$C$38:$BB$68, 1, MATCH(L325, MaGv!$C$68:$BB$68,0))," ")</f>
        <v xml:space="preserve"> </v>
      </c>
    </row>
    <row r="336" spans="1:22" ht="12.95" customHeight="1" x14ac:dyDescent="0.2">
      <c r="A336" s="91"/>
      <c r="B336" s="86"/>
      <c r="C336" s="45"/>
      <c r="D336" s="52"/>
      <c r="E336" s="45"/>
      <c r="F336" s="45"/>
      <c r="G336" s="45"/>
      <c r="H336" s="45"/>
      <c r="I336" s="45"/>
      <c r="J336" s="45"/>
      <c r="K336" s="75"/>
      <c r="L336" s="86"/>
      <c r="M336" s="45"/>
      <c r="N336" s="52"/>
      <c r="O336" s="45"/>
      <c r="P336" s="45"/>
      <c r="Q336" s="45"/>
      <c r="R336" s="45"/>
      <c r="S336" s="45"/>
      <c r="T336" s="45"/>
    </row>
    <row r="337" spans="1:22" ht="12.95" customHeight="1" x14ac:dyDescent="0.2">
      <c r="A337" s="94"/>
      <c r="B337" s="87"/>
      <c r="C337" s="53"/>
      <c r="D337" s="53"/>
      <c r="E337" s="54"/>
      <c r="F337" s="54"/>
      <c r="G337" s="54"/>
      <c r="H337" s="54"/>
      <c r="I337" s="54"/>
      <c r="J337" s="54"/>
      <c r="K337" s="54"/>
      <c r="L337" s="87"/>
      <c r="M337" s="53"/>
      <c r="N337" s="53"/>
      <c r="O337" s="54"/>
      <c r="P337" s="54"/>
      <c r="Q337" s="54"/>
      <c r="R337" s="54"/>
      <c r="S337" s="54"/>
      <c r="T337" s="54"/>
    </row>
    <row r="338" spans="1:22" ht="12.95" customHeight="1" x14ac:dyDescent="0.2">
      <c r="A338" s="91"/>
      <c r="B338" s="83"/>
      <c r="C338" s="40" t="s">
        <v>94</v>
      </c>
      <c r="D338" s="40"/>
      <c r="E338" s="40"/>
      <c r="F338" s="40"/>
      <c r="G338" s="40"/>
      <c r="H338" s="40" t="str">
        <f>MaGv!$N$1</f>
        <v>02/1/2018</v>
      </c>
      <c r="I338" s="40"/>
      <c r="J338" s="40"/>
      <c r="K338" s="41"/>
      <c r="L338" s="83"/>
      <c r="M338" s="40" t="s">
        <v>94</v>
      </c>
      <c r="N338" s="40"/>
      <c r="O338" s="40"/>
      <c r="P338" s="40"/>
      <c r="Q338" s="40"/>
      <c r="R338" s="40" t="str">
        <f>MaGv!$N$1</f>
        <v>02/1/2018</v>
      </c>
      <c r="S338" s="40"/>
      <c r="T338" s="40"/>
    </row>
    <row r="339" spans="1:22" ht="12.95" customHeight="1" x14ac:dyDescent="0.3">
      <c r="B339" s="84" t="s">
        <v>95</v>
      </c>
      <c r="C339" s="489" t="str">
        <f>VLOOKUP(B341,dsma,3,0)&amp;"-"&amp;VLOOKUP(B341,dsma,5,0)</f>
        <v>Nguyễn Thị Bích Vân-Sinh</v>
      </c>
      <c r="D339" s="489"/>
      <c r="E339" s="489"/>
      <c r="F339" s="489"/>
      <c r="G339" s="41"/>
      <c r="H339" s="42"/>
      <c r="I339" s="43" t="s">
        <v>180</v>
      </c>
      <c r="J339" s="44">
        <f>60-COUNTIF(E342:J351, " ")</f>
        <v>0</v>
      </c>
      <c r="K339" s="41"/>
      <c r="L339" s="84" t="s">
        <v>95</v>
      </c>
      <c r="M339" s="489" t="str">
        <f>VLOOKUP(L341,dsma,3,0)&amp;"-"&amp;VLOOKUP(L341,dsma,5,0)</f>
        <v>Đinh Đoàn Hồng Ngọc-Sinh</v>
      </c>
      <c r="N339" s="489"/>
      <c r="O339" s="489"/>
      <c r="P339" s="489"/>
      <c r="Q339" s="76"/>
      <c r="R339" s="42"/>
      <c r="S339" s="43" t="s">
        <v>180</v>
      </c>
      <c r="T339" s="44">
        <f>60-COUNTIF(O342:T351, " ")</f>
        <v>0</v>
      </c>
    </row>
    <row r="340" spans="1:22" ht="3" customHeight="1" x14ac:dyDescent="0.2">
      <c r="B340" s="83"/>
      <c r="C340" s="41"/>
      <c r="D340" s="41"/>
      <c r="E340" s="45"/>
      <c r="F340" s="41"/>
      <c r="G340" s="41"/>
      <c r="H340" s="41"/>
      <c r="I340" s="41"/>
      <c r="J340" s="41"/>
      <c r="K340" s="41"/>
      <c r="L340" s="83"/>
      <c r="M340" s="41"/>
      <c r="N340" s="41"/>
      <c r="O340" s="45"/>
      <c r="P340" s="41"/>
      <c r="Q340" s="41"/>
      <c r="R340" s="41"/>
      <c r="S340" s="41"/>
      <c r="T340" s="41"/>
    </row>
    <row r="341" spans="1:22" ht="12.95" customHeight="1" x14ac:dyDescent="0.2">
      <c r="A341" s="93"/>
      <c r="B341" s="85" t="str">
        <f>X47</f>
        <v>BS04</v>
      </c>
      <c r="C341" s="46" t="s">
        <v>96</v>
      </c>
      <c r="D341" s="46" t="s">
        <v>97</v>
      </c>
      <c r="E341" s="46" t="s">
        <v>15</v>
      </c>
      <c r="F341" s="46" t="s">
        <v>16</v>
      </c>
      <c r="G341" s="46" t="s">
        <v>38</v>
      </c>
      <c r="H341" s="46" t="s">
        <v>39</v>
      </c>
      <c r="I341" s="46" t="s">
        <v>40</v>
      </c>
      <c r="J341" s="46" t="s">
        <v>41</v>
      </c>
      <c r="K341" s="74"/>
      <c r="L341" s="85" t="str">
        <f>X48</f>
        <v>BS05</v>
      </c>
      <c r="M341" s="46" t="s">
        <v>96</v>
      </c>
      <c r="N341" s="46" t="s">
        <v>97</v>
      </c>
      <c r="O341" s="46" t="s">
        <v>15</v>
      </c>
      <c r="P341" s="46" t="s">
        <v>16</v>
      </c>
      <c r="Q341" s="46" t="s">
        <v>38</v>
      </c>
      <c r="R341" s="46" t="s">
        <v>39</v>
      </c>
      <c r="S341" s="46" t="s">
        <v>40</v>
      </c>
      <c r="T341" s="46" t="s">
        <v>41</v>
      </c>
      <c r="V341" s="89">
        <v>44</v>
      </c>
    </row>
    <row r="342" spans="1:22" ht="12.95" customHeight="1" x14ac:dyDescent="0.2">
      <c r="A342" s="91"/>
      <c r="B342" s="488" t="s">
        <v>25</v>
      </c>
      <c r="C342" s="38">
        <v>1</v>
      </c>
      <c r="D342" s="47" t="s">
        <v>98</v>
      </c>
      <c r="E342" s="38" t="str">
        <f>IF(COUNTIF(MaGv!$C$4:$BB$4, B341)&gt;0, INDEX(MaGv!$C$3:$BB$4, 1, MATCH(B341, MaGv!$C$4:$BB$4,0))," ")</f>
        <v xml:space="preserve"> </v>
      </c>
      <c r="F342" s="38" t="str">
        <f>IF(COUNTIF(MaGv!$C$9:$BB$9, B341)&gt;0, INDEX(MaGv!$C$3:$BB$9, 1, MATCH(B341, MaGv!$C$9:$BB$9,0))," ")</f>
        <v xml:space="preserve"> </v>
      </c>
      <c r="G342" s="38" t="str">
        <f>IF(COUNTIF(MaGv!$C$14:$BB$14, B341)&gt;0, INDEX(MaGv!$C$3:$BB$14, 1, MATCH(B341, MaGv!$C$14:$BB$14,0))," ")</f>
        <v xml:space="preserve"> </v>
      </c>
      <c r="H342" s="38" t="str">
        <f>IF(COUNTIF(MaGv!$C$19:$BB$19, B341)&gt;0, INDEX(MaGv!$C$3:$BB$19, 1, MATCH(B341, MaGv!$C$19:$BB$19,0))," ")</f>
        <v xml:space="preserve"> </v>
      </c>
      <c r="I342" s="38" t="str">
        <f>IF(COUNTIF(MaGv!$C$24:$BB$24, B341)&gt;0, INDEX(MaGv!$C$3:$BB$24, 1, MATCH(B341, MaGv!$C$24:$BB$24,0))," ")</f>
        <v xml:space="preserve"> </v>
      </c>
      <c r="J342" s="38" t="str">
        <f>IF(COUNTIF(MaGv!$C$29:$BB$29, B341)&gt;0, INDEX(MaGv!$C$3:$BB$29, 1, MATCH(B341, MaGv!$C$29:$BB$29,0))," ")</f>
        <v xml:space="preserve"> </v>
      </c>
      <c r="K342" s="75"/>
      <c r="L342" s="488" t="s">
        <v>25</v>
      </c>
      <c r="M342" s="38">
        <v>1</v>
      </c>
      <c r="N342" s="47" t="s">
        <v>98</v>
      </c>
      <c r="O342" s="38" t="str">
        <f>IF(COUNTIF(MaGv!$C$4:$BB$4, L341)&gt;0, INDEX(MaGv!$C$3:$BB$4, 1, MATCH(L341, MaGv!$C$4:$BB$4,0))," ")</f>
        <v xml:space="preserve"> </v>
      </c>
      <c r="P342" s="38" t="str">
        <f>IF(COUNTIF(MaGv!$C$9:$BB$9, L341)&gt;0, INDEX(MaGv!$C$3:$BB$9, 1, MATCH(L341, MaGv!$C$9:$BB$9,0))," ")</f>
        <v xml:space="preserve"> </v>
      </c>
      <c r="Q342" s="38" t="str">
        <f>IF(COUNTIF(MaGv!$C$14:$BB$14, L341)&gt;0, INDEX(MaGv!$C$3:$BB$14, 1, MATCH(L341, MaGv!$C$14:$BB$14,0))," ")</f>
        <v xml:space="preserve"> </v>
      </c>
      <c r="R342" s="38" t="str">
        <f>IF(COUNTIF(MaGv!$C$19:$BB$19, L341)&gt;0, INDEX(MaGv!$C$3:$BB$19, 1, MATCH(L341, MaGv!$C$19:$BB$19,0))," ")</f>
        <v xml:space="preserve"> </v>
      </c>
      <c r="S342" s="38" t="str">
        <f>IF(COUNTIF(MaGv!$C$24:$BB$24, L341)&gt;0, INDEX(MaGv!$C$3:$BB$24, 1, MATCH(L341, MaGv!$C$24:$BB$24,0))," ")</f>
        <v xml:space="preserve"> </v>
      </c>
      <c r="T342" s="38" t="str">
        <f>IF(COUNTIF(MaGv!$C$29:$BB$29, L341)&gt;0, INDEX(MaGv!$C$3:$BB$29, 1, MATCH(L341, MaGv!$C$29:$BB$29,0))," ")</f>
        <v xml:space="preserve"> </v>
      </c>
    </row>
    <row r="343" spans="1:22" ht="12.95" customHeight="1" x14ac:dyDescent="0.2">
      <c r="A343" s="91"/>
      <c r="B343" s="486"/>
      <c r="C343" s="48">
        <v>2</v>
      </c>
      <c r="D343" s="49" t="s">
        <v>140</v>
      </c>
      <c r="E343" s="48" t="str">
        <f>IF(COUNTIF(MaGv!$C$5:$BB$5, B341)&gt;0, INDEX(MaGv!$C$3:$BB$5, 1, MATCH(B341, MaGv!$C$5:$BB$5,0))," ")</f>
        <v xml:space="preserve"> </v>
      </c>
      <c r="F343" s="48" t="str">
        <f>IF(COUNTIF(MaGv!$C$10:$BB$10, B341)&gt;0, INDEX(MaGv!$C$3:$BB$10, 1, MATCH(B341, MaGv!$C$10:$BB$10,0))," ")</f>
        <v xml:space="preserve"> </v>
      </c>
      <c r="G343" s="48" t="str">
        <f>IF(COUNTIF(MaGv!$C$15:$BB$15, B341)&gt;0, INDEX(MaGv!$C$3:$BB$15, 1, MATCH(B341, MaGv!$C$15:$BB$15,0))," ")</f>
        <v xml:space="preserve"> </v>
      </c>
      <c r="H343" s="48" t="str">
        <f>IF(COUNTIF(MaGv!$C$20:$BB$20, B341)&gt;0, INDEX(MaGv!$C$3:$BB$20, 1, MATCH(B341, MaGv!$C$20:$BB$20,0))," ")</f>
        <v xml:space="preserve"> </v>
      </c>
      <c r="I343" s="48" t="str">
        <f>IF(COUNTIF(MaGv!$C$25:$BB$25, B341)&gt;0, INDEX(MaGv!$C$3:$BB$25, 1, MATCH(B341, MaGv!$C$25:$BB$25,0))," ")</f>
        <v xml:space="preserve"> </v>
      </c>
      <c r="J343" s="48" t="str">
        <f>IF(COUNTIF(MaGv!$C$30:$BB$30, B341)&gt;0, INDEX(MaGv!$C$3:$BB$30, 1, MATCH(B341, MaGv!$C$30:$BB$30,0))," ")</f>
        <v xml:space="preserve"> </v>
      </c>
      <c r="K343" s="75"/>
      <c r="L343" s="486"/>
      <c r="M343" s="48">
        <v>2</v>
      </c>
      <c r="N343" s="49" t="s">
        <v>140</v>
      </c>
      <c r="O343" s="48" t="str">
        <f>IF(COUNTIF(MaGv!$C$5:$BB$5, L341)&gt;0, INDEX(MaGv!$C$3:$BB$5, 1, MATCH(L341, MaGv!$C$5:$BB$5,0))," ")</f>
        <v xml:space="preserve"> </v>
      </c>
      <c r="P343" s="48" t="str">
        <f>IF(COUNTIF(MaGv!$C$10:$BB$10, L341)&gt;0, INDEX(MaGv!$C$3:$BB$10, 1, MATCH(L341, MaGv!$C$10:$BB$10,0))," ")</f>
        <v xml:space="preserve"> </v>
      </c>
      <c r="Q343" s="48" t="str">
        <f>IF(COUNTIF(MaGv!$C$15:$BB$15, L341)&gt;0, INDEX(MaGv!$C$3:$BB$15, 1, MATCH(L341, MaGv!$C$15:$BB$15,0))," ")</f>
        <v xml:space="preserve"> </v>
      </c>
      <c r="R343" s="48" t="str">
        <f>IF(COUNTIF(MaGv!$C$20:$BB$20, L341)&gt;0, INDEX(MaGv!$C$3:$BB$20, 1, MATCH(L341, MaGv!$C$20:$BB$20,0))," ")</f>
        <v xml:space="preserve"> </v>
      </c>
      <c r="S343" s="48" t="str">
        <f>IF(COUNTIF(MaGv!$C$25:$BB$25, L341)&gt;0, INDEX(MaGv!$C$3:$BB$25, 1, MATCH(L341, MaGv!$C$25:$BB$25,0))," ")</f>
        <v xml:space="preserve"> </v>
      </c>
      <c r="T343" s="48" t="str">
        <f>IF(COUNTIF(MaGv!$C$30:$BB$30, L341)&gt;0, INDEX(MaGv!$C$3:$BB$30, 1, MATCH(L341, MaGv!$C$30:$BB$30,0))," ")</f>
        <v xml:space="preserve"> </v>
      </c>
    </row>
    <row r="344" spans="1:22" ht="12.95" customHeight="1" x14ac:dyDescent="0.2">
      <c r="A344" s="91"/>
      <c r="B344" s="486"/>
      <c r="C344" s="48">
        <v>3</v>
      </c>
      <c r="D344" s="49" t="s">
        <v>445</v>
      </c>
      <c r="E344" s="48" t="str">
        <f>IF(COUNTIF(MaGv!$C$6:$BB$6, B341)&gt;0, INDEX(MaGv!$C$3:$BB$6, 1, MATCH(B341, MaGv!$C$6:$BB$6,0))," ")</f>
        <v xml:space="preserve"> </v>
      </c>
      <c r="F344" s="48" t="str">
        <f>IF(COUNTIF(MaGv!$C$11:$BB$11, B341)&gt;0, INDEX(MaGv!$C$3:$BB$11, 1, MATCH(B341, MaGv!$C$11:$BB$11,0))," ")</f>
        <v xml:space="preserve"> </v>
      </c>
      <c r="G344" s="48" t="str">
        <f>IF(COUNTIF(MaGv!$C$16:$BB$16, B341)&gt;0, INDEX(MaGv!$C$3:$BB$16, 1, MATCH(B341, MaGv!$C$16:$BB$16,0))," ")</f>
        <v xml:space="preserve"> </v>
      </c>
      <c r="H344" s="48" t="str">
        <f>IF(COUNTIF(MaGv!$C$21:$BB$21, B341)&gt;0, INDEX(MaGv!$C$3:$BB$21, 1, MATCH(B341, MaGv!$C$21:$BB$21,0))," ")</f>
        <v xml:space="preserve"> </v>
      </c>
      <c r="I344" s="48" t="str">
        <f>IF(COUNTIF(MaGv!$C$26:$BB$26, B341)&gt;0, INDEX(MaGv!$C$3:$BB$26, 1, MATCH(B341, MaGv!$C$26:$BB$26,0))," ")</f>
        <v xml:space="preserve"> </v>
      </c>
      <c r="J344" s="48" t="str">
        <f>IF(COUNTIF(MaGv!$C$31:$BB$31, B341)&gt;0, INDEX(MaGv!$C$3:$BB$31, 1, MATCH(B341, MaGv!$C$31:$BB$31,0))," ")</f>
        <v xml:space="preserve"> </v>
      </c>
      <c r="K344" s="75"/>
      <c r="L344" s="486"/>
      <c r="M344" s="48">
        <v>3</v>
      </c>
      <c r="N344" s="49" t="s">
        <v>445</v>
      </c>
      <c r="O344" s="48" t="str">
        <f>IF(COUNTIF(MaGv!$C$6:$BB$6, L341)&gt;0, INDEX(MaGv!$C$3:$BB$6, 1, MATCH(L341, MaGv!$C$6:$BB$6,0))," ")</f>
        <v xml:space="preserve"> </v>
      </c>
      <c r="P344" s="48" t="str">
        <f>IF(COUNTIF(MaGv!$C$11:$BB$11, L341)&gt;0, INDEX(MaGv!$C$3:$BB$11, 1, MATCH(L341, MaGv!$C$11:$BB$11,0))," ")</f>
        <v xml:space="preserve"> </v>
      </c>
      <c r="Q344" s="48" t="str">
        <f>IF(COUNTIF(MaGv!$C$16:$BB$16, L341)&gt;0, INDEX(MaGv!$C$3:$BB$16, 1, MATCH(L341, MaGv!$C$16:$BB$16,0))," ")</f>
        <v xml:space="preserve"> </v>
      </c>
      <c r="R344" s="48" t="str">
        <f>IF(COUNTIF(MaGv!$C$21:$BB$21, L341)&gt;0, INDEX(MaGv!$C$3:$BB$21, 1, MATCH(L341, MaGv!$C$21:$BB$21,0))," ")</f>
        <v xml:space="preserve"> </v>
      </c>
      <c r="S344" s="48" t="str">
        <f>IF(COUNTIF(MaGv!$C$26:$BB$26, L341)&gt;0, INDEX(MaGv!$C$3:$BB$26, 1, MATCH(L341, MaGv!$C$26:$BB$26,0))," ")</f>
        <v xml:space="preserve"> </v>
      </c>
      <c r="T344" s="48" t="str">
        <f>IF(COUNTIF(MaGv!$C$31:$BB$31, L341)&gt;0, INDEX(MaGv!$C$3:$BB$31, 1, MATCH(L341, MaGv!$C$31:$BB$31,0))," ")</f>
        <v xml:space="preserve"> </v>
      </c>
    </row>
    <row r="345" spans="1:22" ht="12.95" customHeight="1" x14ac:dyDescent="0.2">
      <c r="A345" s="91"/>
      <c r="B345" s="486"/>
      <c r="C345" s="48">
        <v>4</v>
      </c>
      <c r="D345" s="49" t="s">
        <v>141</v>
      </c>
      <c r="E345" s="48" t="str">
        <f>IF(COUNTIF(MaGv!$C$7:$BB$7, B341)&gt;0, INDEX(MaGv!$C$3:$BB$7, 1, MATCH(B341, MaGv!$C$7:$BB$7,0))," ")</f>
        <v xml:space="preserve"> </v>
      </c>
      <c r="F345" s="48" t="str">
        <f>IF(COUNTIF(MaGv!$C$12:$BB$12, B341)&gt;0, INDEX(MaGv!$C$3:$BB$12, 1, MATCH(B341, MaGv!$C$12:$BB$12,0))," ")</f>
        <v xml:space="preserve"> </v>
      </c>
      <c r="G345" s="48" t="str">
        <f>IF(COUNTIF(MaGv!$C$17:$BB$17, B341)&gt;0, INDEX(MaGv!$C$3:$BB$17, 1, MATCH(B341, MaGv!$C$17:$BB$17,0))," ")</f>
        <v xml:space="preserve"> </v>
      </c>
      <c r="H345" s="48" t="str">
        <f>IF(COUNTIF(MaGv!$C$22:$BB$22, B341)&gt;0, INDEX(MaGv!$C$3:$BB$22, 1, MATCH(B341, MaGv!$C$22:$BB$22,0))," ")</f>
        <v xml:space="preserve"> </v>
      </c>
      <c r="I345" s="48" t="str">
        <f>IF(COUNTIF(MaGv!$C$27:$BB$27, B341)&gt;0, INDEX(MaGv!$C$3:$BB$27, 1, MATCH(B341, MaGv!$C$27:$BB$27,0))," ")</f>
        <v xml:space="preserve"> </v>
      </c>
      <c r="J345" s="48" t="str">
        <f>IF(COUNTIF(MaGv!$C$32:$BB$32, B341)&gt;0, INDEX(MaGv!$C$3:$BB$32, 1, MATCH(B341, MaGv!$C$32:$BB$32,0))," ")</f>
        <v xml:space="preserve"> </v>
      </c>
      <c r="K345" s="75"/>
      <c r="L345" s="486"/>
      <c r="M345" s="48">
        <v>4</v>
      </c>
      <c r="N345" s="49" t="s">
        <v>141</v>
      </c>
      <c r="O345" s="48" t="str">
        <f>IF(COUNTIF(MaGv!$C$7:$BB$7, L341)&gt;0, INDEX(MaGv!$C$3:$BB$7, 1, MATCH(L341, MaGv!$C$7:$BB$7,0))," ")</f>
        <v xml:space="preserve"> </v>
      </c>
      <c r="P345" s="48" t="str">
        <f>IF(COUNTIF(MaGv!$C$12:$BB$12, L341)&gt;0, INDEX(MaGv!$C$3:$BB$12, 1, MATCH(L341, MaGv!$C$12:$BB$12,0))," ")</f>
        <v xml:space="preserve"> </v>
      </c>
      <c r="Q345" s="48" t="str">
        <f>IF(COUNTIF(MaGv!$C$17:$BB$17, L341)&gt;0, INDEX(MaGv!$C$3:$BB$17, 1, MATCH(L341, MaGv!$C$17:$BB$17,0))," ")</f>
        <v xml:space="preserve"> </v>
      </c>
      <c r="R345" s="48" t="str">
        <f>IF(COUNTIF(MaGv!$C$22:$BB$22, L341)&gt;0, INDEX(MaGv!$C$3:$BB$22, 1, MATCH(L341, MaGv!$C$22:$BB$22,0))," ")</f>
        <v xml:space="preserve"> </v>
      </c>
      <c r="S345" s="48" t="str">
        <f>IF(COUNTIF(MaGv!$C$27:$BB$27, L341)&gt;0, INDEX(MaGv!$C$3:$BB$27, 1, MATCH(L341, MaGv!$C$27:$BB$27,0))," ")</f>
        <v xml:space="preserve"> </v>
      </c>
      <c r="T345" s="48" t="str">
        <f>IF(COUNTIF(MaGv!$C$32:$BB$32, L341)&gt;0, INDEX(MaGv!$C$3:$BB$32, 1, MATCH(L341, MaGv!$C$32:$BB$32,0))," ")</f>
        <v xml:space="preserve"> </v>
      </c>
    </row>
    <row r="346" spans="1:22" ht="12.95" customHeight="1" thickBot="1" x14ac:dyDescent="0.25">
      <c r="A346" s="91"/>
      <c r="B346" s="486"/>
      <c r="C346" s="79">
        <v>5</v>
      </c>
      <c r="D346" s="81" t="s">
        <v>142</v>
      </c>
      <c r="E346" s="79" t="str">
        <f>IF(COUNTIF(MaGv!$C$8:$BB$8, B341)&gt;0, INDEX(MaGv!$C$3:$BB$8, 1, MATCH(B341, MaGv!$C$8:$BB$8,0))," ")</f>
        <v xml:space="preserve"> </v>
      </c>
      <c r="F346" s="79" t="str">
        <f>IF(COUNTIF(MaGv!$C$13:$BB$13, B341)&gt;0, INDEX(MaGv!$C$3:$BB$13, 1, MATCH(B341, MaGv!$C$13:$BB$13,0))," ")</f>
        <v xml:space="preserve"> </v>
      </c>
      <c r="G346" s="79" t="str">
        <f>IF(COUNTIF(MaGv!$C$18:$BB$18, B341)&gt;0, INDEX(MaGv!$C$3:$BB$18, 1, MATCH(B341, MaGv!$C$18:$BB$18,0))," ")</f>
        <v xml:space="preserve"> </v>
      </c>
      <c r="H346" s="79" t="str">
        <f>IF(COUNTIF(MaGv!$C$23:$BB$23, B341)&gt;0, INDEX(MaGv!$C$3:$BB$23, 1, MATCH(B341, MaGv!$C$23:$BB$23,0))," ")</f>
        <v xml:space="preserve"> </v>
      </c>
      <c r="I346" s="79" t="str">
        <f>IF(COUNTIF(MaGv!$C$28:$BB$28, B341)&gt;0, INDEX(MaGv!$C$3:$BB$28, 1, MATCH(B341, MaGv!$C$28:$BB$28,0))," ")</f>
        <v xml:space="preserve"> </v>
      </c>
      <c r="J346" s="79" t="str">
        <f>IF(COUNTIF(MaGv!$C$33:$BB$33, B341)&gt;0, INDEX(MaGv!$C$3:$BB$33, 1, MATCH(B341, MaGv!$C$33:$BB$33, 0))," ")</f>
        <v xml:space="preserve"> </v>
      </c>
      <c r="K346" s="75"/>
      <c r="L346" s="486"/>
      <c r="M346" s="79">
        <v>5</v>
      </c>
      <c r="N346" s="81" t="s">
        <v>142</v>
      </c>
      <c r="O346" s="79" t="str">
        <f>IF(COUNTIF(MaGv!$C$8:$BB$8, L341)&gt;0, INDEX(MaGv!$C$3:$BB$8, 1, MATCH(L341, MaGv!$C$8:$BB$8,0))," ")</f>
        <v xml:space="preserve"> </v>
      </c>
      <c r="P346" s="79" t="str">
        <f>IF(COUNTIF(MaGv!$C$13:$BB$13, L341)&gt;0, INDEX(MaGv!$C$3:$BB$13, 1, MATCH(L341, MaGv!$C$13:$BB$13,0))," ")</f>
        <v xml:space="preserve"> </v>
      </c>
      <c r="Q346" s="79" t="str">
        <f>IF(COUNTIF(MaGv!$C$18:$BB$18, L341)&gt;0, INDEX(MaGv!$C$3:$BB$18, 1, MATCH(L341, MaGv!$C$18:$BB$18,0))," ")</f>
        <v xml:space="preserve"> </v>
      </c>
      <c r="R346" s="79" t="str">
        <f>IF(COUNTIF(MaGv!$C$23:$BB$23, L341)&gt;0, INDEX(MaGv!$C$3:$BB$23, 1, MATCH(L341, MaGv!$C$23:$BB$23,0))," ")</f>
        <v xml:space="preserve"> </v>
      </c>
      <c r="S346" s="79" t="str">
        <f>IF(COUNTIF(MaGv!$C$28:$BB$28, L341)&gt;0, INDEX(MaGv!$C$3:$BB$28, 1, MATCH(L341, MaGv!$C$28:$BB$28,0))," ")</f>
        <v xml:space="preserve"> </v>
      </c>
      <c r="T346" s="79" t="str">
        <f>IF(COUNTIF(MaGv!$C$33:$BB$33, L341)&gt;0, INDEX(MaGv!$C$3:$BB$33, 1, MATCH(L341, MaGv!$C$33:$BB$33, 0))," ")</f>
        <v xml:space="preserve"> </v>
      </c>
    </row>
    <row r="347" spans="1:22" ht="12.95" customHeight="1" thickTop="1" x14ac:dyDescent="0.2">
      <c r="A347" s="91"/>
      <c r="B347" s="485" t="s">
        <v>24</v>
      </c>
      <c r="C347" s="80">
        <v>1</v>
      </c>
      <c r="D347" s="82" t="s">
        <v>446</v>
      </c>
      <c r="E347" s="80" t="str">
        <f>IF(COUNTIF(MaGv!$C$39:$BB$39, B341)&gt;0, INDEX(MaGv!$C$38:$BB$39, 1, MATCH(B341, MaGv!$C$39:$BB$39,0))," ")</f>
        <v xml:space="preserve"> </v>
      </c>
      <c r="F347" s="80" t="str">
        <f>IF(COUNTIF(MaGv!$C$44:$BB$44, B341)&gt;0, INDEX(MaGv!$C$38:$BB$44, 1, MATCH(B341, MaGv!$C$44:$BB$44,0))," ")</f>
        <v xml:space="preserve"> </v>
      </c>
      <c r="G347" s="80" t="str">
        <f>IF(COUNTIF(MaGv!$C$49:$BB$49, B341)&gt;0, INDEX(MaGv!$C$38:$BB$49, 1, MATCH(B341, MaGv!$C$49:$BB$49,0))," ")</f>
        <v xml:space="preserve"> </v>
      </c>
      <c r="H347" s="80" t="str">
        <f>IF(COUNTIF(MaGv!$C$54:$BB$54, B341)&gt;0, INDEX(MaGv!$C$38:$BB$54, 1, MATCH(B341, MaGv!$C$54:$BB$54,0))," ")</f>
        <v xml:space="preserve"> </v>
      </c>
      <c r="I347" s="80" t="str">
        <f>IF(COUNTIF(MaGv!$C$59:$BB$59, B341)&gt;0, INDEX(MaGv!$C$38:$BB$59, 1, MATCH(B341, MaGv!$C$59:$BB$59,0))," ")</f>
        <v xml:space="preserve"> </v>
      </c>
      <c r="J347" s="80" t="str">
        <f>IF(COUNTIF(MaGv!$C$64:$BB$64, B341)&gt;0, INDEX(MaGv!$C$38:$BB$64, 1, MATCH(B341, MaGv!$C$64:$BB$64,0))," ")</f>
        <v xml:space="preserve"> </v>
      </c>
      <c r="K347" s="75"/>
      <c r="L347" s="485" t="s">
        <v>24</v>
      </c>
      <c r="M347" s="80">
        <v>1</v>
      </c>
      <c r="N347" s="82" t="s">
        <v>446</v>
      </c>
      <c r="O347" s="80" t="str">
        <f>IF(COUNTIF(MaGv!$C$39:$BB$39, L341)&gt;0, INDEX(MaGv!$C$38:$BB$39, 1, MATCH(L341, MaGv!$C$39:$BB$39,0))," ")</f>
        <v xml:space="preserve"> </v>
      </c>
      <c r="P347" s="80" t="str">
        <f>IF(COUNTIF(MaGv!$C$44:$BB$44, L341)&gt;0, INDEX(MaGv!$C$38:$BB$44, 1, MATCH(L341, MaGv!$C$44:$BB$44,0))," ")</f>
        <v xml:space="preserve"> </v>
      </c>
      <c r="Q347" s="80" t="str">
        <f>IF(COUNTIF(MaGv!$C$49:$BB$49, L341)&gt;0, INDEX(MaGv!$C$38:$BB$49, 1, MATCH(L341, MaGv!$C$49:$BB$49,0))," ")</f>
        <v xml:space="preserve"> </v>
      </c>
      <c r="R347" s="80" t="str">
        <f>IF(COUNTIF(MaGv!$C$54:$BB$54, L341)&gt;0, INDEX(MaGv!$C$38:$BB$54, 1, MATCH(L341, MaGv!$C$54:$BB$54,0))," ")</f>
        <v xml:space="preserve"> </v>
      </c>
      <c r="S347" s="80" t="str">
        <f>IF(COUNTIF(MaGv!$C$59:$BB$59, L341)&gt;0, INDEX(MaGv!$C$38:$BB$59, 1, MATCH(L341, MaGv!$C$59:$BB$59,0))," ")</f>
        <v xml:space="preserve"> </v>
      </c>
      <c r="T347" s="80" t="str">
        <f>IF(COUNTIF(MaGv!$C$64:$BB$64, L341)&gt;0, INDEX(MaGv!$C$38:$BB$64, 1, MATCH(L341, MaGv!$C$64:$BB$64,0))," ")</f>
        <v xml:space="preserve"> </v>
      </c>
    </row>
    <row r="348" spans="1:22" ht="12.95" customHeight="1" x14ac:dyDescent="0.2">
      <c r="A348" s="91"/>
      <c r="B348" s="486"/>
      <c r="C348" s="48">
        <v>2</v>
      </c>
      <c r="D348" s="49" t="s">
        <v>707</v>
      </c>
      <c r="E348" s="48" t="str">
        <f>IF(COUNTIF(MaGv!$C$40:$BB$40, B341)&gt;0, INDEX(MaGv!$C$38:$BB$40, 1, MATCH(B341, MaGv!$C$40:$BB$40,0))," ")</f>
        <v xml:space="preserve"> </v>
      </c>
      <c r="F348" s="48" t="str">
        <f>IF(COUNTIF(MaGv!$C$45:$BB$45, B341)&gt;0, INDEX(MaGv!$C$38:$BB$45, 1, MATCH(B341, MaGv!$C$45:$BB$45,0))," ")</f>
        <v xml:space="preserve"> </v>
      </c>
      <c r="G348" s="48" t="str">
        <f>IF(COUNTIF(MaGv!$C$50:$BB$50, B341)&gt;0, INDEX(MaGv!$C$38:$BB$50, 1, MATCH(B341, MaGv!$C$50:$BB$50,0))," ")</f>
        <v xml:space="preserve"> </v>
      </c>
      <c r="H348" s="48" t="str">
        <f>IF(COUNTIF(MaGv!$C$55:$BB$55, B341)&gt;0, INDEX(MaGv!$C$38:$BB$55, 1, MATCH(B341, MaGv!$C$55:$BB$55,0))," ")</f>
        <v xml:space="preserve"> </v>
      </c>
      <c r="I348" s="48" t="str">
        <f>IF(COUNTIF(MaGv!$C$60:$BB$60, B341)&gt;0, INDEX(MaGv!$C$38:$BB$60, 1, MATCH(B341, MaGv!$C$60:$BB$60,0))," ")</f>
        <v xml:space="preserve"> </v>
      </c>
      <c r="J348" s="48" t="str">
        <f>IF(COUNTIF(MaGv!$C$65:$BB$65, B341)&gt;0, INDEX(MaGv!$C$38:$BB$65, 1, MATCH(B341, MaGv!$C$65:$BB$65,0))," ")</f>
        <v xml:space="preserve"> </v>
      </c>
      <c r="K348" s="75"/>
      <c r="L348" s="486"/>
      <c r="M348" s="48">
        <v>2</v>
      </c>
      <c r="N348" s="49" t="s">
        <v>707</v>
      </c>
      <c r="O348" s="48" t="str">
        <f>IF(COUNTIF(MaGv!$C$40:$BB$40, L341)&gt;0, INDEX(MaGv!$C$38:$BB$40, 1, MATCH(L341, MaGv!$C$40:$BB$40,0))," ")</f>
        <v xml:space="preserve"> </v>
      </c>
      <c r="P348" s="48" t="str">
        <f>IF(COUNTIF(MaGv!$C$45:$BB$45, L341)&gt;0, INDEX(MaGv!$C$38:$BB$45, 1, MATCH(L341, MaGv!$C$45:$BB$45,0))," ")</f>
        <v xml:space="preserve"> </v>
      </c>
      <c r="Q348" s="48" t="str">
        <f>IF(COUNTIF(MaGv!$C$50:$BB$50, L341)&gt;0, INDEX(MaGv!$C$38:$BB$50, 1, MATCH(L341, MaGv!$C$50:$BB$50,0))," ")</f>
        <v xml:space="preserve"> </v>
      </c>
      <c r="R348" s="48" t="str">
        <f>IF(COUNTIF(MaGv!$C$55:$BB$55, L341)&gt;0, INDEX(MaGv!$C$38:$BB$55, 1, MATCH(L341, MaGv!$C$55:$BB$55,0))," ")</f>
        <v xml:space="preserve"> </v>
      </c>
      <c r="S348" s="48" t="str">
        <f>IF(COUNTIF(MaGv!$C$60:$BB$60, L341)&gt;0, INDEX(MaGv!$C$38:$BB$60, 1, MATCH(L341, MaGv!$C$60:$BB$60,0))," ")</f>
        <v xml:space="preserve"> </v>
      </c>
      <c r="T348" s="48" t="str">
        <f>IF(COUNTIF(MaGv!$C$65:$BB$65, L341)&gt;0, INDEX(MaGv!$C$38:$BB$65, 1, MATCH(L341, MaGv!$C$65:$BB$65,0))," ")</f>
        <v xml:space="preserve"> </v>
      </c>
    </row>
    <row r="349" spans="1:22" ht="12.95" customHeight="1" x14ac:dyDescent="0.2">
      <c r="A349" s="91"/>
      <c r="B349" s="486"/>
      <c r="C349" s="48">
        <v>3</v>
      </c>
      <c r="D349" s="49" t="s">
        <v>708</v>
      </c>
      <c r="E349" s="48" t="str">
        <f>IF(COUNTIF(MaGv!$C$41:$BB$41, B341)&gt;0, INDEX(MaGv!$C$38:$BB$41, 1, MATCH(B341, MaGv!$C$41:$BB$41,0))," ")</f>
        <v xml:space="preserve"> </v>
      </c>
      <c r="F349" s="48" t="str">
        <f>IF(COUNTIF(MaGv!$C$46:$BB$46, B341)&gt;0, INDEX(MaGv!$C$38:$BB$46, 1, MATCH(B341, MaGv!$C$46:$BB$46,0))," ")</f>
        <v xml:space="preserve"> </v>
      </c>
      <c r="G349" s="48" t="str">
        <f>IF(COUNTIF(MaGv!$C$51:$BB$51, B341)&gt;0, INDEX(MaGv!$C$38:$BB$51, 1, MATCH(B341, MaGv!$C$51:$BB$51,0))," ")</f>
        <v xml:space="preserve"> </v>
      </c>
      <c r="H349" s="48" t="str">
        <f>IF(COUNTIF(MaGv!$C$56:$BB$56, B341)&gt;0, INDEX(MaGv!$C$38:$BB$56, 1, MATCH(B341, MaGv!$C$56:$BB$56,0))," ")</f>
        <v xml:space="preserve"> </v>
      </c>
      <c r="I349" s="48" t="str">
        <f>IF(COUNTIF(MaGv!$C$61:$BB$61, B341)&gt;0, INDEX(MaGv!$C$38:$BB$61, 1, MATCH(B341, MaGv!$C$61:$BB$61,0))," ")</f>
        <v xml:space="preserve"> </v>
      </c>
      <c r="J349" s="48" t="str">
        <f>IF(COUNTIF(MaGv!$C$66:$BB$66, B341)&gt;0, INDEX(MaGv!$C$38:$BB$66, 1, MATCH(B341, MaGv!$C$66:$BB$66,0))," ")</f>
        <v xml:space="preserve"> </v>
      </c>
      <c r="K349" s="75"/>
      <c r="L349" s="486"/>
      <c r="M349" s="48">
        <v>3</v>
      </c>
      <c r="N349" s="49" t="s">
        <v>708</v>
      </c>
      <c r="O349" s="48" t="str">
        <f>IF(COUNTIF(MaGv!$C$41:$BB$41, L341)&gt;0, INDEX(MaGv!$C$38:$BB$41, 1, MATCH(L341, MaGv!$C$41:$BB$41,0))," ")</f>
        <v xml:space="preserve"> </v>
      </c>
      <c r="P349" s="48" t="str">
        <f>IF(COUNTIF(MaGv!$C$46:$BB$46, L341)&gt;0, INDEX(MaGv!$C$38:$BB$46, 1, MATCH(L341, MaGv!$C$46:$BB$46,0))," ")</f>
        <v xml:space="preserve"> </v>
      </c>
      <c r="Q349" s="48" t="str">
        <f>IF(COUNTIF(MaGv!$C$51:$BB$51, L341)&gt;0, INDEX(MaGv!$C$38:$BB$51, 1, MATCH(L341, MaGv!$C$51:$BB$51,0))," ")</f>
        <v xml:space="preserve"> </v>
      </c>
      <c r="R349" s="48" t="str">
        <f>IF(COUNTIF(MaGv!$C$56:$BB$56, L341)&gt;0, INDEX(MaGv!$C$38:$BB$56, 1, MATCH(L341, MaGv!$C$56:$BB$56,0))," ")</f>
        <v xml:space="preserve"> </v>
      </c>
      <c r="S349" s="48" t="str">
        <f>IF(COUNTIF(MaGv!$C$61:$BB$61, L341)&gt;0, INDEX(MaGv!$C$38:$BB$61, 1, MATCH(L341, MaGv!$C$61:$BB$61,0))," ")</f>
        <v xml:space="preserve"> </v>
      </c>
      <c r="T349" s="48" t="str">
        <f>IF(COUNTIF(MaGv!$C$66:$BB$66, L341)&gt;0, INDEX(MaGv!$C$38:$BB$66, 1, MATCH(L341, MaGv!$C$66:$BB$66,0))," ")</f>
        <v xml:space="preserve"> </v>
      </c>
    </row>
    <row r="350" spans="1:22" ht="12.95" customHeight="1" x14ac:dyDescent="0.2">
      <c r="A350" s="91"/>
      <c r="B350" s="486"/>
      <c r="C350" s="48">
        <v>4</v>
      </c>
      <c r="D350" s="49" t="s">
        <v>709</v>
      </c>
      <c r="E350" s="48" t="str">
        <f>IF(COUNTIF(MaGv!$C$42:$BB$42, B341)&gt;0, INDEX(MaGv!$C$38:$BB$42, 1, MATCH(B341, MaGv!$C$42:$BB$42,0))," ")</f>
        <v xml:space="preserve"> </v>
      </c>
      <c r="F350" s="48" t="str">
        <f>IF(COUNTIF(MaGv!$C$47:$BB$47, B341)&gt;0, INDEX(MaGv!$C$38:$BB$47, 1, MATCH(B341, MaGv!$C$47:$BB$47,0))," ")</f>
        <v xml:space="preserve"> </v>
      </c>
      <c r="G350" s="48" t="str">
        <f>IF(COUNTIF(MaGv!$C$52:$BB$52, B341)&gt;0, INDEX(MaGv!$C$38:$BB$52, 1, MATCH(B341, MaGv!$C$52:$BB$52, 0))," ")</f>
        <v xml:space="preserve"> </v>
      </c>
      <c r="H350" s="48" t="str">
        <f>IF(COUNTIF(MaGv!$C$57:$BB$57, B341)&gt;0, INDEX(MaGv!$C$38:$BB$57, 1, MATCH(B341, MaGv!$C$57:$BB$57,0))," ")</f>
        <v xml:space="preserve"> </v>
      </c>
      <c r="I350" s="48" t="str">
        <f>IF(COUNTIF(MaGv!$C$62:$BB$62, B341)&gt;0, INDEX(MaGv!$C$38:$BB$62, 1, MATCH(B341, MaGv!$C$62:$BB$62,0))," ")</f>
        <v xml:space="preserve"> </v>
      </c>
      <c r="J350" s="48" t="str">
        <f>IF(COUNTIF(MaGv!$C$66:$BB$66, B342)&gt;0, INDEX(MaGv!$C$38:$BB$66, 1, MATCH(B342, MaGv!$C$66:$BB$66,0))," ")</f>
        <v xml:space="preserve"> </v>
      </c>
      <c r="K350" s="75"/>
      <c r="L350" s="486"/>
      <c r="M350" s="48">
        <v>4</v>
      </c>
      <c r="N350" s="49" t="s">
        <v>709</v>
      </c>
      <c r="O350" s="48" t="str">
        <f>IF(COUNTIF(MaGv!$C$42:$BB$42, L341)&gt;0, INDEX(MaGv!$C$38:$BB$42, 1, MATCH(L341, MaGv!$C$42:$BB$42,0))," ")</f>
        <v xml:space="preserve"> </v>
      </c>
      <c r="P350" s="48" t="str">
        <f>IF(COUNTIF(MaGv!$C$47:$BB$47, L341)&gt;0, INDEX(MaGv!$C$38:$BB$47, 1, MATCH(L341, MaGv!$C$47:$BB$47,0))," ")</f>
        <v xml:space="preserve"> </v>
      </c>
      <c r="Q350" s="48" t="str">
        <f>IF(COUNTIF(MaGv!$C$52:$BB$52, L341)&gt;0, INDEX(MaGv!$C$38:$BB$52, 1, MATCH(L341, MaGv!$C$52:$BB$52, 0))," ")</f>
        <v xml:space="preserve"> </v>
      </c>
      <c r="R350" s="48" t="str">
        <f>IF(COUNTIF(MaGv!$C$57:$BB$57, L341)&gt;0, INDEX(MaGv!$C$38:$BB$57, 1, MATCH(L341, MaGv!$C$57:$BB$57,0))," ")</f>
        <v xml:space="preserve"> </v>
      </c>
      <c r="S350" s="48" t="str">
        <f>IF(COUNTIF(MaGv!$C$62:$BB$62, L341)&gt;0, INDEX(MaGv!$C$38:$BB$62, 1, MATCH(L341, MaGv!$C$62:$BB$62,0))," ")</f>
        <v xml:space="preserve"> </v>
      </c>
      <c r="T350" s="48" t="str">
        <f>IF(COUNTIF(MaGv!$C$66:$BB$67, L341)&gt;0, INDEX(MaGv!$C$38:$BB$67, 1, MATCH(L341, MaGv!$C$67:$BB$67,0))," ")</f>
        <v xml:space="preserve"> </v>
      </c>
    </row>
    <row r="351" spans="1:22" ht="12.95" customHeight="1" x14ac:dyDescent="0.2">
      <c r="A351" s="91"/>
      <c r="B351" s="487"/>
      <c r="C351" s="50">
        <v>5</v>
      </c>
      <c r="D351" s="51" t="s">
        <v>710</v>
      </c>
      <c r="E351" s="50" t="str">
        <f>IF(COUNTIF(MaGv!$C$43:$BB$43, B341)&gt;0, INDEX(MaGv!$C$38:$BB$43, 1, MATCH(B341, MaGv!$C$43:$BB$43,0))," ")</f>
        <v xml:space="preserve"> </v>
      </c>
      <c r="F351" s="50" t="str">
        <f>IF(COUNTIF(MaGv!$C$48:$BB$48, B341)&gt;0, INDEX(MaGv!$C$38:$BB$48, 1, MATCH(B341, MaGv!$C$48:$BB$48,0))," ")</f>
        <v xml:space="preserve"> </v>
      </c>
      <c r="G351" s="50" t="str">
        <f>IF(COUNTIF(MaGv!$C$53:$BB$53, B341)&gt;0, INDEX(MaGv!$C$38:$BB$53, 1, MATCH(B341, MaGv!$C$53:$BB$53,0))," ")</f>
        <v xml:space="preserve"> </v>
      </c>
      <c r="H351" s="50" t="str">
        <f>IF(COUNTIF(MaGv!$C$58:$BB$58, B341)&gt;0, INDEX(MaGv!$C$38:$BB$58, 1, MATCH(B341, MaGv!$C$58:$BB$58,0))," ")</f>
        <v xml:space="preserve"> </v>
      </c>
      <c r="I351" s="50" t="str">
        <f>IF(COUNTIF(MaGv!$C$63:$BB$63, B341)&gt;0, INDEX(MaGv!$C$38:$BB$63, 1, MATCH(B341, MaGv!$C$63:$BB$63,0))," ")</f>
        <v xml:space="preserve"> </v>
      </c>
      <c r="J351" s="50" t="str">
        <f>IF(COUNTIF(MaGv!$C$68:$BB$68, B341)&gt;0, INDEX(MaGv!$C$38:$BB$68, 1, MATCH(B341, MaGv!$C$68:$BB$68,0))," ")</f>
        <v xml:space="preserve"> </v>
      </c>
      <c r="K351" s="75"/>
      <c r="L351" s="487"/>
      <c r="M351" s="50">
        <v>5</v>
      </c>
      <c r="N351" s="51" t="s">
        <v>710</v>
      </c>
      <c r="O351" s="50" t="str">
        <f>IF(COUNTIF(MaGv!$C$43:$BB$43, L341)&gt;0, INDEX(MaGv!$C$38:$BB$43, 1, MATCH(L341, MaGv!$C$43:$BB$43,0))," ")</f>
        <v xml:space="preserve"> </v>
      </c>
      <c r="P351" s="50" t="str">
        <f>IF(COUNTIF(MaGv!$C$48:$BB$48, L341)&gt;0, INDEX(MaGv!$C$38:$BB$48, 1, MATCH(L341, MaGv!$C$48:$BB$48,0))," ")</f>
        <v xml:space="preserve"> </v>
      </c>
      <c r="Q351" s="50" t="str">
        <f>IF(COUNTIF(MaGv!$C$53:$BB$53, L341)&gt;0, INDEX(MaGv!$C$38:$BB$53, 1, MATCH(L341, MaGv!$C$53:$BB$53,0))," ")</f>
        <v xml:space="preserve"> </v>
      </c>
      <c r="R351" s="50" t="str">
        <f>IF(COUNTIF(MaGv!$C$58:$BB$58, L341)&gt;0, INDEX(MaGv!$C$38:$BB$58, 1, MATCH(L341, MaGv!$C$58:$BB$58,0))," ")</f>
        <v xml:space="preserve"> </v>
      </c>
      <c r="S351" s="50" t="str">
        <f>IF(COUNTIF(MaGv!$C$63:$BB$63, L341)&gt;0, INDEX(MaGv!$C$38:$BB$63, 1, MATCH(L341, MaGv!$C$63:$BB$63,0))," ")</f>
        <v xml:space="preserve"> </v>
      </c>
      <c r="T351" s="50" t="str">
        <f>IF(COUNTIF(MaGv!$C$68:$BB$68, L341)&gt;0, INDEX(MaGv!$C$38:$BB$68, 1, MATCH(L341, MaGv!$C$68:$BB$68,0))," ")</f>
        <v xml:space="preserve"> </v>
      </c>
    </row>
    <row r="352" spans="1:22" ht="12.95" customHeight="1" x14ac:dyDescent="0.2">
      <c r="A352" s="91"/>
      <c r="B352" s="86"/>
      <c r="C352" s="45"/>
      <c r="D352" s="52"/>
      <c r="E352" s="45"/>
      <c r="F352" s="45"/>
      <c r="G352" s="45"/>
      <c r="H352" s="45"/>
      <c r="I352" s="45"/>
      <c r="J352" s="45"/>
      <c r="K352" s="75"/>
      <c r="L352" s="86"/>
      <c r="M352" s="45"/>
      <c r="N352" s="52"/>
      <c r="O352" s="45"/>
      <c r="P352" s="45"/>
      <c r="Q352" s="45"/>
      <c r="R352" s="45"/>
      <c r="S352" s="45"/>
      <c r="T352" s="45"/>
    </row>
    <row r="353" spans="1:22" ht="12.95" customHeight="1" x14ac:dyDescent="0.2">
      <c r="A353" s="94"/>
      <c r="B353" s="87"/>
      <c r="C353" s="53"/>
      <c r="D353" s="53"/>
      <c r="E353" s="54"/>
      <c r="F353" s="54"/>
      <c r="G353" s="54"/>
      <c r="H353" s="54"/>
      <c r="I353" s="54"/>
      <c r="J353" s="54"/>
      <c r="K353" s="54"/>
      <c r="L353" s="87"/>
      <c r="M353" s="53"/>
      <c r="N353" s="53"/>
      <c r="O353" s="54"/>
      <c r="P353" s="54"/>
      <c r="Q353" s="54"/>
      <c r="R353" s="54"/>
      <c r="S353" s="54"/>
      <c r="T353" s="54"/>
    </row>
    <row r="354" spans="1:22" ht="12.95" customHeight="1" x14ac:dyDescent="0.2">
      <c r="A354" s="91"/>
      <c r="B354" s="83"/>
      <c r="C354" s="40" t="s">
        <v>94</v>
      </c>
      <c r="D354" s="40"/>
      <c r="E354" s="40"/>
      <c r="F354" s="40"/>
      <c r="G354" s="40"/>
      <c r="H354" s="40" t="str">
        <f>MaGv!$N$1</f>
        <v>02/1/2018</v>
      </c>
      <c r="I354" s="40"/>
      <c r="J354" s="40"/>
      <c r="K354" s="41"/>
      <c r="L354" s="83"/>
      <c r="M354" s="40" t="s">
        <v>94</v>
      </c>
      <c r="N354" s="40"/>
      <c r="O354" s="40"/>
      <c r="P354" s="40"/>
      <c r="Q354" s="40"/>
      <c r="R354" s="40" t="str">
        <f>MaGv!$N$1</f>
        <v>02/1/2018</v>
      </c>
      <c r="S354" s="40"/>
      <c r="T354" s="40"/>
    </row>
    <row r="355" spans="1:22" ht="15" customHeight="1" x14ac:dyDescent="0.3">
      <c r="B355" s="84" t="s">
        <v>95</v>
      </c>
      <c r="C355" s="325" t="str">
        <f>VLOOKUP(B357,dsma,3,0)&amp;"-"&amp;VLOOKUP(B357,dsma,5,0)</f>
        <v>Nguyễn Thị Phương Linh -Sinh</v>
      </c>
      <c r="D355" s="325"/>
      <c r="E355" s="325"/>
      <c r="F355" s="325"/>
      <c r="G355" s="326"/>
      <c r="H355" s="42"/>
      <c r="I355" s="43" t="s">
        <v>180</v>
      </c>
      <c r="J355" s="44">
        <f>60-COUNTIF(E358:J367, " ")</f>
        <v>13</v>
      </c>
      <c r="K355" s="41"/>
      <c r="L355" s="84" t="s">
        <v>95</v>
      </c>
      <c r="M355" s="489" t="str">
        <f>VLOOKUP(L357,dsma,3,0)&amp;"-"&amp;VLOOKUP(L357,dsma,5,0)</f>
        <v>Hà Thị Yến-Sinh</v>
      </c>
      <c r="N355" s="489"/>
      <c r="O355" s="489"/>
      <c r="P355" s="489"/>
      <c r="Q355" s="41"/>
      <c r="R355" s="42"/>
      <c r="S355" s="43" t="s">
        <v>180</v>
      </c>
      <c r="T355" s="44">
        <f>60-COUNTIF(O358:T367, " ")</f>
        <v>15</v>
      </c>
    </row>
    <row r="356" spans="1:22" ht="3" customHeight="1" x14ac:dyDescent="0.2">
      <c r="B356" s="83"/>
      <c r="C356" s="41"/>
      <c r="D356" s="41"/>
      <c r="E356" s="45"/>
      <c r="F356" s="41"/>
      <c r="G356" s="41"/>
      <c r="H356" s="41"/>
      <c r="I356" s="41"/>
      <c r="J356" s="41"/>
      <c r="K356" s="41"/>
      <c r="L356" s="83"/>
      <c r="M356" s="41"/>
      <c r="N356" s="41"/>
      <c r="O356" s="45"/>
      <c r="P356" s="41"/>
      <c r="Q356" s="41"/>
      <c r="R356" s="41"/>
      <c r="S356" s="41"/>
      <c r="T356" s="41"/>
    </row>
    <row r="357" spans="1:22" ht="12.95" customHeight="1" x14ac:dyDescent="0.2">
      <c r="A357" s="93"/>
      <c r="B357" s="85" t="str">
        <f>X49</f>
        <v>BS06</v>
      </c>
      <c r="C357" s="46" t="s">
        <v>96</v>
      </c>
      <c r="D357" s="46" t="s">
        <v>97</v>
      </c>
      <c r="E357" s="46" t="s">
        <v>15</v>
      </c>
      <c r="F357" s="46" t="s">
        <v>16</v>
      </c>
      <c r="G357" s="46" t="s">
        <v>38</v>
      </c>
      <c r="H357" s="46" t="s">
        <v>39</v>
      </c>
      <c r="I357" s="46" t="s">
        <v>40</v>
      </c>
      <c r="J357" s="46" t="s">
        <v>41</v>
      </c>
      <c r="K357" s="74"/>
      <c r="L357" s="85" t="str">
        <f>X50</f>
        <v>BS07</v>
      </c>
      <c r="M357" s="46" t="s">
        <v>96</v>
      </c>
      <c r="N357" s="46" t="s">
        <v>97</v>
      </c>
      <c r="O357" s="46" t="s">
        <v>15</v>
      </c>
      <c r="P357" s="46" t="s">
        <v>16</v>
      </c>
      <c r="Q357" s="46" t="s">
        <v>38</v>
      </c>
      <c r="R357" s="46" t="s">
        <v>39</v>
      </c>
      <c r="S357" s="46" t="s">
        <v>40</v>
      </c>
      <c r="T357" s="46" t="s">
        <v>41</v>
      </c>
      <c r="V357" s="89">
        <v>46</v>
      </c>
    </row>
    <row r="358" spans="1:22" ht="12.95" customHeight="1" x14ac:dyDescent="0.2">
      <c r="A358" s="91"/>
      <c r="B358" s="488" t="s">
        <v>25</v>
      </c>
      <c r="C358" s="38">
        <v>1</v>
      </c>
      <c r="D358" s="47" t="s">
        <v>98</v>
      </c>
      <c r="E358" s="38" t="str">
        <f>IF(COUNTIF(MaGv!$C$4:$BB$4, B357)&gt;0, INDEX(MaGv!$C$3:$BB$4, 1, MATCH(B357, MaGv!$C$4:$BB$4,0))," ")</f>
        <v>C2</v>
      </c>
      <c r="F358" s="38" t="str">
        <f>IF(COUNTIF(MaGv!$C$9:$BB$9, B357)&gt;0, INDEX(MaGv!$C$3:$BB$9, 1, MATCH(B357, MaGv!$C$9:$BB$9,0))," ")</f>
        <v xml:space="preserve"> </v>
      </c>
      <c r="G358" s="38" t="str">
        <f>IF(COUNTIF(MaGv!$C$14:$BB$14, B357)&gt;0, INDEX(MaGv!$C$3:$BB$14, 1, MATCH(B357, MaGv!$C$14:$BB$14,0))," ")</f>
        <v xml:space="preserve"> </v>
      </c>
      <c r="H358" s="38" t="str">
        <f>IF(COUNTIF(MaGv!$C$19:$BB$19, B357)&gt;0, INDEX(MaGv!$C$3:$BB$19, 1, MATCH(B357, MaGv!$C$19:$BB$19,0))," ")</f>
        <v>B12</v>
      </c>
      <c r="I358" s="38" t="str">
        <f>IF(COUNTIF(MaGv!$C$24:$BB$24, B357)&gt;0, INDEX(MaGv!$C$3:$BB$24, 1, MATCH(B357, MaGv!$C$24:$BB$24,0))," ")</f>
        <v xml:space="preserve"> </v>
      </c>
      <c r="J358" s="38" t="str">
        <f>IF(COUNTIF(MaGv!$C$29:$BB$29, B357)&gt;0, INDEX(MaGv!$C$3:$BB$29, 1, MATCH(B357, MaGv!$C$29:$BB$29,0))," ")</f>
        <v xml:space="preserve"> </v>
      </c>
      <c r="K358" s="75"/>
      <c r="L358" s="488" t="s">
        <v>25</v>
      </c>
      <c r="M358" s="38">
        <v>1</v>
      </c>
      <c r="N358" s="47" t="s">
        <v>98</v>
      </c>
      <c r="O358" s="38" t="str">
        <f>IF(COUNTIF(MaGv!$C$4:$BB$4, L357)&gt;0, INDEX(MaGv!$C$3:$BB$4, 1, MATCH(L357, MaGv!$C$4:$BB$4,0))," ")</f>
        <v>C4</v>
      </c>
      <c r="P358" s="38" t="str">
        <f>IF(COUNTIF(MaGv!$C$9:$BB$9, L357)&gt;0, INDEX(MaGv!$C$3:$BB$9, 1, MATCH(L357, MaGv!$C$9:$BB$9,0))," ")</f>
        <v xml:space="preserve"> </v>
      </c>
      <c r="Q358" s="38" t="str">
        <f>IF(COUNTIF(MaGv!$C$14:$BB$14, L357)&gt;0, INDEX(MaGv!$C$3:$BB$14, 1, MATCH(L357, MaGv!$C$14:$BB$14,0))," ")</f>
        <v xml:space="preserve"> </v>
      </c>
      <c r="R358" s="38" t="str">
        <f>IF(COUNTIF(MaGv!$C$19:$BB$19, L357)&gt;0, INDEX(MaGv!$C$3:$BB$19, 1, MATCH(L357, MaGv!$C$19:$BB$19,0))," ")</f>
        <v>B5</v>
      </c>
      <c r="S358" s="38" t="str">
        <f>IF(COUNTIF(MaGv!$C$24:$BB$24, L357)&gt;0, INDEX(MaGv!$C$3:$BB$24, 1, MATCH(L357, MaGv!$C$24:$BB$24,0))," ")</f>
        <v xml:space="preserve"> </v>
      </c>
      <c r="T358" s="38" t="str">
        <f>IF(COUNTIF(MaGv!$C$29:$BB$29, L357)&gt;0, INDEX(MaGv!$C$3:$BB$29, 1, MATCH(L357, MaGv!$C$29:$BB$29,0))," ")</f>
        <v xml:space="preserve"> </v>
      </c>
    </row>
    <row r="359" spans="1:22" ht="12.95" customHeight="1" x14ac:dyDescent="0.2">
      <c r="A359" s="91"/>
      <c r="B359" s="486"/>
      <c r="C359" s="48">
        <v>2</v>
      </c>
      <c r="D359" s="49" t="s">
        <v>140</v>
      </c>
      <c r="E359" s="48" t="str">
        <f>IF(COUNTIF(MaGv!$C$5:$BB$5, B357)&gt;0, INDEX(MaGv!$C$3:$BB$5, 1, MATCH(B357, MaGv!$C$5:$BB$5,0))," ")</f>
        <v>C2</v>
      </c>
      <c r="F359" s="48" t="str">
        <f>IF(COUNTIF(MaGv!$C$10:$BB$10, B357)&gt;0, INDEX(MaGv!$C$3:$BB$10, 1, MATCH(B357, MaGv!$C$10:$BB$10,0))," ")</f>
        <v xml:space="preserve"> </v>
      </c>
      <c r="G359" s="48" t="str">
        <f>IF(COUNTIF(MaGv!$C$15:$BB$15, B357)&gt;0, INDEX(MaGv!$C$3:$BB$15, 1, MATCH(B357, MaGv!$C$15:$BB$15,0))," ")</f>
        <v xml:space="preserve"> </v>
      </c>
      <c r="H359" s="48" t="str">
        <f>IF(COUNTIF(MaGv!$C$20:$BB$20, B357)&gt;0, INDEX(MaGv!$C$3:$BB$20, 1, MATCH(B357, MaGv!$C$20:$BB$20,0))," ")</f>
        <v>C8</v>
      </c>
      <c r="I359" s="48" t="str">
        <f>IF(COUNTIF(MaGv!$C$25:$BB$25, B357)&gt;0, INDEX(MaGv!$C$3:$BB$25, 1, MATCH(B357, MaGv!$C$25:$BB$25,0))," ")</f>
        <v xml:space="preserve"> </v>
      </c>
      <c r="J359" s="48" t="str">
        <f>IF(COUNTIF(MaGv!$C$30:$BB$30, B357)&gt;0, INDEX(MaGv!$C$3:$BB$30, 1, MATCH(B357, MaGv!$C$30:$BB$30,0))," ")</f>
        <v xml:space="preserve"> </v>
      </c>
      <c r="K359" s="75"/>
      <c r="L359" s="486"/>
      <c r="M359" s="48">
        <v>2</v>
      </c>
      <c r="N359" s="49" t="s">
        <v>140</v>
      </c>
      <c r="O359" s="48" t="str">
        <f>IF(COUNTIF(MaGv!$C$5:$BB$5, L357)&gt;0, INDEX(MaGv!$C$3:$BB$5, 1, MATCH(L357, MaGv!$C$5:$BB$5,0))," ")</f>
        <v>C4</v>
      </c>
      <c r="P359" s="48" t="str">
        <f>IF(COUNTIF(MaGv!$C$10:$BB$10, L357)&gt;0, INDEX(MaGv!$C$3:$BB$10, 1, MATCH(L357, MaGv!$C$10:$BB$10,0))," ")</f>
        <v xml:space="preserve"> </v>
      </c>
      <c r="Q359" s="48" t="str">
        <f>IF(COUNTIF(MaGv!$C$15:$BB$15, L357)&gt;0, INDEX(MaGv!$C$3:$BB$15, 1, MATCH(L357, MaGv!$C$15:$BB$15,0))," ")</f>
        <v xml:space="preserve"> </v>
      </c>
      <c r="R359" s="48" t="str">
        <f>IF(COUNTIF(MaGv!$C$20:$BB$20, L357)&gt;0, INDEX(MaGv!$C$3:$BB$20, 1, MATCH(L357, MaGv!$C$20:$BB$20,0))," ")</f>
        <v xml:space="preserve"> </v>
      </c>
      <c r="S359" s="48" t="str">
        <f>IF(COUNTIF(MaGv!$C$25:$BB$25, L357)&gt;0, INDEX(MaGv!$C$3:$BB$25, 1, MATCH(L357, MaGv!$C$25:$BB$25,0))," ")</f>
        <v xml:space="preserve"> </v>
      </c>
      <c r="T359" s="48" t="str">
        <f>IF(COUNTIF(MaGv!$C$30:$BB$30, L357)&gt;0, INDEX(MaGv!$C$3:$BB$30, 1, MATCH(L357, MaGv!$C$30:$BB$30,0))," ")</f>
        <v xml:space="preserve"> </v>
      </c>
    </row>
    <row r="360" spans="1:22" ht="12.95" customHeight="1" x14ac:dyDescent="0.2">
      <c r="A360" s="91"/>
      <c r="B360" s="486"/>
      <c r="C360" s="48">
        <v>3</v>
      </c>
      <c r="D360" s="49" t="s">
        <v>445</v>
      </c>
      <c r="E360" s="48" t="str">
        <f>IF(COUNTIF(MaGv!$C$6:$BB$6, B357)&gt;0, INDEX(MaGv!$C$3:$BB$6, 1, MATCH(B357, MaGv!$C$6:$BB$6,0))," ")</f>
        <v>C9</v>
      </c>
      <c r="F360" s="48" t="str">
        <f>IF(COUNTIF(MaGv!$C$11:$BB$11, B357)&gt;0, INDEX(MaGv!$C$3:$BB$11, 1, MATCH(B357, MaGv!$C$11:$BB$11,0))," ")</f>
        <v xml:space="preserve"> </v>
      </c>
      <c r="G360" s="48" t="str">
        <f>IF(COUNTIF(MaGv!$C$16:$BB$16, B357)&gt;0, INDEX(MaGv!$C$3:$BB$16, 1, MATCH(B357, MaGv!$C$16:$BB$16,0))," ")</f>
        <v xml:space="preserve"> </v>
      </c>
      <c r="H360" s="48" t="str">
        <f>IF(COUNTIF(MaGv!$C$21:$BB$21, B357)&gt;0, INDEX(MaGv!$C$3:$BB$21, 1, MATCH(B357, MaGv!$C$21:$BB$21,0))," ")</f>
        <v>C1</v>
      </c>
      <c r="I360" s="48" t="str">
        <f>IF(COUNTIF(MaGv!$C$26:$BB$26, B357)&gt;0, INDEX(MaGv!$C$3:$BB$26, 1, MATCH(B357, MaGv!$C$26:$BB$26,0))," ")</f>
        <v xml:space="preserve"> </v>
      </c>
      <c r="J360" s="48" t="str">
        <f>IF(COUNTIF(MaGv!$C$31:$BB$31, B357)&gt;0, INDEX(MaGv!$C$3:$BB$31, 1, MATCH(B357, MaGv!$C$31:$BB$31,0))," ")</f>
        <v xml:space="preserve"> </v>
      </c>
      <c r="K360" s="75"/>
      <c r="L360" s="486"/>
      <c r="M360" s="48">
        <v>3</v>
      </c>
      <c r="N360" s="49" t="s">
        <v>445</v>
      </c>
      <c r="O360" s="48" t="str">
        <f>IF(COUNTIF(MaGv!$C$6:$BB$6, L357)&gt;0, INDEX(MaGv!$C$3:$BB$6, 1, MATCH(L357, MaGv!$C$6:$BB$6,0))," ")</f>
        <v>B5</v>
      </c>
      <c r="P360" s="48" t="str">
        <f>IF(COUNTIF(MaGv!$C$11:$BB$11, L357)&gt;0, INDEX(MaGv!$C$3:$BB$11, 1, MATCH(L357, MaGv!$C$11:$BB$11,0))," ")</f>
        <v xml:space="preserve"> </v>
      </c>
      <c r="Q360" s="48" t="str">
        <f>IF(COUNTIF(MaGv!$C$16:$BB$16, L357)&gt;0, INDEX(MaGv!$C$3:$BB$16, 1, MATCH(L357, MaGv!$C$16:$BB$16,0))," ")</f>
        <v xml:space="preserve"> </v>
      </c>
      <c r="R360" s="48" t="str">
        <f>IF(COUNTIF(MaGv!$C$21:$BB$21, L357)&gt;0, INDEX(MaGv!$C$3:$BB$21, 1, MATCH(L357, MaGv!$C$21:$BB$21,0))," ")</f>
        <v xml:space="preserve"> </v>
      </c>
      <c r="S360" s="48" t="str">
        <f>IF(COUNTIF(MaGv!$C$26:$BB$26, L357)&gt;0, INDEX(MaGv!$C$3:$BB$26, 1, MATCH(L357, MaGv!$C$26:$BB$26,0))," ")</f>
        <v xml:space="preserve"> </v>
      </c>
      <c r="T360" s="48" t="str">
        <f>IF(COUNTIF(MaGv!$C$31:$BB$31, L357)&gt;0, INDEX(MaGv!$C$3:$BB$31, 1, MATCH(L357, MaGv!$C$31:$BB$31,0))," ")</f>
        <v xml:space="preserve"> </v>
      </c>
    </row>
    <row r="361" spans="1:22" ht="12.95" customHeight="1" x14ac:dyDescent="0.2">
      <c r="A361" s="91"/>
      <c r="B361" s="486"/>
      <c r="C361" s="48">
        <v>4</v>
      </c>
      <c r="D361" s="49" t="s">
        <v>141</v>
      </c>
      <c r="E361" s="48" t="str">
        <f>IF(COUNTIF(MaGv!$C$7:$BB$7, B357)&gt;0, INDEX(MaGv!$C$3:$BB$7, 1, MATCH(B357, MaGv!$C$7:$BB$7,0))," ")</f>
        <v xml:space="preserve"> </v>
      </c>
      <c r="F361" s="48" t="str">
        <f>IF(COUNTIF(MaGv!$C$12:$BB$12, B357)&gt;0, INDEX(MaGv!$C$3:$BB$12, 1, MATCH(B357, MaGv!$C$12:$BB$12,0))," ")</f>
        <v xml:space="preserve"> </v>
      </c>
      <c r="G361" s="48" t="str">
        <f>IF(COUNTIF(MaGv!$C$17:$BB$17, B357)&gt;0, INDEX(MaGv!$C$3:$BB$17, 1, MATCH(B357, MaGv!$C$17:$BB$17,0))," ")</f>
        <v xml:space="preserve"> </v>
      </c>
      <c r="H361" s="48" t="str">
        <f>IF(COUNTIF(MaGv!$C$22:$BB$22, B357)&gt;0, INDEX(MaGv!$C$3:$BB$22, 1, MATCH(B357, MaGv!$C$22:$BB$22,0))," ")</f>
        <v xml:space="preserve"> </v>
      </c>
      <c r="I361" s="48" t="str">
        <f>IF(COUNTIF(MaGv!$C$27:$BB$27, B357)&gt;0, INDEX(MaGv!$C$3:$BB$27, 1, MATCH(B357, MaGv!$C$27:$BB$27,0))," ")</f>
        <v xml:space="preserve"> </v>
      </c>
      <c r="J361" s="48" t="str">
        <f>IF(COUNTIF(MaGv!$C$32:$BB$32, B357)&gt;0, INDEX(MaGv!$C$3:$BB$32, 1, MATCH(B357, MaGv!$C$32:$BB$32,0))," ")</f>
        <v xml:space="preserve"> </v>
      </c>
      <c r="K361" s="75"/>
      <c r="L361" s="486"/>
      <c r="M361" s="48">
        <v>4</v>
      </c>
      <c r="N361" s="49" t="s">
        <v>141</v>
      </c>
      <c r="O361" s="48" t="str">
        <f>IF(COUNTIF(MaGv!$C$7:$BB$7, L357)&gt;0, INDEX(MaGv!$C$3:$BB$7, 1, MATCH(L357, MaGv!$C$7:$BB$7,0))," ")</f>
        <v>B7</v>
      </c>
      <c r="P361" s="48" t="str">
        <f>IF(COUNTIF(MaGv!$C$12:$BB$12, L357)&gt;0, INDEX(MaGv!$C$3:$BB$12, 1, MATCH(L357, MaGv!$C$12:$BB$12,0))," ")</f>
        <v xml:space="preserve"> </v>
      </c>
      <c r="Q361" s="48" t="str">
        <f>IF(COUNTIF(MaGv!$C$17:$BB$17, L357)&gt;0, INDEX(MaGv!$C$3:$BB$17, 1, MATCH(L357, MaGv!$C$17:$BB$17,0))," ")</f>
        <v>C11</v>
      </c>
      <c r="R361" s="48" t="str">
        <f>IF(COUNTIF(MaGv!$C$22:$BB$22, L357)&gt;0, INDEX(MaGv!$C$3:$BB$22, 1, MATCH(L357, MaGv!$C$22:$BB$22,0))," ")</f>
        <v xml:space="preserve"> </v>
      </c>
      <c r="S361" s="48" t="str">
        <f>IF(COUNTIF(MaGv!$C$27:$BB$27, L357)&gt;0, INDEX(MaGv!$C$3:$BB$27, 1, MATCH(L357, MaGv!$C$27:$BB$27,0))," ")</f>
        <v xml:space="preserve"> </v>
      </c>
      <c r="T361" s="48" t="str">
        <f>IF(COUNTIF(MaGv!$C$32:$BB$32, L357)&gt;0, INDEX(MaGv!$C$3:$BB$32, 1, MATCH(L357, MaGv!$C$32:$BB$32,0))," ")</f>
        <v xml:space="preserve"> </v>
      </c>
    </row>
    <row r="362" spans="1:22" ht="12.95" customHeight="1" thickBot="1" x14ac:dyDescent="0.25">
      <c r="A362" s="91"/>
      <c r="B362" s="486"/>
      <c r="C362" s="79">
        <v>5</v>
      </c>
      <c r="D362" s="81" t="s">
        <v>142</v>
      </c>
      <c r="E362" s="79" t="str">
        <f>IF(COUNTIF(MaGv!$C$8:$BB$8, B357)&gt;0, INDEX(MaGv!$C$3:$BB$8, 1, MATCH(B357, MaGv!$C$8:$BB$8,0))," ")</f>
        <v>C2</v>
      </c>
      <c r="F362" s="79" t="str">
        <f>IF(COUNTIF(MaGv!$C$13:$BB$13, B357)&gt;0, INDEX(MaGv!$C$3:$BB$13, 1, MATCH(B357, MaGv!$C$13:$BB$13,0))," ")</f>
        <v xml:space="preserve"> </v>
      </c>
      <c r="G362" s="79" t="str">
        <f>IF(COUNTIF(MaGv!$C$18:$BB$18, B357)&gt;0, INDEX(MaGv!$C$3:$BB$18, 1, MATCH(B357, MaGv!$C$18:$BB$18,0))," ")</f>
        <v xml:space="preserve"> </v>
      </c>
      <c r="H362" s="79" t="str">
        <f>IF(COUNTIF(MaGv!$C$23:$BB$23, B357)&gt;0, INDEX(MaGv!$C$3:$BB$23, 1, MATCH(B357, MaGv!$C$23:$BB$23,0))," ")</f>
        <v xml:space="preserve"> </v>
      </c>
      <c r="I362" s="79" t="str">
        <f>IF(COUNTIF(MaGv!$C$28:$BB$28, B357)&gt;0, INDEX(MaGv!$C$3:$BB$28, 1, MATCH(B357, MaGv!$C$28:$BB$28,0))," ")</f>
        <v xml:space="preserve"> </v>
      </c>
      <c r="J362" s="79" t="str">
        <f>IF(COUNTIF(MaGv!$C$33:$BB$33, B357)&gt;0, INDEX(MaGv!$C$3:$BB$33, 1, MATCH(B357, MaGv!$C$33:$BB$33, 0))," ")</f>
        <v xml:space="preserve"> </v>
      </c>
      <c r="K362" s="75"/>
      <c r="L362" s="486"/>
      <c r="M362" s="79">
        <v>5</v>
      </c>
      <c r="N362" s="81" t="s">
        <v>142</v>
      </c>
      <c r="O362" s="79" t="str">
        <f>IF(COUNTIF(MaGv!$C$8:$BB$8, L357)&gt;0, INDEX(MaGv!$C$3:$BB$8, 1, MATCH(L357, MaGv!$C$8:$BB$8,0))," ")</f>
        <v>C3</v>
      </c>
      <c r="P362" s="79" t="str">
        <f>IF(COUNTIF(MaGv!$C$13:$BB$13, L357)&gt;0, INDEX(MaGv!$C$3:$BB$13, 1, MATCH(L357, MaGv!$C$13:$BB$13,0))," ")</f>
        <v xml:space="preserve"> </v>
      </c>
      <c r="Q362" s="79" t="str">
        <f>IF(COUNTIF(MaGv!$C$18:$BB$18, L357)&gt;0, INDEX(MaGv!$C$3:$BB$18, 1, MATCH(L357, MaGv!$C$18:$BB$18,0))," ")</f>
        <v>C4</v>
      </c>
      <c r="R362" s="79" t="str">
        <f>IF(COUNTIF(MaGv!$C$23:$BB$23, L357)&gt;0, INDEX(MaGv!$C$3:$BB$23, 1, MATCH(L357, MaGv!$C$23:$BB$23,0))," ")</f>
        <v xml:space="preserve"> </v>
      </c>
      <c r="S362" s="79" t="str">
        <f>IF(COUNTIF(MaGv!$C$28:$BB$28, L357)&gt;0, INDEX(MaGv!$C$3:$BB$28, 1, MATCH(L357, MaGv!$C$28:$BB$28,0))," ")</f>
        <v xml:space="preserve"> </v>
      </c>
      <c r="T362" s="79" t="str">
        <f>IF(COUNTIF(MaGv!$C$33:$BB$33, L357)&gt;0, INDEX(MaGv!$C$3:$BB$33, 1, MATCH(L357, MaGv!$C$33:$BB$33, 0))," ")</f>
        <v xml:space="preserve"> </v>
      </c>
    </row>
    <row r="363" spans="1:22" ht="12.95" customHeight="1" thickTop="1" x14ac:dyDescent="0.2">
      <c r="A363" s="91"/>
      <c r="B363" s="485" t="s">
        <v>24</v>
      </c>
      <c r="C363" s="80">
        <v>1</v>
      </c>
      <c r="D363" s="82" t="s">
        <v>446</v>
      </c>
      <c r="E363" s="80" t="str">
        <f>IF(COUNTIF(MaGv!$C$39:$BB$39, B357)&gt;0, INDEX(MaGv!$C$38:$BB$39, 1, MATCH(B357, MaGv!$C$39:$BB$39,0))," ")</f>
        <v xml:space="preserve"> </v>
      </c>
      <c r="F363" s="80" t="str">
        <f>IF(COUNTIF(MaGv!$C$44:$BB$44, B357)&gt;0, INDEX(MaGv!$C$38:$BB$44, 1, MATCH(B357, MaGv!$C$44:$BB$44,0))," ")</f>
        <v>B12</v>
      </c>
      <c r="G363" s="80" t="str">
        <f>IF(COUNTIF(MaGv!$C$49:$BB$49, B357)&gt;0, INDEX(MaGv!$C$38:$BB$49, 1, MATCH(B357, MaGv!$C$49:$BB$49,0))," ")</f>
        <v xml:space="preserve"> </v>
      </c>
      <c r="H363" s="80" t="str">
        <f>IF(COUNTIF(MaGv!$C$54:$BB$54, B357)&gt;0, INDEX(MaGv!$C$38:$BB$54, 1, MATCH(B357, MaGv!$C$54:$BB$54,0))," ")</f>
        <v>C14</v>
      </c>
      <c r="I363" s="80" t="str">
        <f>IF(COUNTIF(MaGv!$C$59:$BB$59, B357)&gt;0, INDEX(MaGv!$C$38:$BB$59, 1, MATCH(B357, MaGv!$C$59:$BB$59,0))," ")</f>
        <v xml:space="preserve"> </v>
      </c>
      <c r="J363" s="80" t="str">
        <f>IF(COUNTIF(MaGv!$C$64:$BB$64, B357)&gt;0, INDEX(MaGv!$C$38:$BB$64, 1, MATCH(B357, MaGv!$C$64:$BB$64,0))," ")</f>
        <v xml:space="preserve"> </v>
      </c>
      <c r="K363" s="75"/>
      <c r="L363" s="485" t="s">
        <v>24</v>
      </c>
      <c r="M363" s="80">
        <v>1</v>
      </c>
      <c r="N363" s="82" t="s">
        <v>446</v>
      </c>
      <c r="O363" s="80" t="str">
        <f>IF(COUNTIF(MaGv!$C$39:$BB$39, L357)&gt;0, INDEX(MaGv!$C$38:$BB$39, 1, MATCH(L357, MaGv!$C$39:$BB$39,0))," ")</f>
        <v xml:space="preserve"> </v>
      </c>
      <c r="P363" s="80" t="str">
        <f>IF(COUNTIF(MaGv!$C$44:$BB$44, L357)&gt;0, INDEX(MaGv!$C$38:$BB$44, 1, MATCH(L357, MaGv!$C$44:$BB$44,0))," ")</f>
        <v xml:space="preserve"> </v>
      </c>
      <c r="Q363" s="80" t="str">
        <f>IF(COUNTIF(MaGv!$C$49:$BB$49, L357)&gt;0, INDEX(MaGv!$C$38:$BB$49, 1, MATCH(L357, MaGv!$C$49:$BB$49,0))," ")</f>
        <v xml:space="preserve"> </v>
      </c>
      <c r="R363" s="80" t="str">
        <f>IF(COUNTIF(MaGv!$C$54:$BB$54, L357)&gt;0, INDEX(MaGv!$C$38:$BB$54, 1, MATCH(L357, MaGv!$C$54:$BB$54,0))," ")</f>
        <v>B10</v>
      </c>
      <c r="S363" s="80" t="str">
        <f>IF(COUNTIF(MaGv!$C$59:$BB$59, L357)&gt;0, INDEX(MaGv!$C$38:$BB$59, 1, MATCH(L357, MaGv!$C$59:$BB$59,0))," ")</f>
        <v xml:space="preserve"> </v>
      </c>
      <c r="T363" s="80" t="str">
        <f>IF(COUNTIF(MaGv!$C$64:$BB$64, L357)&gt;0, INDEX(MaGv!$C$38:$BB$64, 1, MATCH(L357, MaGv!$C$64:$BB$64,0))," ")</f>
        <v xml:space="preserve"> </v>
      </c>
    </row>
    <row r="364" spans="1:22" ht="12.95" customHeight="1" x14ac:dyDescent="0.2">
      <c r="A364" s="91"/>
      <c r="B364" s="486"/>
      <c r="C364" s="48">
        <v>2</v>
      </c>
      <c r="D364" s="49" t="s">
        <v>707</v>
      </c>
      <c r="E364" s="48" t="str">
        <f>IF(COUNTIF(MaGv!$C$40:$BB$40, B357)&gt;0, INDEX(MaGv!$C$38:$BB$40, 1, MATCH(B357, MaGv!$C$40:$BB$40,0))," ")</f>
        <v xml:space="preserve"> </v>
      </c>
      <c r="F364" s="48" t="str">
        <f>IF(COUNTIF(MaGv!$C$45:$BB$45, B357)&gt;0, INDEX(MaGv!$C$38:$BB$45, 1, MATCH(B357, MaGv!$C$45:$BB$45,0))," ")</f>
        <v>B2</v>
      </c>
      <c r="G364" s="48" t="str">
        <f>IF(COUNTIF(MaGv!$C$50:$BB$50, B357)&gt;0, INDEX(MaGv!$C$38:$BB$50, 1, MATCH(B357, MaGv!$C$50:$BB$50,0))," ")</f>
        <v xml:space="preserve"> </v>
      </c>
      <c r="H364" s="48" t="str">
        <f>IF(COUNTIF(MaGv!$C$55:$BB$55, B357)&gt;0, INDEX(MaGv!$C$38:$BB$55, 1, MATCH(B357, MaGv!$C$55:$BB$55,0))," ")</f>
        <v>B6</v>
      </c>
      <c r="I364" s="48" t="str">
        <f>IF(COUNTIF(MaGv!$C$60:$BB$60, B357)&gt;0, INDEX(MaGv!$C$38:$BB$60, 1, MATCH(B357, MaGv!$C$60:$BB$60,0))," ")</f>
        <v xml:space="preserve"> </v>
      </c>
      <c r="J364" s="48" t="str">
        <f>IF(COUNTIF(MaGv!$C$65:$BB$65, B357)&gt;0, INDEX(MaGv!$C$38:$BB$65, 1, MATCH(B357, MaGv!$C$65:$BB$65,0))," ")</f>
        <v xml:space="preserve"> </v>
      </c>
      <c r="K364" s="75"/>
      <c r="L364" s="486"/>
      <c r="M364" s="48">
        <v>2</v>
      </c>
      <c r="N364" s="49" t="s">
        <v>707</v>
      </c>
      <c r="O364" s="48" t="str">
        <f>IF(COUNTIF(MaGv!$C$40:$BB$40, L357)&gt;0, INDEX(MaGv!$C$38:$BB$40, 1, MATCH(L357, MaGv!$C$40:$BB$40,0))," ")</f>
        <v xml:space="preserve"> </v>
      </c>
      <c r="P364" s="48" t="str">
        <f>IF(COUNTIF(MaGv!$C$45:$BB$45, L357)&gt;0, INDEX(MaGv!$C$38:$BB$45, 1, MATCH(L357, MaGv!$C$45:$BB$45,0))," ")</f>
        <v xml:space="preserve"> </v>
      </c>
      <c r="Q364" s="48" t="str">
        <f>IF(COUNTIF(MaGv!$C$50:$BB$50, L357)&gt;0, INDEX(MaGv!$C$38:$BB$50, 1, MATCH(L357, MaGv!$C$50:$BB$50,0))," ")</f>
        <v>B11</v>
      </c>
      <c r="R364" s="48" t="str">
        <f>IF(COUNTIF(MaGv!$C$55:$BB$55, L357)&gt;0, INDEX(MaGv!$C$38:$BB$55, 1, MATCH(L357, MaGv!$C$55:$BB$55,0))," ")</f>
        <v>C10</v>
      </c>
      <c r="S364" s="48" t="str">
        <f>IF(COUNTIF(MaGv!$C$60:$BB$60, L357)&gt;0, INDEX(MaGv!$C$38:$BB$60, 1, MATCH(L357, MaGv!$C$60:$BB$60,0))," ")</f>
        <v xml:space="preserve"> </v>
      </c>
      <c r="T364" s="48" t="str">
        <f>IF(COUNTIF(MaGv!$C$65:$BB$65, L357)&gt;0, INDEX(MaGv!$C$38:$BB$65, 1, MATCH(L357, MaGv!$C$65:$BB$65,0))," ")</f>
        <v xml:space="preserve"> </v>
      </c>
    </row>
    <row r="365" spans="1:22" ht="12.95" customHeight="1" x14ac:dyDescent="0.2">
      <c r="A365" s="91"/>
      <c r="B365" s="486"/>
      <c r="C365" s="48">
        <v>3</v>
      </c>
      <c r="D365" s="49" t="s">
        <v>708</v>
      </c>
      <c r="E365" s="48" t="str">
        <f>IF(COUNTIF(MaGv!$C$41:$BB$41, B357)&gt;0, INDEX(MaGv!$C$38:$BB$41, 1, MATCH(B357, MaGv!$C$41:$BB$41,0))," ")</f>
        <v xml:space="preserve"> </v>
      </c>
      <c r="F365" s="48" t="str">
        <f>IF(COUNTIF(MaGv!$C$46:$BB$46, B357)&gt;0, INDEX(MaGv!$C$38:$BB$46, 1, MATCH(B357, MaGv!$C$46:$BB$46,0))," ")</f>
        <v>B6</v>
      </c>
      <c r="G365" s="48" t="str">
        <f>IF(COUNTIF(MaGv!$C$51:$BB$51, B357)&gt;0, INDEX(MaGv!$C$38:$BB$51, 1, MATCH(B357, MaGv!$C$51:$BB$51,0))," ")</f>
        <v xml:space="preserve"> </v>
      </c>
      <c r="H365" s="48" t="str">
        <f>IF(COUNTIF(MaGv!$C$56:$BB$56, B357)&gt;0, INDEX(MaGv!$C$38:$BB$56, 1, MATCH(B357, MaGv!$C$56:$BB$56,0))," ")</f>
        <v xml:space="preserve"> </v>
      </c>
      <c r="I365" s="48" t="str">
        <f>IF(COUNTIF(MaGv!$C$61:$BB$61, B357)&gt;0, INDEX(MaGv!$C$38:$BB$61, 1, MATCH(B357, MaGv!$C$61:$BB$61,0))," ")</f>
        <v xml:space="preserve"> </v>
      </c>
      <c r="J365" s="48" t="str">
        <f>IF(COUNTIF(MaGv!$C$66:$BB$66, B357)&gt;0, INDEX(MaGv!$C$38:$BB$66, 1, MATCH(B357, MaGv!$C$66:$BB$66,0))," ")</f>
        <v xml:space="preserve"> </v>
      </c>
      <c r="K365" s="75"/>
      <c r="L365" s="486"/>
      <c r="M365" s="48">
        <v>3</v>
      </c>
      <c r="N365" s="49" t="s">
        <v>708</v>
      </c>
      <c r="O365" s="48" t="str">
        <f>IF(COUNTIF(MaGv!$C$41:$BB$41, L357)&gt;0, INDEX(MaGv!$C$38:$BB$41, 1, MATCH(L357, MaGv!$C$41:$BB$41,0))," ")</f>
        <v xml:space="preserve"> </v>
      </c>
      <c r="P365" s="48" t="str">
        <f>IF(COUNTIF(MaGv!$C$46:$BB$46, L357)&gt;0, INDEX(MaGv!$C$38:$BB$46, 1, MATCH(L357, MaGv!$C$46:$BB$46,0))," ")</f>
        <v xml:space="preserve"> </v>
      </c>
      <c r="Q365" s="48" t="str">
        <f>IF(COUNTIF(MaGv!$C$51:$BB$51, L357)&gt;0, INDEX(MaGv!$C$38:$BB$51, 1, MATCH(L357, MaGv!$C$51:$BB$51,0))," ")</f>
        <v xml:space="preserve"> </v>
      </c>
      <c r="R365" s="48" t="str">
        <f>IF(COUNTIF(MaGv!$C$56:$BB$56, L357)&gt;0, INDEX(MaGv!$C$38:$BB$56, 1, MATCH(L357, MaGv!$C$56:$BB$56,0))," ")</f>
        <v>B11</v>
      </c>
      <c r="S365" s="48" t="str">
        <f>IF(COUNTIF(MaGv!$C$61:$BB$61, L357)&gt;0, INDEX(MaGv!$C$38:$BB$61, 1, MATCH(L357, MaGv!$C$61:$BB$61,0))," ")</f>
        <v xml:space="preserve"> </v>
      </c>
      <c r="T365" s="48" t="str">
        <f>IF(COUNTIF(MaGv!$C$66:$BB$66, L357)&gt;0, INDEX(MaGv!$C$38:$BB$66, 1, MATCH(L357, MaGv!$C$66:$BB$66,0))," ")</f>
        <v xml:space="preserve"> </v>
      </c>
    </row>
    <row r="366" spans="1:22" ht="12.95" customHeight="1" x14ac:dyDescent="0.2">
      <c r="A366" s="91"/>
      <c r="B366" s="486"/>
      <c r="C366" s="48">
        <v>4</v>
      </c>
      <c r="D366" s="49" t="s">
        <v>709</v>
      </c>
      <c r="E366" s="48" t="str">
        <f>IF(COUNTIF(MaGv!$C$42:$BB$42, B357)&gt;0, INDEX(MaGv!$C$38:$BB$42, 1, MATCH(B357, MaGv!$C$42:$BB$42,0))," ")</f>
        <v xml:space="preserve"> </v>
      </c>
      <c r="F366" s="48" t="str">
        <f>IF(COUNTIF(MaGv!$C$47:$BB$47, B357)&gt;0, INDEX(MaGv!$C$38:$BB$47, 1, MATCH(B357, MaGv!$C$47:$BB$47,0))," ")</f>
        <v xml:space="preserve"> </v>
      </c>
      <c r="G366" s="48" t="str">
        <f>IF(COUNTIF(MaGv!$C$52:$BB$52, B357)&gt;0, INDEX(MaGv!$C$38:$BB$52, 1, MATCH(B357, MaGv!$C$52:$BB$52, 0))," ")</f>
        <v xml:space="preserve"> </v>
      </c>
      <c r="H366" s="48" t="str">
        <f>IF(COUNTIF(MaGv!$C$57:$BB$57, B357)&gt;0, INDEX(MaGv!$C$38:$BB$57, 1, MATCH(B357, MaGv!$C$57:$BB$57,0))," ")</f>
        <v xml:space="preserve"> </v>
      </c>
      <c r="I366" s="48" t="str">
        <f>IF(COUNTIF(MaGv!$C$62:$BB$62, B357)&gt;0, INDEX(MaGv!$C$38:$BB$62, 1, MATCH(B357, MaGv!$C$62:$BB$62,0))," ")</f>
        <v xml:space="preserve"> </v>
      </c>
      <c r="J366" s="48" t="str">
        <f>IF(COUNTIF(MaGv!$C$66:$BB$67, B357)&gt;0, INDEX(MaGv!$C$38:$BB$67, 1, MATCH(B357, MaGv!$C$67:$BB$67,0))," ")</f>
        <v xml:space="preserve"> </v>
      </c>
      <c r="K366" s="75"/>
      <c r="L366" s="486"/>
      <c r="M366" s="48">
        <v>4</v>
      </c>
      <c r="N366" s="49" t="s">
        <v>709</v>
      </c>
      <c r="O366" s="48" t="str">
        <f>IF(COUNTIF(MaGv!$C$42:$BB$42, L357)&gt;0, INDEX(MaGv!$C$38:$BB$42, 1, MATCH(L357, MaGv!$C$42:$BB$42,0))," ")</f>
        <v xml:space="preserve"> </v>
      </c>
      <c r="P366" s="48" t="str">
        <f>IF(COUNTIF(MaGv!$C$47:$BB$47, L357)&gt;0, INDEX(MaGv!$C$38:$BB$47, 1, MATCH(L357, MaGv!$C$47:$BB$47,0))," ")</f>
        <v xml:space="preserve"> </v>
      </c>
      <c r="Q366" s="48" t="str">
        <f>IF(COUNTIF(MaGv!$C$52:$BB$52, L357)&gt;0, INDEX(MaGv!$C$38:$BB$52, 1, MATCH(L357, MaGv!$C$52:$BB$52, 0))," ")</f>
        <v>B10</v>
      </c>
      <c r="R366" s="48" t="str">
        <f>IF(COUNTIF(MaGv!$C$57:$BB$57, L357)&gt;0, INDEX(MaGv!$C$38:$BB$57, 1, MATCH(L357, MaGv!$C$57:$BB$57,0))," ")</f>
        <v>C5</v>
      </c>
      <c r="S366" s="48" t="str">
        <f>IF(COUNTIF(MaGv!$C$62:$BB$62, L357)&gt;0, INDEX(MaGv!$C$38:$BB$62, 1, MATCH(L357, MaGv!$C$62:$BB$62,0))," ")</f>
        <v xml:space="preserve"> </v>
      </c>
      <c r="T366" s="48" t="str">
        <f>IF(COUNTIF(MaGv!$C$66:$BB$67, L357)&gt;0, INDEX(MaGv!$C$38:$BB$67, 1, MATCH(L357, MaGv!$C$67:$BB$67,0))," ")</f>
        <v xml:space="preserve"> </v>
      </c>
    </row>
    <row r="367" spans="1:22" ht="12.95" customHeight="1" x14ac:dyDescent="0.2">
      <c r="A367" s="91"/>
      <c r="B367" s="487"/>
      <c r="C367" s="50">
        <v>5</v>
      </c>
      <c r="D367" s="51" t="s">
        <v>710</v>
      </c>
      <c r="E367" s="50" t="str">
        <f>IF(COUNTIF(MaGv!$C$43:$BB$43, B357)&gt;0, INDEX(MaGv!$C$38:$BB$43, 1, MATCH(B357, MaGv!$C$43:$BB$43,0))," ")</f>
        <v xml:space="preserve"> </v>
      </c>
      <c r="F367" s="50" t="str">
        <f>IF(COUNTIF(MaGv!$C$48:$BB$48, B357)&gt;0, INDEX(MaGv!$C$38:$BB$48, 1, MATCH(B357, MaGv!$C$48:$BB$48,0))," ")</f>
        <v>B2</v>
      </c>
      <c r="G367" s="50" t="str">
        <f>IF(COUNTIF(MaGv!$C$53:$BB$53, B357)&gt;0, INDEX(MaGv!$C$38:$BB$53, 1, MATCH(B357, MaGv!$C$53:$BB$53,0))," ")</f>
        <v xml:space="preserve"> </v>
      </c>
      <c r="H367" s="50" t="str">
        <f>IF(COUNTIF(MaGv!$C$58:$BB$58, B357)&gt;0, INDEX(MaGv!$C$38:$BB$58, 1, MATCH(B357, MaGv!$C$58:$BB$58,0))," ")</f>
        <v xml:space="preserve"> </v>
      </c>
      <c r="I367" s="50" t="str">
        <f>IF(COUNTIF(MaGv!$C$63:$BB$63, B357)&gt;0, INDEX(MaGv!$C$38:$BB$63, 1, MATCH(B357, MaGv!$C$63:$BB$63,0))," ")</f>
        <v xml:space="preserve"> </v>
      </c>
      <c r="J367" s="50" t="str">
        <f>IF(COUNTIF(MaGv!$C$68:$BB$68, B357)&gt;0, INDEX(MaGv!$C$38:$BB$68, 1, MATCH(B357, MaGv!$C$68:$BB$68,0))," ")</f>
        <v xml:space="preserve"> </v>
      </c>
      <c r="K367" s="75"/>
      <c r="L367" s="487"/>
      <c r="M367" s="50">
        <v>5</v>
      </c>
      <c r="N367" s="51" t="s">
        <v>710</v>
      </c>
      <c r="O367" s="50" t="str">
        <f>IF(COUNTIF(MaGv!$C$43:$BB$43, L357)&gt;0, INDEX(MaGv!$C$38:$BB$43, 1, MATCH(L357, MaGv!$C$43:$BB$43,0))," ")</f>
        <v xml:space="preserve"> </v>
      </c>
      <c r="P367" s="50" t="str">
        <f>IF(COUNTIF(MaGv!$C$48:$BB$48, L357)&gt;0, INDEX(MaGv!$C$38:$BB$48, 1, MATCH(L357, MaGv!$C$48:$BB$48,0))," ")</f>
        <v xml:space="preserve"> </v>
      </c>
      <c r="Q367" s="50" t="str">
        <f>IF(COUNTIF(MaGv!$C$53:$BB$53, L357)&gt;0, INDEX(MaGv!$C$38:$BB$53, 1, MATCH(L357, MaGv!$C$53:$BB$53,0))," ")</f>
        <v>B7</v>
      </c>
      <c r="R367" s="50" t="str">
        <f>IF(COUNTIF(MaGv!$C$58:$BB$58, L357)&gt;0, INDEX(MaGv!$C$38:$BB$58, 1, MATCH(L357, MaGv!$C$58:$BB$58,0))," ")</f>
        <v xml:space="preserve"> </v>
      </c>
      <c r="S367" s="50" t="str">
        <f>IF(COUNTIF(MaGv!$C$63:$BB$63, L357)&gt;0, INDEX(MaGv!$C$38:$BB$63, 1, MATCH(L357, MaGv!$C$63:$BB$63,0))," ")</f>
        <v xml:space="preserve"> </v>
      </c>
      <c r="T367" s="50" t="str">
        <f>IF(COUNTIF(MaGv!$C$68:$BB$68, L357)&gt;0, INDEX(MaGv!$C$38:$BB$68, 1, MATCH(L357, MaGv!$C$68:$BB$68,0))," ")</f>
        <v xml:space="preserve"> </v>
      </c>
    </row>
    <row r="368" spans="1:22" ht="12.95" customHeight="1" x14ac:dyDescent="0.2">
      <c r="A368" s="91"/>
      <c r="B368" s="86"/>
      <c r="C368" s="45"/>
      <c r="D368" s="52"/>
      <c r="E368" s="45"/>
      <c r="F368" s="45"/>
      <c r="G368" s="45"/>
      <c r="H368" s="45"/>
      <c r="I368" s="45"/>
      <c r="J368" s="45"/>
      <c r="K368" s="75"/>
      <c r="L368" s="86"/>
      <c r="M368" s="45"/>
      <c r="N368" s="52"/>
      <c r="O368" s="45"/>
      <c r="P368" s="45"/>
      <c r="Q368" s="45"/>
      <c r="R368" s="45"/>
      <c r="S368" s="45"/>
      <c r="T368" s="45"/>
    </row>
    <row r="369" spans="1:22" ht="12.95" customHeight="1" x14ac:dyDescent="0.2">
      <c r="A369" s="94"/>
      <c r="B369" s="87"/>
      <c r="C369" s="53"/>
      <c r="D369" s="53"/>
      <c r="E369" s="54"/>
      <c r="F369" s="54"/>
      <c r="G369" s="54"/>
      <c r="H369" s="54"/>
      <c r="I369" s="54"/>
      <c r="J369" s="54"/>
      <c r="K369" s="54"/>
      <c r="L369" s="87"/>
      <c r="M369" s="53"/>
      <c r="N369" s="53"/>
      <c r="O369" s="54"/>
      <c r="P369" s="54"/>
      <c r="Q369" s="54"/>
      <c r="R369" s="54"/>
      <c r="S369" s="54"/>
      <c r="T369" s="54"/>
    </row>
    <row r="370" spans="1:22" ht="12.95" customHeight="1" x14ac:dyDescent="0.2">
      <c r="A370" s="91"/>
      <c r="B370" s="83"/>
      <c r="C370" s="40" t="s">
        <v>94</v>
      </c>
      <c r="D370" s="40"/>
      <c r="E370" s="40"/>
      <c r="F370" s="40"/>
      <c r="G370" s="40"/>
      <c r="H370" s="40" t="str">
        <f>MaGv!$N$1</f>
        <v>02/1/2018</v>
      </c>
      <c r="I370" s="40"/>
      <c r="J370" s="40"/>
      <c r="K370" s="41"/>
      <c r="L370" s="83"/>
      <c r="M370" s="40" t="s">
        <v>94</v>
      </c>
      <c r="N370" s="40"/>
      <c r="O370" s="40"/>
      <c r="P370" s="40"/>
      <c r="Q370" s="40"/>
      <c r="R370" s="40" t="str">
        <f>MaGv!$N$1</f>
        <v>02/1/2018</v>
      </c>
      <c r="S370" s="40"/>
      <c r="T370" s="40"/>
    </row>
    <row r="371" spans="1:22" ht="12.95" customHeight="1" x14ac:dyDescent="0.3">
      <c r="B371" s="84" t="s">
        <v>95</v>
      </c>
      <c r="C371" s="489" t="str">
        <f>VLOOKUP(B373,dsma,3,0)&amp;"-"&amp;VLOOKUP(B373,dsma,5,0)</f>
        <v>Trần Thị Phượng-Sinh</v>
      </c>
      <c r="D371" s="489"/>
      <c r="E371" s="489"/>
      <c r="F371" s="489"/>
      <c r="G371" s="41"/>
      <c r="H371" s="42"/>
      <c r="I371" s="43" t="s">
        <v>180</v>
      </c>
      <c r="J371" s="44">
        <f>60-COUNTIF(E374:J383, " ")</f>
        <v>16</v>
      </c>
      <c r="K371" s="41"/>
      <c r="L371" s="84" t="s">
        <v>95</v>
      </c>
      <c r="M371" s="489" t="str">
        <f>VLOOKUP(L373,dsma,3,0)&amp;"-"&amp;VLOOKUP(L373,dsma,5,0)</f>
        <v>Nguyễn Hoàng Minh-tin</v>
      </c>
      <c r="N371" s="489"/>
      <c r="O371" s="489"/>
      <c r="P371" s="489"/>
      <c r="Q371" s="41"/>
      <c r="R371" s="42"/>
      <c r="S371" s="43" t="s">
        <v>180</v>
      </c>
      <c r="T371" s="44">
        <f>60-COUNTIF(O374:T383, " ")</f>
        <v>14</v>
      </c>
    </row>
    <row r="372" spans="1:22" ht="3" customHeight="1" x14ac:dyDescent="0.2">
      <c r="B372" s="83"/>
      <c r="C372" s="41"/>
      <c r="D372" s="41"/>
      <c r="E372" s="45"/>
      <c r="F372" s="41"/>
      <c r="G372" s="41"/>
      <c r="H372" s="41"/>
      <c r="I372" s="41"/>
      <c r="J372" s="41"/>
      <c r="K372" s="41"/>
      <c r="L372" s="83"/>
      <c r="M372" s="41"/>
      <c r="N372" s="41"/>
      <c r="O372" s="45"/>
      <c r="P372" s="41"/>
      <c r="Q372" s="41"/>
      <c r="R372" s="41"/>
      <c r="S372" s="41"/>
      <c r="T372" s="41"/>
    </row>
    <row r="373" spans="1:22" ht="12.95" customHeight="1" x14ac:dyDescent="0.2">
      <c r="A373" s="93"/>
      <c r="B373" s="85" t="str">
        <f>X51</f>
        <v>BS08</v>
      </c>
      <c r="C373" s="46" t="s">
        <v>96</v>
      </c>
      <c r="D373" s="46" t="s">
        <v>97</v>
      </c>
      <c r="E373" s="46" t="s">
        <v>15</v>
      </c>
      <c r="F373" s="46" t="s">
        <v>16</v>
      </c>
      <c r="G373" s="46" t="s">
        <v>38</v>
      </c>
      <c r="H373" s="46" t="s">
        <v>39</v>
      </c>
      <c r="I373" s="46" t="s">
        <v>40</v>
      </c>
      <c r="J373" s="46" t="s">
        <v>41</v>
      </c>
      <c r="K373" s="74"/>
      <c r="L373" s="85" t="str">
        <f>X52</f>
        <v>BI01</v>
      </c>
      <c r="M373" s="46" t="s">
        <v>96</v>
      </c>
      <c r="N373" s="46" t="s">
        <v>97</v>
      </c>
      <c r="O373" s="46" t="s">
        <v>15</v>
      </c>
      <c r="P373" s="46" t="s">
        <v>16</v>
      </c>
      <c r="Q373" s="46" t="s">
        <v>38</v>
      </c>
      <c r="R373" s="46" t="s">
        <v>39</v>
      </c>
      <c r="S373" s="46" t="s">
        <v>40</v>
      </c>
      <c r="T373" s="46" t="s">
        <v>41</v>
      </c>
      <c r="V373" s="89">
        <v>48</v>
      </c>
    </row>
    <row r="374" spans="1:22" ht="12.95" customHeight="1" x14ac:dyDescent="0.2">
      <c r="A374" s="91"/>
      <c r="B374" s="488" t="s">
        <v>25</v>
      </c>
      <c r="C374" s="38">
        <v>1</v>
      </c>
      <c r="D374" s="47" t="s">
        <v>98</v>
      </c>
      <c r="E374" s="38" t="str">
        <f>IF(COUNTIF(MaGv!$C$4:$BB$4, B373)&gt;0, INDEX(MaGv!$C$3:$BB$4, 1, MATCH(B373, MaGv!$C$4:$BB$4,0))," ")</f>
        <v xml:space="preserve"> </v>
      </c>
      <c r="F374" s="38" t="str">
        <f>IF(COUNTIF(MaGv!$C$9:$BB$9, B373)&gt;0, INDEX(MaGv!$C$3:$BB$9, 1, MATCH(B373, MaGv!$C$9:$BB$9,0))," ")</f>
        <v xml:space="preserve"> </v>
      </c>
      <c r="G374" s="38" t="str">
        <f>IF(COUNTIF(MaGv!$C$14:$BB$14, B373)&gt;0, INDEX(MaGv!$C$3:$BB$14, 1, MATCH(B373, MaGv!$C$14:$BB$14,0))," ")</f>
        <v>A3</v>
      </c>
      <c r="H374" s="38" t="str">
        <f>IF(COUNTIF(MaGv!$C$19:$BB$19, B373)&gt;0, INDEX(MaGv!$C$3:$BB$19, 1, MATCH(B373, MaGv!$C$19:$BB$19,0))," ")</f>
        <v>A4</v>
      </c>
      <c r="I374" s="38" t="str">
        <f>IF(COUNTIF(MaGv!$C$24:$BB$24, B373)&gt;0, INDEX(MaGv!$C$3:$BB$24, 1, MATCH(B373, MaGv!$C$24:$BB$24,0))," ")</f>
        <v xml:space="preserve"> </v>
      </c>
      <c r="J374" s="38" t="str">
        <f>IF(COUNTIF(MaGv!$C$29:$BB$29, B373)&gt;0, INDEX(MaGv!$C$3:$BB$29, 1, MATCH(B373, MaGv!$C$29:$BB$29,0))," ")</f>
        <v xml:space="preserve"> </v>
      </c>
      <c r="K374" s="75"/>
      <c r="L374" s="488" t="s">
        <v>25</v>
      </c>
      <c r="M374" s="38">
        <v>1</v>
      </c>
      <c r="N374" s="47" t="s">
        <v>98</v>
      </c>
      <c r="O374" s="38" t="str">
        <f>IF(COUNTIF(MaGv!$C$4:$BB$4, L373)&gt;0, INDEX(MaGv!$C$3:$BB$4, 1, MATCH(L373, MaGv!$C$4:$BB$4,0))," ")</f>
        <v xml:space="preserve"> </v>
      </c>
      <c r="P374" s="38" t="str">
        <f>IF(COUNTIF(MaGv!$C$9:$BB$9, L373)&gt;0, INDEX(MaGv!$C$3:$BB$9, 1, MATCH(L373, MaGv!$C$9:$BB$9,0))," ")</f>
        <v xml:space="preserve"> </v>
      </c>
      <c r="Q374" s="38" t="str">
        <f>IF(COUNTIF(MaGv!$C$14:$BB$14, L373)&gt;0, INDEX(MaGv!$C$3:$BB$14, 1, MATCH(L373, MaGv!$C$14:$BB$14,0))," ")</f>
        <v>C8</v>
      </c>
      <c r="R374" s="38" t="str">
        <f>IF(COUNTIF(MaGv!$C$19:$BB$19, L373)&gt;0, INDEX(MaGv!$C$3:$BB$19, 1, MATCH(L373, MaGv!$C$19:$BB$19,0))," ")</f>
        <v xml:space="preserve"> </v>
      </c>
      <c r="S374" s="38" t="str">
        <f>IF(COUNTIF(MaGv!$C$24:$BB$24, L373)&gt;0, INDEX(MaGv!$C$3:$BB$24, 1, MATCH(L373, MaGv!$C$24:$BB$24,0))," ")</f>
        <v xml:space="preserve"> </v>
      </c>
      <c r="T374" s="38" t="str">
        <f>IF(COUNTIF(MaGv!$C$29:$BB$29, L373)&gt;0, INDEX(MaGv!$C$3:$BB$29, 1, MATCH(L373, MaGv!$C$29:$BB$29,0))," ")</f>
        <v xml:space="preserve"> </v>
      </c>
    </row>
    <row r="375" spans="1:22" ht="12.95" customHeight="1" x14ac:dyDescent="0.2">
      <c r="A375" s="91"/>
      <c r="B375" s="486"/>
      <c r="C375" s="48">
        <v>2</v>
      </c>
      <c r="D375" s="49" t="s">
        <v>140</v>
      </c>
      <c r="E375" s="48" t="str">
        <f>IF(COUNTIF(MaGv!$C$5:$BB$5, B373)&gt;0, INDEX(MaGv!$C$3:$BB$5, 1, MATCH(B373, MaGv!$C$5:$BB$5,0))," ")</f>
        <v xml:space="preserve"> </v>
      </c>
      <c r="F375" s="48" t="str">
        <f>IF(COUNTIF(MaGv!$C$10:$BB$10, B373)&gt;0, INDEX(MaGv!$C$3:$BB$10, 1, MATCH(B373, MaGv!$C$10:$BB$10,0))," ")</f>
        <v>A8</v>
      </c>
      <c r="G375" s="48" t="str">
        <f>IF(COUNTIF(MaGv!$C$15:$BB$15, B373)&gt;0, INDEX(MaGv!$C$3:$BB$15, 1, MATCH(B373, MaGv!$C$15:$BB$15,0))," ")</f>
        <v>B4</v>
      </c>
      <c r="H375" s="48" t="str">
        <f>IF(COUNTIF(MaGv!$C$20:$BB$20, B373)&gt;0, INDEX(MaGv!$C$3:$BB$20, 1, MATCH(B373, MaGv!$C$20:$BB$20,0))," ")</f>
        <v xml:space="preserve"> </v>
      </c>
      <c r="I375" s="48" t="str">
        <f>IF(COUNTIF(MaGv!$C$25:$BB$25, B373)&gt;0, INDEX(MaGv!$C$3:$BB$25, 1, MATCH(B373, MaGv!$C$25:$BB$25,0))," ")</f>
        <v xml:space="preserve"> </v>
      </c>
      <c r="J375" s="48" t="str">
        <f>IF(COUNTIF(MaGv!$C$30:$BB$30, B373)&gt;0, INDEX(MaGv!$C$3:$BB$30, 1, MATCH(B373, MaGv!$C$30:$BB$30,0))," ")</f>
        <v xml:space="preserve"> </v>
      </c>
      <c r="K375" s="75"/>
      <c r="L375" s="486"/>
      <c r="M375" s="48">
        <v>2</v>
      </c>
      <c r="N375" s="49" t="s">
        <v>140</v>
      </c>
      <c r="O375" s="48" t="str">
        <f>IF(COUNTIF(MaGv!$C$5:$BB$5, L373)&gt;0, INDEX(MaGv!$C$3:$BB$5, 1, MATCH(L373, MaGv!$C$5:$BB$5,0))," ")</f>
        <v xml:space="preserve"> </v>
      </c>
      <c r="P375" s="48" t="str">
        <f>IF(COUNTIF(MaGv!$C$10:$BB$10, L373)&gt;0, INDEX(MaGv!$C$3:$BB$10, 1, MATCH(L373, MaGv!$C$10:$BB$10,0))," ")</f>
        <v xml:space="preserve"> </v>
      </c>
      <c r="Q375" s="48" t="str">
        <f>IF(COUNTIF(MaGv!$C$15:$BB$15, L373)&gt;0, INDEX(MaGv!$C$3:$BB$15, 1, MATCH(L373, MaGv!$C$15:$BB$15,0))," ")</f>
        <v>C8</v>
      </c>
      <c r="R375" s="48" t="str">
        <f>IF(COUNTIF(MaGv!$C$20:$BB$20, L373)&gt;0, INDEX(MaGv!$C$3:$BB$20, 1, MATCH(L373, MaGv!$C$20:$BB$20,0))," ")</f>
        <v xml:space="preserve"> </v>
      </c>
      <c r="S375" s="48" t="str">
        <f>IF(COUNTIF(MaGv!$C$25:$BB$25, L373)&gt;0, INDEX(MaGv!$C$3:$BB$25, 1, MATCH(L373, MaGv!$C$25:$BB$25,0))," ")</f>
        <v xml:space="preserve"> </v>
      </c>
      <c r="T375" s="48" t="str">
        <f>IF(COUNTIF(MaGv!$C$30:$BB$30, L373)&gt;0, INDEX(MaGv!$C$3:$BB$30, 1, MATCH(L373, MaGv!$C$30:$BB$30,0))," ")</f>
        <v xml:space="preserve"> </v>
      </c>
    </row>
    <row r="376" spans="1:22" ht="12.95" customHeight="1" x14ac:dyDescent="0.2">
      <c r="A376" s="91"/>
      <c r="B376" s="486"/>
      <c r="C376" s="48">
        <v>3</v>
      </c>
      <c r="D376" s="49" t="s">
        <v>445</v>
      </c>
      <c r="E376" s="48" t="str">
        <f>IF(COUNTIF(MaGv!$C$6:$BB$6, B373)&gt;0, INDEX(MaGv!$C$3:$BB$6, 1, MATCH(B373, MaGv!$C$6:$BB$6,0))," ")</f>
        <v xml:space="preserve"> </v>
      </c>
      <c r="F376" s="48" t="str">
        <f>IF(COUNTIF(MaGv!$C$11:$BB$11, B373)&gt;0, INDEX(MaGv!$C$3:$BB$11, 1, MATCH(B373, MaGv!$C$11:$BB$11,0))," ")</f>
        <v>A14</v>
      </c>
      <c r="G376" s="48" t="str">
        <f>IF(COUNTIF(MaGv!$C$16:$BB$16, B373)&gt;0, INDEX(MaGv!$C$3:$BB$16, 1, MATCH(B373, MaGv!$C$16:$BB$16,0))," ")</f>
        <v xml:space="preserve"> </v>
      </c>
      <c r="H376" s="48" t="str">
        <f>IF(COUNTIF(MaGv!$C$21:$BB$21, B373)&gt;0, INDEX(MaGv!$C$3:$BB$21, 1, MATCH(B373, MaGv!$C$21:$BB$21,0))," ")</f>
        <v>A11</v>
      </c>
      <c r="I376" s="48" t="str">
        <f>IF(COUNTIF(MaGv!$C$26:$BB$26, B373)&gt;0, INDEX(MaGv!$C$3:$BB$26, 1, MATCH(B373, MaGv!$C$26:$BB$26,0))," ")</f>
        <v xml:space="preserve"> </v>
      </c>
      <c r="J376" s="48" t="str">
        <f>IF(COUNTIF(MaGv!$C$31:$BB$31, B373)&gt;0, INDEX(MaGv!$C$3:$BB$31, 1, MATCH(B373, MaGv!$C$31:$BB$31,0))," ")</f>
        <v xml:space="preserve"> </v>
      </c>
      <c r="K376" s="75"/>
      <c r="L376" s="486"/>
      <c r="M376" s="48">
        <v>3</v>
      </c>
      <c r="N376" s="49" t="s">
        <v>445</v>
      </c>
      <c r="O376" s="48" t="str">
        <f>IF(COUNTIF(MaGv!$C$6:$BB$6, L373)&gt;0, INDEX(MaGv!$C$3:$BB$6, 1, MATCH(L373, MaGv!$C$6:$BB$6,0))," ")</f>
        <v xml:space="preserve"> </v>
      </c>
      <c r="P376" s="48" t="str">
        <f>IF(COUNTIF(MaGv!$C$11:$BB$11, L373)&gt;0, INDEX(MaGv!$C$3:$BB$11, 1, MATCH(L373, MaGv!$C$11:$BB$11,0))," ")</f>
        <v xml:space="preserve"> </v>
      </c>
      <c r="Q376" s="48" t="str">
        <f>IF(COUNTIF(MaGv!$C$16:$BB$16, L373)&gt;0, INDEX(MaGv!$C$3:$BB$16, 1, MATCH(L373, MaGv!$C$16:$BB$16,0))," ")</f>
        <v>C3</v>
      </c>
      <c r="R376" s="48" t="str">
        <f>IF(COUNTIF(MaGv!$C$21:$BB$21, L373)&gt;0, INDEX(MaGv!$C$3:$BB$21, 1, MATCH(L373, MaGv!$C$21:$BB$21,0))," ")</f>
        <v>C3</v>
      </c>
      <c r="S376" s="48" t="str">
        <f>IF(COUNTIF(MaGv!$C$26:$BB$26, L373)&gt;0, INDEX(MaGv!$C$3:$BB$26, 1, MATCH(L373, MaGv!$C$26:$BB$26,0))," ")</f>
        <v xml:space="preserve"> </v>
      </c>
      <c r="T376" s="48" t="str">
        <f>IF(COUNTIF(MaGv!$C$31:$BB$31, L373)&gt;0, INDEX(MaGv!$C$3:$BB$31, 1, MATCH(L373, MaGv!$C$31:$BB$31,0))," ")</f>
        <v xml:space="preserve"> </v>
      </c>
    </row>
    <row r="377" spans="1:22" ht="12.95" customHeight="1" x14ac:dyDescent="0.2">
      <c r="A377" s="91"/>
      <c r="B377" s="486"/>
      <c r="C377" s="48">
        <v>4</v>
      </c>
      <c r="D377" s="49" t="s">
        <v>141</v>
      </c>
      <c r="E377" s="48" t="str">
        <f>IF(COUNTIF(MaGv!$C$7:$BB$7, B373)&gt;0, INDEX(MaGv!$C$3:$BB$7, 1, MATCH(B373, MaGv!$C$7:$BB$7,0))," ")</f>
        <v xml:space="preserve"> </v>
      </c>
      <c r="F377" s="48" t="str">
        <f>IF(COUNTIF(MaGv!$C$12:$BB$12, B373)&gt;0, INDEX(MaGv!$C$3:$BB$12, 1, MATCH(B373, MaGv!$C$12:$BB$12,0))," ")</f>
        <v>A4</v>
      </c>
      <c r="G377" s="48" t="str">
        <f>IF(COUNTIF(MaGv!$C$17:$BB$17, B373)&gt;0, INDEX(MaGv!$C$3:$BB$17, 1, MATCH(B373, MaGv!$C$17:$BB$17,0))," ")</f>
        <v xml:space="preserve"> </v>
      </c>
      <c r="H377" s="48" t="str">
        <f>IF(COUNTIF(MaGv!$C$22:$BB$22, B373)&gt;0, INDEX(MaGv!$C$3:$BB$22, 1, MATCH(B373, MaGv!$C$22:$BB$22,0))," ")</f>
        <v>A8</v>
      </c>
      <c r="I377" s="48" t="str">
        <f>IF(COUNTIF(MaGv!$C$27:$BB$27, B373)&gt;0, INDEX(MaGv!$C$3:$BB$27, 1, MATCH(B373, MaGv!$C$27:$BB$27,0))," ")</f>
        <v xml:space="preserve"> </v>
      </c>
      <c r="J377" s="48" t="str">
        <f>IF(COUNTIF(MaGv!$C$32:$BB$32, B373)&gt;0, INDEX(MaGv!$C$3:$BB$32, 1, MATCH(B373, MaGv!$C$32:$BB$32,0))," ")</f>
        <v xml:space="preserve"> </v>
      </c>
      <c r="K377" s="75"/>
      <c r="L377" s="486"/>
      <c r="M377" s="48">
        <v>4</v>
      </c>
      <c r="N377" s="49" t="s">
        <v>141</v>
      </c>
      <c r="O377" s="48" t="str">
        <f>IF(COUNTIF(MaGv!$C$7:$BB$7, L373)&gt;0, INDEX(MaGv!$C$3:$BB$7, 1, MATCH(L373, MaGv!$C$7:$BB$7,0))," ")</f>
        <v xml:space="preserve"> </v>
      </c>
      <c r="P377" s="48" t="str">
        <f>IF(COUNTIF(MaGv!$C$12:$BB$12, L373)&gt;0, INDEX(MaGv!$C$3:$BB$12, 1, MATCH(L373, MaGv!$C$12:$BB$12,0))," ")</f>
        <v xml:space="preserve"> </v>
      </c>
      <c r="Q377" s="48" t="str">
        <f>IF(COUNTIF(MaGv!$C$17:$BB$17, L373)&gt;0, INDEX(MaGv!$C$3:$BB$17, 1, MATCH(L373, MaGv!$C$17:$BB$17,0))," ")</f>
        <v>C4</v>
      </c>
      <c r="R377" s="48" t="str">
        <f>IF(COUNTIF(MaGv!$C$22:$BB$22, L373)&gt;0, INDEX(MaGv!$C$3:$BB$22, 1, MATCH(L373, MaGv!$C$22:$BB$22,0))," ")</f>
        <v>C4</v>
      </c>
      <c r="S377" s="48" t="str">
        <f>IF(COUNTIF(MaGv!$C$27:$BB$27, L373)&gt;0, INDEX(MaGv!$C$3:$BB$27, 1, MATCH(L373, MaGv!$C$27:$BB$27,0))," ")</f>
        <v xml:space="preserve"> </v>
      </c>
      <c r="T377" s="48" t="str">
        <f>IF(COUNTIF(MaGv!$C$32:$BB$32, L373)&gt;0, INDEX(MaGv!$C$3:$BB$32, 1, MATCH(L373, MaGv!$C$32:$BB$32,0))," ")</f>
        <v xml:space="preserve"> </v>
      </c>
    </row>
    <row r="378" spans="1:22" ht="12.95" customHeight="1" thickBot="1" x14ac:dyDescent="0.25">
      <c r="A378" s="91"/>
      <c r="B378" s="486"/>
      <c r="C378" s="79">
        <v>5</v>
      </c>
      <c r="D378" s="81" t="s">
        <v>142</v>
      </c>
      <c r="E378" s="79" t="str">
        <f>IF(COUNTIF(MaGv!$C$8:$BB$8, B373)&gt;0, INDEX(MaGv!$C$3:$BB$8, 1, MATCH(B373, MaGv!$C$8:$BB$8,0))," ")</f>
        <v xml:space="preserve"> </v>
      </c>
      <c r="F378" s="79" t="str">
        <f>IF(COUNTIF(MaGv!$C$13:$BB$13, B373)&gt;0, INDEX(MaGv!$C$3:$BB$13, 1, MATCH(B373, MaGv!$C$13:$BB$13,0))," ")</f>
        <v>A1</v>
      </c>
      <c r="G378" s="79" t="str">
        <f>IF(COUNTIF(MaGv!$C$18:$BB$18, B373)&gt;0, INDEX(MaGv!$C$3:$BB$18, 1, MATCH(B373, MaGv!$C$18:$BB$18,0))," ")</f>
        <v xml:space="preserve"> </v>
      </c>
      <c r="H378" s="79" t="str">
        <f>IF(COUNTIF(MaGv!$C$23:$BB$23, B373)&gt;0, INDEX(MaGv!$C$3:$BB$23, 1, MATCH(B373, MaGv!$C$23:$BB$23,0))," ")</f>
        <v>A1</v>
      </c>
      <c r="I378" s="79" t="str">
        <f>IF(COUNTIF(MaGv!$C$28:$BB$28, B373)&gt;0, INDEX(MaGv!$C$3:$BB$28, 1, MATCH(B373, MaGv!$C$28:$BB$28,0))," ")</f>
        <v xml:space="preserve"> </v>
      </c>
      <c r="J378" s="79" t="str">
        <f>IF(COUNTIF(MaGv!$C$33:$BB$33, B373)&gt;0, INDEX(MaGv!$C$3:$BB$33, 1, MATCH(B373, MaGv!$C$33:$BB$33, 0))," ")</f>
        <v xml:space="preserve"> </v>
      </c>
      <c r="K378" s="75"/>
      <c r="L378" s="486"/>
      <c r="M378" s="79">
        <v>5</v>
      </c>
      <c r="N378" s="81" t="s">
        <v>142</v>
      </c>
      <c r="O378" s="79" t="str">
        <f>IF(COUNTIF(MaGv!$C$8:$BB$8, L373)&gt;0, INDEX(MaGv!$C$3:$BB$8, 1, MATCH(L373, MaGv!$C$8:$BB$8,0))," ")</f>
        <v xml:space="preserve"> </v>
      </c>
      <c r="P378" s="79" t="str">
        <f>IF(COUNTIF(MaGv!$C$13:$BB$13, L373)&gt;0, INDEX(MaGv!$C$3:$BB$13, 1, MATCH(L373, MaGv!$C$13:$BB$13,0))," ")</f>
        <v xml:space="preserve"> </v>
      </c>
      <c r="Q378" s="79" t="str">
        <f>IF(COUNTIF(MaGv!$C$18:$BB$18, L373)&gt;0, INDEX(MaGv!$C$3:$BB$18, 1, MATCH(L373, MaGv!$C$18:$BB$18,0))," ")</f>
        <v xml:space="preserve"> </v>
      </c>
      <c r="R378" s="79" t="str">
        <f>IF(COUNTIF(MaGv!$C$23:$BB$23, L373)&gt;0, INDEX(MaGv!$C$3:$BB$23, 1, MATCH(L373, MaGv!$C$23:$BB$23,0))," ")</f>
        <v xml:space="preserve"> </v>
      </c>
      <c r="S378" s="79" t="str">
        <f>IF(COUNTIF(MaGv!$C$28:$BB$28, L373)&gt;0, INDEX(MaGv!$C$3:$BB$28, 1, MATCH(L373, MaGv!$C$28:$BB$28,0))," ")</f>
        <v xml:space="preserve"> </v>
      </c>
      <c r="T378" s="79" t="str">
        <f>IF(COUNTIF(MaGv!$C$33:$BB$33, L373)&gt;0, INDEX(MaGv!$C$3:$BB$33, 1, MATCH(L373, MaGv!$C$33:$BB$33, 0))," ")</f>
        <v xml:space="preserve"> </v>
      </c>
    </row>
    <row r="379" spans="1:22" ht="12.95" customHeight="1" thickTop="1" x14ac:dyDescent="0.2">
      <c r="A379" s="91"/>
      <c r="B379" s="485" t="s">
        <v>24</v>
      </c>
      <c r="C379" s="80">
        <v>1</v>
      </c>
      <c r="D379" s="82" t="s">
        <v>446</v>
      </c>
      <c r="E379" s="80" t="str">
        <f>IF(COUNTIF(MaGv!$C$39:$BB$39, B373)&gt;0, INDEX(MaGv!$C$38:$BB$39, 1, MATCH(B373, MaGv!$C$39:$BB$39,0))," ")</f>
        <v>B9</v>
      </c>
      <c r="F379" s="80" t="str">
        <f>IF(COUNTIF(MaGv!$C$44:$BB$44, B373)&gt;0, INDEX(MaGv!$C$38:$BB$44, 1, MATCH(B373, MaGv!$C$44:$BB$44,0))," ")</f>
        <v xml:space="preserve"> </v>
      </c>
      <c r="G379" s="80" t="str">
        <f>IF(COUNTIF(MaGv!$C$49:$BB$49, B373)&gt;0, INDEX(MaGv!$C$38:$BB$49, 1, MATCH(B373, MaGv!$C$49:$BB$49,0))," ")</f>
        <v>B9</v>
      </c>
      <c r="H379" s="80" t="str">
        <f>IF(COUNTIF(MaGv!$C$54:$BB$54, B373)&gt;0, INDEX(MaGv!$C$38:$BB$54, 1, MATCH(B373, MaGv!$C$54:$BB$54,0))," ")</f>
        <v xml:space="preserve"> </v>
      </c>
      <c r="I379" s="80" t="str">
        <f>IF(COUNTIF(MaGv!$C$59:$BB$59, B373)&gt;0, INDEX(MaGv!$C$38:$BB$59, 1, MATCH(B373, MaGv!$C$59:$BB$59,0))," ")</f>
        <v xml:space="preserve"> </v>
      </c>
      <c r="J379" s="80" t="str">
        <f>IF(COUNTIF(MaGv!$C$64:$BB$64, B373)&gt;0, INDEX(MaGv!$C$38:$BB$64, 1, MATCH(B373, MaGv!$C$64:$BB$64,0))," ")</f>
        <v xml:space="preserve"> </v>
      </c>
      <c r="K379" s="75"/>
      <c r="L379" s="485" t="s">
        <v>24</v>
      </c>
      <c r="M379" s="80">
        <v>1</v>
      </c>
      <c r="N379" s="82" t="s">
        <v>446</v>
      </c>
      <c r="O379" s="80" t="str">
        <f>IF(COUNTIF(MaGv!$C$39:$BB$39, L373)&gt;0, INDEX(MaGv!$C$38:$BB$39, 1, MATCH(L373, MaGv!$C$39:$BB$39,0))," ")</f>
        <v xml:space="preserve"> </v>
      </c>
      <c r="P379" s="80" t="str">
        <f>IF(COUNTIF(MaGv!$C$44:$BB$44, L373)&gt;0, INDEX(MaGv!$C$38:$BB$44, 1, MATCH(L373, MaGv!$C$44:$BB$44,0))," ")</f>
        <v xml:space="preserve"> </v>
      </c>
      <c r="Q379" s="80" t="str">
        <f>IF(COUNTIF(MaGv!$C$49:$BB$49, L373)&gt;0, INDEX(MaGv!$C$38:$BB$49, 1, MATCH(L373, MaGv!$C$49:$BB$49,0))," ")</f>
        <v xml:space="preserve"> </v>
      </c>
      <c r="R379" s="80" t="str">
        <f>IF(COUNTIF(MaGv!$C$54:$BB$54, L373)&gt;0, INDEX(MaGv!$C$38:$BB$54, 1, MATCH(L373, MaGv!$C$54:$BB$54,0))," ")</f>
        <v>C12</v>
      </c>
      <c r="S379" s="80" t="str">
        <f>IF(COUNTIF(MaGv!$C$59:$BB$59, L373)&gt;0, INDEX(MaGv!$C$38:$BB$59, 1, MATCH(L373, MaGv!$C$59:$BB$59,0))," ")</f>
        <v xml:space="preserve"> </v>
      </c>
      <c r="T379" s="80" t="str">
        <f>IF(COUNTIF(MaGv!$C$64:$BB$64, L373)&gt;0, INDEX(MaGv!$C$38:$BB$64, 1, MATCH(L373, MaGv!$C$64:$BB$64,0))," ")</f>
        <v xml:space="preserve"> </v>
      </c>
    </row>
    <row r="380" spans="1:22" ht="12.95" customHeight="1" x14ac:dyDescent="0.2">
      <c r="A380" s="91"/>
      <c r="B380" s="486"/>
      <c r="C380" s="48">
        <v>2</v>
      </c>
      <c r="D380" s="49" t="s">
        <v>707</v>
      </c>
      <c r="E380" s="48" t="str">
        <f>IF(COUNTIF(MaGv!$C$40:$BB$40, B373)&gt;0, INDEX(MaGv!$C$38:$BB$40, 1, MATCH(B373, MaGv!$C$40:$BB$40,0))," ")</f>
        <v xml:space="preserve"> </v>
      </c>
      <c r="F380" s="48" t="str">
        <f>IF(COUNTIF(MaGv!$C$45:$BB$45, B373)&gt;0, INDEX(MaGv!$C$38:$BB$45, 1, MATCH(B373, MaGv!$C$45:$BB$45,0))," ")</f>
        <v xml:space="preserve"> </v>
      </c>
      <c r="G380" s="48" t="str">
        <f>IF(COUNTIF(MaGv!$C$50:$BB$50, B373)&gt;0, INDEX(MaGv!$C$38:$BB$50, 1, MATCH(B373, MaGv!$C$50:$BB$50,0))," ")</f>
        <v>A3</v>
      </c>
      <c r="H380" s="48" t="str">
        <f>IF(COUNTIF(MaGv!$C$55:$BB$55, B373)&gt;0, INDEX(MaGv!$C$38:$BB$55, 1, MATCH(B373, MaGv!$C$55:$BB$55,0))," ")</f>
        <v xml:space="preserve"> </v>
      </c>
      <c r="I380" s="48" t="str">
        <f>IF(COUNTIF(MaGv!$C$60:$BB$60, B373)&gt;0, INDEX(MaGv!$C$38:$BB$60, 1, MATCH(B373, MaGv!$C$60:$BB$60,0))," ")</f>
        <v xml:space="preserve"> </v>
      </c>
      <c r="J380" s="48" t="str">
        <f>IF(COUNTIF(MaGv!$C$65:$BB$65, B373)&gt;0, INDEX(MaGv!$C$38:$BB$65, 1, MATCH(B373, MaGv!$C$65:$BB$65,0))," ")</f>
        <v xml:space="preserve"> </v>
      </c>
      <c r="K380" s="75"/>
      <c r="L380" s="486"/>
      <c r="M380" s="48">
        <v>2</v>
      </c>
      <c r="N380" s="49" t="s">
        <v>707</v>
      </c>
      <c r="O380" s="48" t="str">
        <f>IF(COUNTIF(MaGv!$C$40:$BB$40, L373)&gt;0, INDEX(MaGv!$C$38:$BB$40, 1, MATCH(L373, MaGv!$C$40:$BB$40,0))," ")</f>
        <v xml:space="preserve"> </v>
      </c>
      <c r="P380" s="48" t="str">
        <f>IF(COUNTIF(MaGv!$C$45:$BB$45, L373)&gt;0, INDEX(MaGv!$C$38:$BB$45, 1, MATCH(L373, MaGv!$C$45:$BB$45,0))," ")</f>
        <v>C11</v>
      </c>
      <c r="Q380" s="48" t="str">
        <f>IF(COUNTIF(MaGv!$C$50:$BB$50, L373)&gt;0, INDEX(MaGv!$C$38:$BB$50, 1, MATCH(L373, MaGv!$C$50:$BB$50,0))," ")</f>
        <v xml:space="preserve"> </v>
      </c>
      <c r="R380" s="48" t="str">
        <f>IF(COUNTIF(MaGv!$C$55:$BB$55, L373)&gt;0, INDEX(MaGv!$C$38:$BB$55, 1, MATCH(L373, MaGv!$C$55:$BB$55,0))," ")</f>
        <v xml:space="preserve"> </v>
      </c>
      <c r="S380" s="48" t="str">
        <f>IF(COUNTIF(MaGv!$C$60:$BB$60, L373)&gt;0, INDEX(MaGv!$C$38:$BB$60, 1, MATCH(L373, MaGv!$C$60:$BB$60,0))," ")</f>
        <v xml:space="preserve"> </v>
      </c>
      <c r="T380" s="48" t="str">
        <f>IF(COUNTIF(MaGv!$C$65:$BB$65, L373)&gt;0, INDEX(MaGv!$C$38:$BB$65, 1, MATCH(L373, MaGv!$C$65:$BB$65,0))," ")</f>
        <v xml:space="preserve"> </v>
      </c>
    </row>
    <row r="381" spans="1:22" ht="12.95" customHeight="1" x14ac:dyDescent="0.2">
      <c r="A381" s="91"/>
      <c r="B381" s="486"/>
      <c r="C381" s="48">
        <v>3</v>
      </c>
      <c r="D381" s="49" t="s">
        <v>708</v>
      </c>
      <c r="E381" s="48" t="str">
        <f>IF(COUNTIF(MaGv!$C$41:$BB$41, B373)&gt;0, INDEX(MaGv!$C$38:$BB$41, 1, MATCH(B373, MaGv!$C$41:$BB$41,0))," ")</f>
        <v>B4</v>
      </c>
      <c r="F381" s="48" t="str">
        <f>IF(COUNTIF(MaGv!$C$46:$BB$46, B373)&gt;0, INDEX(MaGv!$C$38:$BB$46, 1, MATCH(B373, MaGv!$C$46:$BB$46,0))," ")</f>
        <v xml:space="preserve"> </v>
      </c>
      <c r="G381" s="48" t="str">
        <f>IF(COUNTIF(MaGv!$C$51:$BB$51, B373)&gt;0, INDEX(MaGv!$C$38:$BB$51, 1, MATCH(B373, MaGv!$C$51:$BB$51,0))," ")</f>
        <v xml:space="preserve"> </v>
      </c>
      <c r="H381" s="48" t="str">
        <f>IF(COUNTIF(MaGv!$C$56:$BB$56, B373)&gt;0, INDEX(MaGv!$C$38:$BB$56, 1, MATCH(B373, MaGv!$C$56:$BB$56,0))," ")</f>
        <v xml:space="preserve"> </v>
      </c>
      <c r="I381" s="48" t="str">
        <f>IF(COUNTIF(MaGv!$C$61:$BB$61, B373)&gt;0, INDEX(MaGv!$C$38:$BB$61, 1, MATCH(B373, MaGv!$C$61:$BB$61,0))," ")</f>
        <v xml:space="preserve"> </v>
      </c>
      <c r="J381" s="48" t="str">
        <f>IF(COUNTIF(MaGv!$C$66:$BB$66, B373)&gt;0, INDEX(MaGv!$C$38:$BB$66, 1, MATCH(B373, MaGv!$C$66:$BB$66,0))," ")</f>
        <v xml:space="preserve"> </v>
      </c>
      <c r="K381" s="75"/>
      <c r="L381" s="486"/>
      <c r="M381" s="48">
        <v>3</v>
      </c>
      <c r="N381" s="49" t="s">
        <v>708</v>
      </c>
      <c r="O381" s="48" t="str">
        <f>IF(COUNTIF(MaGv!$C$41:$BB$41, L373)&gt;0, INDEX(MaGv!$C$38:$BB$41, 1, MATCH(L373, MaGv!$C$41:$BB$41,0))," ")</f>
        <v xml:space="preserve"> </v>
      </c>
      <c r="P381" s="48" t="str">
        <f>IF(COUNTIF(MaGv!$C$46:$BB$46, L373)&gt;0, INDEX(MaGv!$C$38:$BB$46, 1, MATCH(L373, MaGv!$C$46:$BB$46,0))," ")</f>
        <v>C11</v>
      </c>
      <c r="Q381" s="48" t="str">
        <f>IF(COUNTIF(MaGv!$C$51:$BB$51, L373)&gt;0, INDEX(MaGv!$C$38:$BB$51, 1, MATCH(L373, MaGv!$C$51:$BB$51,0))," ")</f>
        <v xml:space="preserve"> </v>
      </c>
      <c r="R381" s="48" t="str">
        <f>IF(COUNTIF(MaGv!$C$56:$BB$56, L373)&gt;0, INDEX(MaGv!$C$38:$BB$56, 1, MATCH(L373, MaGv!$C$56:$BB$56,0))," ")</f>
        <v xml:space="preserve"> </v>
      </c>
      <c r="S381" s="48" t="str">
        <f>IF(COUNTIF(MaGv!$C$61:$BB$61, L373)&gt;0, INDEX(MaGv!$C$38:$BB$61, 1, MATCH(L373, MaGv!$C$61:$BB$61,0))," ")</f>
        <v xml:space="preserve"> </v>
      </c>
      <c r="T381" s="48" t="str">
        <f>IF(COUNTIF(MaGv!$C$66:$BB$66, L373)&gt;0, INDEX(MaGv!$C$38:$BB$66, 1, MATCH(L373, MaGv!$C$66:$BB$66,0))," ")</f>
        <v xml:space="preserve"> </v>
      </c>
    </row>
    <row r="382" spans="1:22" ht="12.95" customHeight="1" x14ac:dyDescent="0.2">
      <c r="A382" s="91"/>
      <c r="B382" s="486"/>
      <c r="C382" s="48">
        <v>4</v>
      </c>
      <c r="D382" s="49" t="s">
        <v>709</v>
      </c>
      <c r="E382" s="48" t="str">
        <f>IF(COUNTIF(MaGv!$C$42:$BB$42, B373)&gt;0, INDEX(MaGv!$C$38:$BB$42, 1, MATCH(B373, MaGv!$C$42:$BB$42,0))," ")</f>
        <v>B9</v>
      </c>
      <c r="F382" s="48" t="str">
        <f>IF(COUNTIF(MaGv!$C$47:$BB$47, B373)&gt;0, INDEX(MaGv!$C$38:$BB$47, 1, MATCH(B373, MaGv!$C$47:$BB$47,0))," ")</f>
        <v xml:space="preserve"> </v>
      </c>
      <c r="G382" s="48" t="str">
        <f>IF(COUNTIF(MaGv!$C$52:$BB$52, B373)&gt;0, INDEX(MaGv!$C$38:$BB$52, 1, MATCH(B373, MaGv!$C$52:$BB$52, 0))," ")</f>
        <v xml:space="preserve"> </v>
      </c>
      <c r="H382" s="48" t="str">
        <f>IF(COUNTIF(MaGv!$C$57:$BB$57, B373)&gt;0, INDEX(MaGv!$C$38:$BB$57, 1, MATCH(B373, MaGv!$C$57:$BB$57,0))," ")</f>
        <v xml:space="preserve"> </v>
      </c>
      <c r="I382" s="48" t="str">
        <f>IF(COUNTIF(MaGv!$C$62:$BB$62, B373)&gt;0, INDEX(MaGv!$C$38:$BB$62, 1, MATCH(B373, MaGv!$C$62:$BB$62,0))," ")</f>
        <v xml:space="preserve"> </v>
      </c>
      <c r="J382" s="48" t="str">
        <f>IF(COUNTIF(MaGv!$C$66:$BB$67, B373)&gt;0, INDEX(MaGv!$C$38:$BB$67, 1, MATCH(B373, MaGv!$C$67:$BB$67,0))," ")</f>
        <v xml:space="preserve"> </v>
      </c>
      <c r="K382" s="75"/>
      <c r="L382" s="486"/>
      <c r="M382" s="48">
        <v>4</v>
      </c>
      <c r="N382" s="49" t="s">
        <v>709</v>
      </c>
      <c r="O382" s="48" t="str">
        <f>IF(COUNTIF(MaGv!$C$42:$BB$42, L373)&gt;0, INDEX(MaGv!$C$38:$BB$42, 1, MATCH(L373, MaGv!$C$42:$BB$42,0))," ")</f>
        <v>C7</v>
      </c>
      <c r="P382" s="48" t="str">
        <f>IF(COUNTIF(MaGv!$C$47:$BB$47, L373)&gt;0, INDEX(MaGv!$C$38:$BB$47, 1, MATCH(L373, MaGv!$C$47:$BB$47,0))," ")</f>
        <v>C12</v>
      </c>
      <c r="Q382" s="48" t="str">
        <f>IF(COUNTIF(MaGv!$C$52:$BB$52, L373)&gt;0, INDEX(MaGv!$C$38:$BB$52, 1, MATCH(L373, MaGv!$C$52:$BB$52, 0))," ")</f>
        <v xml:space="preserve"> </v>
      </c>
      <c r="R382" s="48" t="str">
        <f>IF(COUNTIF(MaGv!$C$57:$BB$57, L373)&gt;0, INDEX(MaGv!$C$38:$BB$57, 1, MATCH(L373, MaGv!$C$57:$BB$57,0))," ")</f>
        <v>C15</v>
      </c>
      <c r="S382" s="48" t="str">
        <f>IF(COUNTIF(MaGv!$C$62:$BB$62, L373)&gt;0, INDEX(MaGv!$C$38:$BB$62, 1, MATCH(L373, MaGv!$C$62:$BB$62,0))," ")</f>
        <v xml:space="preserve"> </v>
      </c>
      <c r="T382" s="48" t="str">
        <f>IF(COUNTIF(MaGv!$C$66:$BB$67, L373)&gt;0, INDEX(MaGv!$C$38:$BB$67, 1, MATCH(L373, MaGv!$C$67:$BB$67,0))," ")</f>
        <v xml:space="preserve"> </v>
      </c>
    </row>
    <row r="383" spans="1:22" ht="12.95" customHeight="1" x14ac:dyDescent="0.2">
      <c r="A383" s="91"/>
      <c r="B383" s="487"/>
      <c r="C383" s="50">
        <v>5</v>
      </c>
      <c r="D383" s="51" t="s">
        <v>710</v>
      </c>
      <c r="E383" s="50" t="str">
        <f>IF(COUNTIF(MaGv!$C$43:$BB$43, B373)&gt;0, INDEX(MaGv!$C$38:$BB$43, 1, MATCH(B373, MaGv!$C$43:$BB$43,0))," ")</f>
        <v>B9</v>
      </c>
      <c r="F383" s="50" t="str">
        <f>IF(COUNTIF(MaGv!$C$48:$BB$48, B373)&gt;0, INDEX(MaGv!$C$38:$BB$48, 1, MATCH(B373, MaGv!$C$48:$BB$48,0))," ")</f>
        <v xml:space="preserve"> </v>
      </c>
      <c r="G383" s="50" t="str">
        <f>IF(COUNTIF(MaGv!$C$53:$BB$53, B373)&gt;0, INDEX(MaGv!$C$38:$BB$53, 1, MATCH(B373, MaGv!$C$53:$BB$53,0))," ")</f>
        <v xml:space="preserve"> </v>
      </c>
      <c r="H383" s="50" t="str">
        <f>IF(COUNTIF(MaGv!$C$58:$BB$58, B373)&gt;0, INDEX(MaGv!$C$38:$BB$58, 1, MATCH(B373, MaGv!$C$58:$BB$58,0))," ")</f>
        <v xml:space="preserve"> </v>
      </c>
      <c r="I383" s="50" t="str">
        <f>IF(COUNTIF(MaGv!$C$63:$BB$63, B373)&gt;0, INDEX(MaGv!$C$38:$BB$63, 1, MATCH(B373, MaGv!$C$63:$BB$63,0))," ")</f>
        <v xml:space="preserve"> </v>
      </c>
      <c r="J383" s="50" t="str">
        <f>IF(COUNTIF(MaGv!$C$68:$BB$68, B373)&gt;0, INDEX(MaGv!$C$38:$BB$68, 1, MATCH(B373, MaGv!$C$68:$BB$68,0))," ")</f>
        <v xml:space="preserve"> </v>
      </c>
      <c r="K383" s="75"/>
      <c r="L383" s="487"/>
      <c r="M383" s="50">
        <v>5</v>
      </c>
      <c r="N383" s="51" t="s">
        <v>710</v>
      </c>
      <c r="O383" s="50" t="str">
        <f>IF(COUNTIF(MaGv!$C$43:$BB$43, L373)&gt;0, INDEX(MaGv!$C$38:$BB$43, 1, MATCH(L373, MaGv!$C$43:$BB$43,0))," ")</f>
        <v>C7</v>
      </c>
      <c r="P383" s="50" t="str">
        <f>IF(COUNTIF(MaGv!$C$48:$BB$48, L373)&gt;0, INDEX(MaGv!$C$38:$BB$48, 1, MATCH(L373, MaGv!$C$48:$BB$48,0))," ")</f>
        <v xml:space="preserve"> </v>
      </c>
      <c r="Q383" s="50" t="str">
        <f>IF(COUNTIF(MaGv!$C$53:$BB$53, L373)&gt;0, INDEX(MaGv!$C$38:$BB$53, 1, MATCH(L373, MaGv!$C$53:$BB$53,0))," ")</f>
        <v xml:space="preserve"> </v>
      </c>
      <c r="R383" s="50" t="str">
        <f>IF(COUNTIF(MaGv!$C$58:$BB$58, L373)&gt;0, INDEX(MaGv!$C$38:$BB$58, 1, MATCH(L373, MaGv!$C$58:$BB$58,0))," ")</f>
        <v>C15</v>
      </c>
      <c r="S383" s="50" t="str">
        <f>IF(COUNTIF(MaGv!$C$63:$BB$63, L373)&gt;0, INDEX(MaGv!$C$38:$BB$63, 1, MATCH(L373, MaGv!$C$63:$BB$63,0))," ")</f>
        <v xml:space="preserve"> </v>
      </c>
      <c r="T383" s="50" t="str">
        <f>IF(COUNTIF(MaGv!$C$68:$BB$68, L373)&gt;0, INDEX(MaGv!$C$38:$BB$68, 1, MATCH(L373, MaGv!$C$68:$BB$68,0))," ")</f>
        <v xml:space="preserve"> </v>
      </c>
    </row>
    <row r="386" spans="1:22" ht="12.95" customHeight="1" x14ac:dyDescent="0.2">
      <c r="A386" s="91"/>
      <c r="B386" s="83"/>
      <c r="C386" s="40" t="s">
        <v>94</v>
      </c>
      <c r="D386" s="40"/>
      <c r="E386" s="40"/>
      <c r="F386" s="40"/>
      <c r="G386" s="40"/>
      <c r="H386" s="40" t="str">
        <f>MaGv!$N$1</f>
        <v>02/1/2018</v>
      </c>
      <c r="I386" s="40"/>
      <c r="J386" s="40"/>
      <c r="K386" s="41"/>
      <c r="L386" s="83"/>
      <c r="M386" s="40" t="s">
        <v>94</v>
      </c>
      <c r="N386" s="40"/>
      <c r="O386" s="40"/>
      <c r="P386" s="40"/>
      <c r="Q386" s="40"/>
      <c r="R386" s="40" t="str">
        <f>MaGv!$N$1</f>
        <v>02/1/2018</v>
      </c>
      <c r="S386" s="40"/>
      <c r="T386" s="40"/>
    </row>
    <row r="387" spans="1:22" ht="12.95" customHeight="1" x14ac:dyDescent="0.3">
      <c r="B387" s="84" t="s">
        <v>95</v>
      </c>
      <c r="C387" s="489" t="str">
        <f>VLOOKUP(B389,dsma,3,0)&amp;"-"&amp;VLOOKUP(B389,dsma,5,0)</f>
        <v>Nguyễn Thị Bích Ngọc-tin</v>
      </c>
      <c r="D387" s="489"/>
      <c r="E387" s="489"/>
      <c r="F387" s="489"/>
      <c r="G387" s="41"/>
      <c r="H387" s="42"/>
      <c r="I387" s="43" t="s">
        <v>180</v>
      </c>
      <c r="J387" s="44">
        <f>60-COUNTIF(E390:J399, " ")</f>
        <v>19</v>
      </c>
      <c r="K387" s="41"/>
      <c r="L387" s="84" t="s">
        <v>95</v>
      </c>
      <c r="M387" s="489" t="str">
        <f>VLOOKUP(L389,dsma,3,0)&amp;"-"&amp;VLOOKUP(L389,dsma,5,0)</f>
        <v>Đỗ Thị Hoàng Mai-tin</v>
      </c>
      <c r="N387" s="489"/>
      <c r="O387" s="489"/>
      <c r="P387" s="489"/>
      <c r="Q387" s="41"/>
      <c r="R387" s="42"/>
      <c r="S387" s="43" t="s">
        <v>180</v>
      </c>
      <c r="T387" s="44">
        <f>60-COUNTIF(O390:T399, " ")</f>
        <v>0</v>
      </c>
    </row>
    <row r="388" spans="1:22" ht="3" customHeight="1" x14ac:dyDescent="0.2">
      <c r="B388" s="83"/>
      <c r="C388" s="41"/>
      <c r="D388" s="41"/>
      <c r="E388" s="45"/>
      <c r="F388" s="41"/>
      <c r="G388" s="41"/>
      <c r="H388" s="41"/>
      <c r="I388" s="41"/>
      <c r="J388" s="41"/>
      <c r="K388" s="41"/>
      <c r="L388" s="83"/>
      <c r="M388" s="41"/>
      <c r="N388" s="41"/>
      <c r="O388" s="45"/>
      <c r="P388" s="41"/>
      <c r="Q388" s="41"/>
      <c r="R388" s="41"/>
      <c r="S388" s="41"/>
      <c r="T388" s="41"/>
    </row>
    <row r="389" spans="1:22" ht="12.95" customHeight="1" x14ac:dyDescent="0.2">
      <c r="A389" s="93"/>
      <c r="B389" s="85" t="str">
        <f>X53</f>
        <v>BI02</v>
      </c>
      <c r="C389" s="46" t="s">
        <v>96</v>
      </c>
      <c r="D389" s="46" t="s">
        <v>97</v>
      </c>
      <c r="E389" s="46" t="s">
        <v>15</v>
      </c>
      <c r="F389" s="46" t="s">
        <v>16</v>
      </c>
      <c r="G389" s="46" t="s">
        <v>38</v>
      </c>
      <c r="H389" s="46" t="s">
        <v>39</v>
      </c>
      <c r="I389" s="46" t="s">
        <v>40</v>
      </c>
      <c r="J389" s="46" t="s">
        <v>41</v>
      </c>
      <c r="K389" s="74"/>
      <c r="L389" s="85" t="str">
        <f>X54</f>
        <v>BI03</v>
      </c>
      <c r="M389" s="46" t="s">
        <v>96</v>
      </c>
      <c r="N389" s="46" t="s">
        <v>97</v>
      </c>
      <c r="O389" s="46" t="s">
        <v>15</v>
      </c>
      <c r="P389" s="46" t="s">
        <v>16</v>
      </c>
      <c r="Q389" s="46" t="s">
        <v>38</v>
      </c>
      <c r="R389" s="46" t="s">
        <v>39</v>
      </c>
      <c r="S389" s="46" t="s">
        <v>40</v>
      </c>
      <c r="T389" s="46" t="s">
        <v>41</v>
      </c>
      <c r="V389" s="89">
        <v>50</v>
      </c>
    </row>
    <row r="390" spans="1:22" ht="12.95" customHeight="1" x14ac:dyDescent="0.2">
      <c r="A390" s="91"/>
      <c r="B390" s="488" t="s">
        <v>25</v>
      </c>
      <c r="C390" s="38">
        <v>1</v>
      </c>
      <c r="D390" s="47" t="s">
        <v>98</v>
      </c>
      <c r="E390" s="38" t="str">
        <f>IF(COUNTIF(MaGv!$C$4:$BB$4, B389)&gt;0, INDEX(MaGv!$C$3:$BB$4, 1, MATCH(B389, MaGv!$C$4:$BB$4,0))," ")</f>
        <v xml:space="preserve"> </v>
      </c>
      <c r="F390" s="38" t="str">
        <f>IF(COUNTIF(MaGv!$C$9:$BB$9, B389)&gt;0, INDEX(MaGv!$C$3:$BB$9, 1, MATCH(B389, MaGv!$C$9:$BB$9,0))," ")</f>
        <v xml:space="preserve"> </v>
      </c>
      <c r="G390" s="38" t="str">
        <f>IF(COUNTIF(MaGv!$C$14:$BB$14, B389)&gt;0, INDEX(MaGv!$C$3:$BB$14, 1, MATCH(B389, MaGv!$C$14:$BB$14,0))," ")</f>
        <v>B12</v>
      </c>
      <c r="H390" s="38" t="str">
        <f>IF(COUNTIF(MaGv!$C$19:$BB$19, B389)&gt;0, INDEX(MaGv!$C$3:$BB$19, 1, MATCH(B389, MaGv!$C$19:$BB$19,0))," ")</f>
        <v>A9</v>
      </c>
      <c r="I390" s="38" t="str">
        <f>IF(COUNTIF(MaGv!$C$24:$BB$24, B389)&gt;0, INDEX(MaGv!$C$3:$BB$24, 1, MATCH(B389, MaGv!$C$24:$BB$24,0))," ")</f>
        <v xml:space="preserve"> </v>
      </c>
      <c r="J390" s="38" t="str">
        <f>IF(COUNTIF(MaGv!$C$29:$BB$29, B389)&gt;0, INDEX(MaGv!$C$3:$BB$29, 1, MATCH(B389, MaGv!$C$29:$BB$29,0))," ")</f>
        <v xml:space="preserve"> </v>
      </c>
      <c r="K390" s="75"/>
      <c r="L390" s="488" t="s">
        <v>25</v>
      </c>
      <c r="M390" s="38">
        <v>1</v>
      </c>
      <c r="N390" s="47" t="s">
        <v>98</v>
      </c>
      <c r="O390" s="38" t="str">
        <f>IF(COUNTIF(MaGv!$C$4:$BB$4, L389)&gt;0, INDEX(MaGv!$C$3:$BB$4, 1, MATCH(L389, MaGv!$C$4:$BB$4,0))," ")</f>
        <v xml:space="preserve"> </v>
      </c>
      <c r="P390" s="38" t="str">
        <f>IF(COUNTIF(MaGv!$C$9:$BB$9, L389)&gt;0, INDEX(MaGv!$C$3:$BB$9, 1, MATCH(L389, MaGv!$C$9:$BB$9,0))," ")</f>
        <v xml:space="preserve"> </v>
      </c>
      <c r="Q390" s="38" t="str">
        <f>IF(COUNTIF(MaGv!$C$14:$BB$14, L389)&gt;0, INDEX(MaGv!$C$3:$BB$14, 1, MATCH(L389, MaGv!$C$14:$BB$14,0))," ")</f>
        <v xml:space="preserve"> </v>
      </c>
      <c r="R390" s="38" t="str">
        <f>IF(COUNTIF(MaGv!$C$19:$BB$19, L389)&gt;0, INDEX(MaGv!$C$3:$BB$19, 1, MATCH(L389, MaGv!$C$19:$BB$19,0))," ")</f>
        <v xml:space="preserve"> </v>
      </c>
      <c r="S390" s="38" t="str">
        <f>IF(COUNTIF(MaGv!$C$24:$BB$24, L389)&gt;0, INDEX(MaGv!$C$3:$BB$24, 1, MATCH(L389, MaGv!$C$24:$BB$24,0))," ")</f>
        <v xml:space="preserve"> </v>
      </c>
      <c r="T390" s="38" t="str">
        <f>IF(COUNTIF(MaGv!$C$29:$BB$29, L389)&gt;0, INDEX(MaGv!$C$3:$BB$29, 1, MATCH(L389, MaGv!$C$29:$BB$29,0))," ")</f>
        <v xml:space="preserve"> </v>
      </c>
    </row>
    <row r="391" spans="1:22" ht="12.95" customHeight="1" x14ac:dyDescent="0.2">
      <c r="A391" s="91"/>
      <c r="B391" s="486"/>
      <c r="C391" s="48">
        <v>2</v>
      </c>
      <c r="D391" s="49" t="s">
        <v>140</v>
      </c>
      <c r="E391" s="48" t="str">
        <f>IF(COUNTIF(MaGv!$C$5:$BB$5, B389)&gt;0, INDEX(MaGv!$C$3:$BB$5, 1, MATCH(B389, MaGv!$C$5:$BB$5,0))," ")</f>
        <v xml:space="preserve"> </v>
      </c>
      <c r="F391" s="48" t="str">
        <f>IF(COUNTIF(MaGv!$C$10:$BB$10, B389)&gt;0, INDEX(MaGv!$C$3:$BB$10, 1, MATCH(B389, MaGv!$C$10:$BB$10,0))," ")</f>
        <v xml:space="preserve"> </v>
      </c>
      <c r="G391" s="48" t="str">
        <f>IF(COUNTIF(MaGv!$C$15:$BB$15, B389)&gt;0, INDEX(MaGv!$C$3:$BB$15, 1, MATCH(B389, MaGv!$C$15:$BB$15,0))," ")</f>
        <v>B12</v>
      </c>
      <c r="H391" s="48" t="str">
        <f>IF(COUNTIF(MaGv!$C$20:$BB$20, B389)&gt;0, INDEX(MaGv!$C$3:$BB$20, 1, MATCH(B389, MaGv!$C$20:$BB$20,0))," ")</f>
        <v>B5</v>
      </c>
      <c r="I391" s="48" t="str">
        <f>IF(COUNTIF(MaGv!$C$25:$BB$25, B389)&gt;0, INDEX(MaGv!$C$3:$BB$25, 1, MATCH(B389, MaGv!$C$25:$BB$25,0))," ")</f>
        <v xml:space="preserve"> </v>
      </c>
      <c r="J391" s="48" t="str">
        <f>IF(COUNTIF(MaGv!$C$30:$BB$30, B389)&gt;0, INDEX(MaGv!$C$3:$BB$30, 1, MATCH(B389, MaGv!$C$30:$BB$30,0))," ")</f>
        <v xml:space="preserve"> </v>
      </c>
      <c r="K391" s="75"/>
      <c r="L391" s="486"/>
      <c r="M391" s="48">
        <v>2</v>
      </c>
      <c r="N391" s="49" t="s">
        <v>140</v>
      </c>
      <c r="O391" s="48" t="str">
        <f>IF(COUNTIF(MaGv!$C$5:$BB$5, L389)&gt;0, INDEX(MaGv!$C$3:$BB$5, 1, MATCH(L389, MaGv!$C$5:$BB$5,0))," ")</f>
        <v xml:space="preserve"> </v>
      </c>
      <c r="P391" s="48" t="str">
        <f>IF(COUNTIF(MaGv!$C$10:$BB$10, L389)&gt;0, INDEX(MaGv!$C$3:$BB$10, 1, MATCH(L389, MaGv!$C$10:$BB$10,0))," ")</f>
        <v xml:space="preserve"> </v>
      </c>
      <c r="Q391" s="48" t="str">
        <f>IF(COUNTIF(MaGv!$C$15:$BB$15, L389)&gt;0, INDEX(MaGv!$C$3:$BB$15, 1, MATCH(L389, MaGv!$C$15:$BB$15,0))," ")</f>
        <v xml:space="preserve"> </v>
      </c>
      <c r="R391" s="48" t="str">
        <f>IF(COUNTIF(MaGv!$C$20:$BB$20, L389)&gt;0, INDEX(MaGv!$C$3:$BB$20, 1, MATCH(L389, MaGv!$C$20:$BB$20,0))," ")</f>
        <v xml:space="preserve"> </v>
      </c>
      <c r="S391" s="48" t="str">
        <f>IF(COUNTIF(MaGv!$C$25:$BB$25, L389)&gt;0, INDEX(MaGv!$C$3:$BB$25, 1, MATCH(L389, MaGv!$C$25:$BB$25,0))," ")</f>
        <v xml:space="preserve"> </v>
      </c>
      <c r="T391" s="48" t="str">
        <f>IF(COUNTIF(MaGv!$C$30:$BB$30, L389)&gt;0, INDEX(MaGv!$C$3:$BB$30, 1, MATCH(L389, MaGv!$C$30:$BB$30,0))," ")</f>
        <v xml:space="preserve"> </v>
      </c>
    </row>
    <row r="392" spans="1:22" ht="12.95" customHeight="1" x14ac:dyDescent="0.2">
      <c r="A392" s="91"/>
      <c r="B392" s="486"/>
      <c r="C392" s="48">
        <v>3</v>
      </c>
      <c r="D392" s="49" t="s">
        <v>445</v>
      </c>
      <c r="E392" s="48" t="str">
        <f>IF(COUNTIF(MaGv!$C$6:$BB$6, B389)&gt;0, INDEX(MaGv!$C$3:$BB$6, 1, MATCH(B389, MaGv!$C$6:$BB$6,0))," ")</f>
        <v xml:space="preserve"> </v>
      </c>
      <c r="F392" s="48" t="str">
        <f>IF(COUNTIF(MaGv!$C$11:$BB$11, B389)&gt;0, INDEX(MaGv!$C$3:$BB$11, 1, MATCH(B389, MaGv!$C$11:$BB$11,0))," ")</f>
        <v xml:space="preserve"> </v>
      </c>
      <c r="G392" s="48" t="str">
        <f>IF(COUNTIF(MaGv!$C$16:$BB$16, B389)&gt;0, INDEX(MaGv!$C$3:$BB$16, 1, MATCH(B389, MaGv!$C$16:$BB$16,0))," ")</f>
        <v>A6</v>
      </c>
      <c r="H392" s="48" t="str">
        <f>IF(COUNTIF(MaGv!$C$21:$BB$21, B389)&gt;0, INDEX(MaGv!$C$3:$BB$21, 1, MATCH(B389, MaGv!$C$21:$BB$21,0))," ")</f>
        <v>A12</v>
      </c>
      <c r="I392" s="48" t="str">
        <f>IF(COUNTIF(MaGv!$C$26:$BB$26, B389)&gt;0, INDEX(MaGv!$C$3:$BB$26, 1, MATCH(B389, MaGv!$C$26:$BB$26,0))," ")</f>
        <v xml:space="preserve"> </v>
      </c>
      <c r="J392" s="48" t="str">
        <f>IF(COUNTIF(MaGv!$C$31:$BB$31, B389)&gt;0, INDEX(MaGv!$C$3:$BB$31, 1, MATCH(B389, MaGv!$C$31:$BB$31,0))," ")</f>
        <v xml:space="preserve"> </v>
      </c>
      <c r="K392" s="75"/>
      <c r="L392" s="486"/>
      <c r="M392" s="48">
        <v>3</v>
      </c>
      <c r="N392" s="49" t="s">
        <v>445</v>
      </c>
      <c r="O392" s="48" t="str">
        <f>IF(COUNTIF(MaGv!$C$6:$BB$6, L389)&gt;0, INDEX(MaGv!$C$3:$BB$6, 1, MATCH(L389, MaGv!$C$6:$BB$6,0))," ")</f>
        <v xml:space="preserve"> </v>
      </c>
      <c r="P392" s="48" t="str">
        <f>IF(COUNTIF(MaGv!$C$11:$BB$11, L389)&gt;0, INDEX(MaGv!$C$3:$BB$11, 1, MATCH(L389, MaGv!$C$11:$BB$11,0))," ")</f>
        <v xml:space="preserve"> </v>
      </c>
      <c r="Q392" s="48" t="str">
        <f>IF(COUNTIF(MaGv!$C$16:$BB$16, L389)&gt;0, INDEX(MaGv!$C$3:$BB$16, 1, MATCH(L389, MaGv!$C$16:$BB$16,0))," ")</f>
        <v xml:space="preserve"> </v>
      </c>
      <c r="R392" s="48" t="str">
        <f>IF(COUNTIF(MaGv!$C$21:$BB$21, L389)&gt;0, INDEX(MaGv!$C$3:$BB$21, 1, MATCH(L389, MaGv!$C$21:$BB$21,0))," ")</f>
        <v xml:space="preserve"> </v>
      </c>
      <c r="S392" s="48" t="str">
        <f>IF(COUNTIF(MaGv!$C$26:$BB$26, L389)&gt;0, INDEX(MaGv!$C$3:$BB$26, 1, MATCH(L389, MaGv!$C$26:$BB$26,0))," ")</f>
        <v xml:space="preserve"> </v>
      </c>
      <c r="T392" s="48" t="str">
        <f>IF(COUNTIF(MaGv!$C$31:$BB$31, L389)&gt;0, INDEX(MaGv!$C$3:$BB$31, 1, MATCH(L389, MaGv!$C$31:$BB$31,0))," ")</f>
        <v xml:space="preserve"> </v>
      </c>
    </row>
    <row r="393" spans="1:22" ht="12.95" customHeight="1" x14ac:dyDescent="0.2">
      <c r="A393" s="91"/>
      <c r="B393" s="486"/>
      <c r="C393" s="48">
        <v>4</v>
      </c>
      <c r="D393" s="49" t="s">
        <v>141</v>
      </c>
      <c r="E393" s="48" t="str">
        <f>IF(COUNTIF(MaGv!$C$7:$BB$7, B389)&gt;0, INDEX(MaGv!$C$3:$BB$7, 1, MATCH(B389, MaGv!$C$7:$BB$7,0))," ")</f>
        <v xml:space="preserve"> </v>
      </c>
      <c r="F393" s="48" t="str">
        <f>IF(COUNTIF(MaGv!$C$12:$BB$12, B389)&gt;0, INDEX(MaGv!$C$3:$BB$12, 1, MATCH(B389, MaGv!$C$12:$BB$12,0))," ")</f>
        <v xml:space="preserve"> </v>
      </c>
      <c r="G393" s="48" t="str">
        <f>IF(COUNTIF(MaGv!$C$17:$BB$17, B389)&gt;0, INDEX(MaGv!$C$3:$BB$17, 1, MATCH(B389, MaGv!$C$17:$BB$17,0))," ")</f>
        <v>B6</v>
      </c>
      <c r="H393" s="48" t="str">
        <f>IF(COUNTIF(MaGv!$C$22:$BB$22, B389)&gt;0, INDEX(MaGv!$C$3:$BB$22, 1, MATCH(B389, MaGv!$C$22:$BB$22,0))," ")</f>
        <v>A13</v>
      </c>
      <c r="I393" s="48" t="str">
        <f>IF(COUNTIF(MaGv!$C$27:$BB$27, B389)&gt;0, INDEX(MaGv!$C$3:$BB$27, 1, MATCH(B389, MaGv!$C$27:$BB$27,0))," ")</f>
        <v xml:space="preserve"> </v>
      </c>
      <c r="J393" s="48" t="str">
        <f>IF(COUNTIF(MaGv!$C$32:$BB$32, B389)&gt;0, INDEX(MaGv!$C$3:$BB$32, 1, MATCH(B389, MaGv!$C$32:$BB$32,0))," ")</f>
        <v xml:space="preserve"> </v>
      </c>
      <c r="K393" s="75"/>
      <c r="L393" s="486"/>
      <c r="M393" s="48">
        <v>4</v>
      </c>
      <c r="N393" s="49" t="s">
        <v>141</v>
      </c>
      <c r="O393" s="48" t="str">
        <f>IF(COUNTIF(MaGv!$C$7:$BB$7, L389)&gt;0, INDEX(MaGv!$C$3:$BB$7, 1, MATCH(L389, MaGv!$C$7:$BB$7,0))," ")</f>
        <v xml:space="preserve"> </v>
      </c>
      <c r="P393" s="48" t="str">
        <f>IF(COUNTIF(MaGv!$C$12:$BB$12, L389)&gt;0, INDEX(MaGv!$C$3:$BB$12, 1, MATCH(L389, MaGv!$C$12:$BB$12,0))," ")</f>
        <v xml:space="preserve"> </v>
      </c>
      <c r="Q393" s="48" t="str">
        <f>IF(COUNTIF(MaGv!$C$17:$BB$17, L389)&gt;0, INDEX(MaGv!$C$3:$BB$17, 1, MATCH(L389, MaGv!$C$17:$BB$17,0))," ")</f>
        <v xml:space="preserve"> </v>
      </c>
      <c r="R393" s="48" t="str">
        <f>IF(COUNTIF(MaGv!$C$22:$BB$22, L389)&gt;0, INDEX(MaGv!$C$3:$BB$22, 1, MATCH(L389, MaGv!$C$22:$BB$22,0))," ")</f>
        <v xml:space="preserve"> </v>
      </c>
      <c r="S393" s="48" t="str">
        <f>IF(COUNTIF(MaGv!$C$27:$BB$27, L389)&gt;0, INDEX(MaGv!$C$3:$BB$27, 1, MATCH(L389, MaGv!$C$27:$BB$27,0))," ")</f>
        <v xml:space="preserve"> </v>
      </c>
      <c r="T393" s="48" t="str">
        <f>IF(COUNTIF(MaGv!$C$32:$BB$32, L389)&gt;0, INDEX(MaGv!$C$3:$BB$32, 1, MATCH(L389, MaGv!$C$32:$BB$32,0))," ")</f>
        <v xml:space="preserve"> </v>
      </c>
    </row>
    <row r="394" spans="1:22" ht="12.95" customHeight="1" thickBot="1" x14ac:dyDescent="0.25">
      <c r="A394" s="91"/>
      <c r="B394" s="486"/>
      <c r="C394" s="79">
        <v>5</v>
      </c>
      <c r="D394" s="81" t="s">
        <v>142</v>
      </c>
      <c r="E394" s="79" t="str">
        <f>IF(COUNTIF(MaGv!$C$8:$BB$8, B389)&gt;0, INDEX(MaGv!$C$3:$BB$8, 1, MATCH(B389, MaGv!$C$8:$BB$8,0))," ")</f>
        <v xml:space="preserve"> </v>
      </c>
      <c r="F394" s="79" t="str">
        <f>IF(COUNTIF(MaGv!$C$13:$BB$13, B389)&gt;0, INDEX(MaGv!$C$3:$BB$13, 1, MATCH(B389, MaGv!$C$13:$BB$13,0))," ")</f>
        <v xml:space="preserve"> </v>
      </c>
      <c r="G394" s="79" t="str">
        <f>IF(COUNTIF(MaGv!$C$18:$BB$18, B389)&gt;0, INDEX(MaGv!$C$3:$BB$18, 1, MATCH(B389, MaGv!$C$18:$BB$18,0))," ")</f>
        <v>A1</v>
      </c>
      <c r="H394" s="79" t="str">
        <f>IF(COUNTIF(MaGv!$C$23:$BB$23, B389)&gt;0, INDEX(MaGv!$C$3:$BB$23, 1, MATCH(B389, MaGv!$C$23:$BB$23,0))," ")</f>
        <v>A5</v>
      </c>
      <c r="I394" s="79" t="str">
        <f>IF(COUNTIF(MaGv!$C$28:$BB$28, B389)&gt;0, INDEX(MaGv!$C$3:$BB$28, 1, MATCH(B389, MaGv!$C$28:$BB$28,0))," ")</f>
        <v xml:space="preserve"> </v>
      </c>
      <c r="J394" s="79" t="str">
        <f>IF(COUNTIF(MaGv!$C$33:$BB$33, B389)&gt;0, INDEX(MaGv!$C$3:$BB$33, 1, MATCH(B389, MaGv!$C$33:$BB$33, 0))," ")</f>
        <v xml:space="preserve"> </v>
      </c>
      <c r="K394" s="75"/>
      <c r="L394" s="486"/>
      <c r="M394" s="79">
        <v>5</v>
      </c>
      <c r="N394" s="81" t="s">
        <v>142</v>
      </c>
      <c r="O394" s="79" t="str">
        <f>IF(COUNTIF(MaGv!$C$8:$BB$8, L389)&gt;0, INDEX(MaGv!$C$3:$BB$8, 1, MATCH(L389, MaGv!$C$8:$BB$8,0))," ")</f>
        <v xml:space="preserve"> </v>
      </c>
      <c r="P394" s="79" t="str">
        <f>IF(COUNTIF(MaGv!$C$13:$BB$13, L389)&gt;0, INDEX(MaGv!$C$3:$BB$13, 1, MATCH(L389, MaGv!$C$13:$BB$13,0))," ")</f>
        <v xml:space="preserve"> </v>
      </c>
      <c r="Q394" s="79" t="str">
        <f>IF(COUNTIF(MaGv!$C$18:$BB$18, L389)&gt;0, INDEX(MaGv!$C$3:$BB$18, 1, MATCH(L389, MaGv!$C$18:$BB$18,0))," ")</f>
        <v xml:space="preserve"> </v>
      </c>
      <c r="R394" s="79" t="str">
        <f>IF(COUNTIF(MaGv!$C$23:$BB$23, L389)&gt;0, INDEX(MaGv!$C$3:$BB$23, 1, MATCH(L389, MaGv!$C$23:$BB$23,0))," ")</f>
        <v xml:space="preserve"> </v>
      </c>
      <c r="S394" s="79" t="str">
        <f>IF(COUNTIF(MaGv!$C$28:$BB$28, L389)&gt;0, INDEX(MaGv!$C$3:$BB$28, 1, MATCH(L389, MaGv!$C$28:$BB$28,0))," ")</f>
        <v xml:space="preserve"> </v>
      </c>
      <c r="T394" s="79" t="str">
        <f>IF(COUNTIF(MaGv!$C$33:$BB$33, L389)&gt;0, INDEX(MaGv!$C$3:$BB$33, 1, MATCH(L389, MaGv!$C$33:$BB$33, 0))," ")</f>
        <v xml:space="preserve"> </v>
      </c>
    </row>
    <row r="395" spans="1:22" ht="12.95" customHeight="1" thickTop="1" x14ac:dyDescent="0.2">
      <c r="A395" s="91"/>
      <c r="B395" s="485" t="s">
        <v>24</v>
      </c>
      <c r="C395" s="80">
        <v>1</v>
      </c>
      <c r="D395" s="82" t="s">
        <v>446</v>
      </c>
      <c r="E395" s="80" t="str">
        <f>IF(COUNTIF(MaGv!$C$39:$BB$39, B389)&gt;0, INDEX(MaGv!$C$38:$BB$39, 1, MATCH(B389, MaGv!$C$39:$BB$39,0))," ")</f>
        <v xml:space="preserve"> </v>
      </c>
      <c r="F395" s="80" t="str">
        <f>IF(COUNTIF(MaGv!$C$44:$BB$44, B389)&gt;0, INDEX(MaGv!$C$38:$BB$44, 1, MATCH(B389, MaGv!$C$44:$BB$44,0))," ")</f>
        <v xml:space="preserve"> </v>
      </c>
      <c r="G395" s="80" t="str">
        <f>IF(COUNTIF(MaGv!$C$49:$BB$49, B389)&gt;0, INDEX(MaGv!$C$38:$BB$49, 1, MATCH(B389, MaGv!$C$49:$BB$49,0))," ")</f>
        <v>B2</v>
      </c>
      <c r="H395" s="80" t="str">
        <f>IF(COUNTIF(MaGv!$C$54:$BB$54, B389)&gt;0, INDEX(MaGv!$C$38:$BB$54, 1, MATCH(B389, MaGv!$C$54:$BB$54,0))," ")</f>
        <v xml:space="preserve"> </v>
      </c>
      <c r="I395" s="80" t="str">
        <f>IF(COUNTIF(MaGv!$C$59:$BB$59, B389)&gt;0, INDEX(MaGv!$C$38:$BB$59, 1, MATCH(B389, MaGv!$C$59:$BB$59,0))," ")</f>
        <v>B5</v>
      </c>
      <c r="J395" s="80" t="str">
        <f>IF(COUNTIF(MaGv!$C$64:$BB$64, B389)&gt;0, INDEX(MaGv!$C$38:$BB$64, 1, MATCH(B389, MaGv!$C$64:$BB$64,0))," ")</f>
        <v xml:space="preserve"> </v>
      </c>
      <c r="K395" s="75"/>
      <c r="L395" s="485" t="s">
        <v>24</v>
      </c>
      <c r="M395" s="80">
        <v>1</v>
      </c>
      <c r="N395" s="82" t="s">
        <v>446</v>
      </c>
      <c r="O395" s="80" t="str">
        <f>IF(COUNTIF(MaGv!$C$39:$BB$39, L389)&gt;0, INDEX(MaGv!$C$38:$BB$39, 1, MATCH(L389, MaGv!$C$39:$BB$39,0))," ")</f>
        <v xml:space="preserve"> </v>
      </c>
      <c r="P395" s="80" t="str">
        <f>IF(COUNTIF(MaGv!$C$44:$BB$44, L389)&gt;0, INDEX(MaGv!$C$38:$BB$44, 1, MATCH(L389, MaGv!$C$44:$BB$44,0))," ")</f>
        <v xml:space="preserve"> </v>
      </c>
      <c r="Q395" s="80" t="str">
        <f>IF(COUNTIF(MaGv!$C$49:$BB$49, L389)&gt;0, INDEX(MaGv!$C$38:$BB$49, 1, MATCH(L389, MaGv!$C$49:$BB$49,0))," ")</f>
        <v xml:space="preserve"> </v>
      </c>
      <c r="R395" s="80" t="str">
        <f>IF(COUNTIF(MaGv!$C$54:$BB$54, L389)&gt;0, INDEX(MaGv!$C$38:$BB$54, 1, MATCH(L389, MaGv!$C$54:$BB$54,0))," ")</f>
        <v xml:space="preserve"> </v>
      </c>
      <c r="S395" s="80" t="str">
        <f>IF(COUNTIF(MaGv!$C$59:$BB$59, L389)&gt;0, INDEX(MaGv!$C$38:$BB$59, 1, MATCH(L389, MaGv!$C$59:$BB$59,0))," ")</f>
        <v xml:space="preserve"> </v>
      </c>
      <c r="T395" s="80" t="str">
        <f>IF(COUNTIF(MaGv!$C$64:$BB$64, L389)&gt;0, INDEX(MaGv!$C$38:$BB$64, 1, MATCH(L389, MaGv!$C$64:$BB$64,0))," ")</f>
        <v xml:space="preserve"> </v>
      </c>
    </row>
    <row r="396" spans="1:22" ht="12.95" customHeight="1" x14ac:dyDescent="0.2">
      <c r="A396" s="91"/>
      <c r="B396" s="486"/>
      <c r="C396" s="48">
        <v>2</v>
      </c>
      <c r="D396" s="49" t="s">
        <v>707</v>
      </c>
      <c r="E396" s="48" t="str">
        <f>IF(COUNTIF(MaGv!$C$40:$BB$40, B389)&gt;0, INDEX(MaGv!$C$38:$BB$40, 1, MATCH(B389, MaGv!$C$40:$BB$40,0))," ")</f>
        <v xml:space="preserve"> </v>
      </c>
      <c r="F396" s="48" t="str">
        <f>IF(COUNTIF(MaGv!$C$45:$BB$45, B389)&gt;0, INDEX(MaGv!$C$38:$BB$45, 1, MATCH(B389, MaGv!$C$45:$BB$45,0))," ")</f>
        <v xml:space="preserve"> </v>
      </c>
      <c r="G396" s="48" t="str">
        <f>IF(COUNTIF(MaGv!$C$50:$BB$50, B389)&gt;0, INDEX(MaGv!$C$38:$BB$50, 1, MATCH(B389, MaGv!$C$50:$BB$50,0))," ")</f>
        <v>B2</v>
      </c>
      <c r="H396" s="48" t="str">
        <f>IF(COUNTIF(MaGv!$C$55:$BB$55, B389)&gt;0, INDEX(MaGv!$C$38:$BB$55, 1, MATCH(B389, MaGv!$C$55:$BB$55,0))," ")</f>
        <v xml:space="preserve"> </v>
      </c>
      <c r="I396" s="48" t="str">
        <f>IF(COUNTIF(MaGv!$C$60:$BB$60, B389)&gt;0, INDEX(MaGv!$C$38:$BB$60, 1, MATCH(B389, MaGv!$C$60:$BB$60,0))," ")</f>
        <v xml:space="preserve"> </v>
      </c>
      <c r="J396" s="48" t="str">
        <f>IF(COUNTIF(MaGv!$C$65:$BB$65, B389)&gt;0, INDEX(MaGv!$C$38:$BB$65, 1, MATCH(B389, MaGv!$C$65:$BB$65,0))," ")</f>
        <v xml:space="preserve"> </v>
      </c>
      <c r="K396" s="75"/>
      <c r="L396" s="486"/>
      <c r="M396" s="48">
        <v>2</v>
      </c>
      <c r="N396" s="49" t="s">
        <v>707</v>
      </c>
      <c r="O396" s="48" t="str">
        <f>IF(COUNTIF(MaGv!$C$40:$BB$40, L389)&gt;0, INDEX(MaGv!$C$38:$BB$40, 1, MATCH(L389, MaGv!$C$40:$BB$40,0))," ")</f>
        <v xml:space="preserve"> </v>
      </c>
      <c r="P396" s="48" t="str">
        <f>IF(COUNTIF(MaGv!$C$45:$BB$45, L389)&gt;0, INDEX(MaGv!$C$38:$BB$45, 1, MATCH(L389, MaGv!$C$45:$BB$45,0))," ")</f>
        <v xml:space="preserve"> </v>
      </c>
      <c r="Q396" s="48" t="str">
        <f>IF(COUNTIF(MaGv!$C$50:$BB$50, L389)&gt;0, INDEX(MaGv!$C$38:$BB$50, 1, MATCH(L389, MaGv!$C$50:$BB$50,0))," ")</f>
        <v xml:space="preserve"> </v>
      </c>
      <c r="R396" s="48" t="str">
        <f>IF(COUNTIF(MaGv!$C$55:$BB$55, L389)&gt;0, INDEX(MaGv!$C$38:$BB$55, 1, MATCH(L389, MaGv!$C$55:$BB$55,0))," ")</f>
        <v xml:space="preserve"> </v>
      </c>
      <c r="S396" s="48" t="str">
        <f>IF(COUNTIF(MaGv!$C$60:$BB$60, L389)&gt;0, INDEX(MaGv!$C$38:$BB$60, 1, MATCH(L389, MaGv!$C$60:$BB$60,0))," ")</f>
        <v xml:space="preserve"> </v>
      </c>
      <c r="T396" s="48" t="str">
        <f>IF(COUNTIF(MaGv!$C$65:$BB$65, L389)&gt;0, INDEX(MaGv!$C$38:$BB$65, 1, MATCH(L389, MaGv!$C$65:$BB$65,0))," ")</f>
        <v xml:space="preserve"> </v>
      </c>
    </row>
    <row r="397" spans="1:22" ht="12.95" customHeight="1" x14ac:dyDescent="0.2">
      <c r="A397" s="91"/>
      <c r="B397" s="486"/>
      <c r="C397" s="48">
        <v>3</v>
      </c>
      <c r="D397" s="49" t="s">
        <v>708</v>
      </c>
      <c r="E397" s="48" t="str">
        <f>IF(COUNTIF(MaGv!$C$41:$BB$41, B389)&gt;0, INDEX(MaGv!$C$38:$BB$41, 1, MATCH(B389, MaGv!$C$41:$BB$41,0))," ")</f>
        <v xml:space="preserve"> </v>
      </c>
      <c r="F397" s="48" t="str">
        <f>IF(COUNTIF(MaGv!$C$46:$BB$46, B389)&gt;0, INDEX(MaGv!$C$38:$BB$46, 1, MATCH(B389, MaGv!$C$46:$BB$46,0))," ")</f>
        <v xml:space="preserve"> </v>
      </c>
      <c r="G397" s="48" t="str">
        <f>IF(COUNTIF(MaGv!$C$51:$BB$51, B389)&gt;0, INDEX(MaGv!$C$38:$BB$51, 1, MATCH(B389, MaGv!$C$51:$BB$51,0))," ")</f>
        <v>B6</v>
      </c>
      <c r="H397" s="48" t="str">
        <f>IF(COUNTIF(MaGv!$C$56:$BB$56, B389)&gt;0, INDEX(MaGv!$C$38:$BB$56, 1, MATCH(B389, MaGv!$C$56:$BB$56,0))," ")</f>
        <v xml:space="preserve"> </v>
      </c>
      <c r="I397" s="48" t="str">
        <f>IF(COUNTIF(MaGv!$C$61:$BB$61, B389)&gt;0, INDEX(MaGv!$C$38:$BB$61, 1, MATCH(B389, MaGv!$C$61:$BB$61,0))," ")</f>
        <v>A2</v>
      </c>
      <c r="J397" s="48" t="str">
        <f>IF(COUNTIF(MaGv!$C$66:$BB$66, B389)&gt;0, INDEX(MaGv!$C$38:$BB$66, 1, MATCH(B389, MaGv!$C$66:$BB$66,0))," ")</f>
        <v xml:space="preserve"> </v>
      </c>
      <c r="K397" s="75"/>
      <c r="L397" s="486"/>
      <c r="M397" s="48">
        <v>3</v>
      </c>
      <c r="N397" s="49" t="s">
        <v>708</v>
      </c>
      <c r="O397" s="48" t="str">
        <f>IF(COUNTIF(MaGv!$C$41:$BB$41, L389)&gt;0, INDEX(MaGv!$C$38:$BB$41, 1, MATCH(L389, MaGv!$C$41:$BB$41,0))," ")</f>
        <v xml:space="preserve"> </v>
      </c>
      <c r="P397" s="48" t="str">
        <f>IF(COUNTIF(MaGv!$C$46:$BB$46, L389)&gt;0, INDEX(MaGv!$C$38:$BB$46, 1, MATCH(L389, MaGv!$C$46:$BB$46,0))," ")</f>
        <v xml:space="preserve"> </v>
      </c>
      <c r="Q397" s="48" t="str">
        <f>IF(COUNTIF(MaGv!$C$51:$BB$51, L389)&gt;0, INDEX(MaGv!$C$38:$BB$51, 1, MATCH(L389, MaGv!$C$51:$BB$51,0))," ")</f>
        <v xml:space="preserve"> </v>
      </c>
      <c r="R397" s="48" t="str">
        <f>IF(COUNTIF(MaGv!$C$56:$BB$56, L389)&gt;0, INDEX(MaGv!$C$38:$BB$56, 1, MATCH(L389, MaGv!$C$56:$BB$56,0))," ")</f>
        <v xml:space="preserve"> </v>
      </c>
      <c r="S397" s="48" t="str">
        <f>IF(COUNTIF(MaGv!$C$61:$BB$61, L389)&gt;0, INDEX(MaGv!$C$38:$BB$61, 1, MATCH(L389, MaGv!$C$61:$BB$61,0))," ")</f>
        <v xml:space="preserve"> </v>
      </c>
      <c r="T397" s="48" t="str">
        <f>IF(COUNTIF(MaGv!$C$66:$BB$66, L389)&gt;0, INDEX(MaGv!$C$38:$BB$66, 1, MATCH(L389, MaGv!$C$66:$BB$66,0))," ")</f>
        <v xml:space="preserve"> </v>
      </c>
    </row>
    <row r="398" spans="1:22" ht="12.95" customHeight="1" x14ac:dyDescent="0.2">
      <c r="A398" s="91"/>
      <c r="B398" s="486"/>
      <c r="C398" s="48">
        <v>4</v>
      </c>
      <c r="D398" s="49" t="s">
        <v>709</v>
      </c>
      <c r="E398" s="48" t="str">
        <f>IF(COUNTIF(MaGv!$C$42:$BB$42, B389)&gt;0, INDEX(MaGv!$C$38:$BB$42, 1, MATCH(B389, MaGv!$C$42:$BB$42,0))," ")</f>
        <v xml:space="preserve"> </v>
      </c>
      <c r="F398" s="48" t="str">
        <f>IF(COUNTIF(MaGv!$C$47:$BB$47, B389)&gt;0, INDEX(MaGv!$C$38:$BB$47, 1, MATCH(B389, MaGv!$C$47:$BB$47,0))," ")</f>
        <v xml:space="preserve"> </v>
      </c>
      <c r="G398" s="48" t="str">
        <f>IF(COUNTIF(MaGv!$C$52:$BB$52, B389)&gt;0, INDEX(MaGv!$C$38:$BB$52, 1, MATCH(B389, MaGv!$C$52:$BB$52, 0))," ")</f>
        <v>B1</v>
      </c>
      <c r="H398" s="48" t="str">
        <f>IF(COUNTIF(MaGv!$C$57:$BB$57, B389)&gt;0, INDEX(MaGv!$C$38:$BB$57, 1, MATCH(B389, MaGv!$C$57:$BB$57,0))," ")</f>
        <v xml:space="preserve"> </v>
      </c>
      <c r="I398" s="48" t="str">
        <f>IF(COUNTIF(MaGv!$C$62:$BB$62, B389)&gt;0, INDEX(MaGv!$C$38:$BB$62, 1, MATCH(B389, MaGv!$C$62:$BB$62,0))," ")</f>
        <v>B9</v>
      </c>
      <c r="J398" s="48" t="str">
        <f>IF(COUNTIF(MaGv!$C$66:$BB$67, B389)&gt;0, INDEX(MaGv!$C$38:$BB$67, 1, MATCH(B389, MaGv!$C$67:$BB$67,0))," ")</f>
        <v xml:space="preserve"> </v>
      </c>
      <c r="K398" s="75"/>
      <c r="L398" s="486"/>
      <c r="M398" s="48">
        <v>4</v>
      </c>
      <c r="N398" s="49" t="s">
        <v>709</v>
      </c>
      <c r="O398" s="48" t="str">
        <f>IF(COUNTIF(MaGv!$C$42:$BB$42, L389)&gt;0, INDEX(MaGv!$C$38:$BB$42, 1, MATCH(L389, MaGv!$C$42:$BB$42,0))," ")</f>
        <v xml:space="preserve"> </v>
      </c>
      <c r="P398" s="48" t="str">
        <f>IF(COUNTIF(MaGv!$C$47:$BB$47, L389)&gt;0, INDEX(MaGv!$C$38:$BB$47, 1, MATCH(L389, MaGv!$C$47:$BB$47,0))," ")</f>
        <v xml:space="preserve"> </v>
      </c>
      <c r="Q398" s="48" t="str">
        <f>IF(COUNTIF(MaGv!$C$52:$BB$52, L389)&gt;0, INDEX(MaGv!$C$38:$BB$52, 1, MATCH(L389, MaGv!$C$52:$BB$52, 0))," ")</f>
        <v xml:space="preserve"> </v>
      </c>
      <c r="R398" s="48" t="str">
        <f>IF(COUNTIF(MaGv!$C$57:$BB$57, L389)&gt;0, INDEX(MaGv!$C$38:$BB$57, 1, MATCH(L389, MaGv!$C$57:$BB$57,0))," ")</f>
        <v xml:space="preserve"> </v>
      </c>
      <c r="S398" s="48" t="str">
        <f>IF(COUNTIF(MaGv!$C$62:$BB$62, L389)&gt;0, INDEX(MaGv!$C$38:$BB$62, 1, MATCH(L389, MaGv!$C$62:$BB$62,0))," ")</f>
        <v xml:space="preserve"> </v>
      </c>
      <c r="T398" s="48" t="str">
        <f>IF(COUNTIF(MaGv!$C$66:$BB$67, L389)&gt;0, INDEX(MaGv!$C$38:$BB$67, 1, MATCH(L389, MaGv!$C$67:$BB$67,0))," ")</f>
        <v xml:space="preserve"> </v>
      </c>
    </row>
    <row r="399" spans="1:22" ht="12.95" customHeight="1" x14ac:dyDescent="0.2">
      <c r="A399" s="91"/>
      <c r="B399" s="487"/>
      <c r="C399" s="50">
        <v>5</v>
      </c>
      <c r="D399" s="51" t="s">
        <v>710</v>
      </c>
      <c r="E399" s="50" t="str">
        <f>IF(COUNTIF(MaGv!$C$43:$BB$43, B389)&gt;0, INDEX(MaGv!$C$38:$BB$43, 1, MATCH(B389, MaGv!$C$43:$BB$43,0))," ")</f>
        <v xml:space="preserve"> </v>
      </c>
      <c r="F399" s="50" t="str">
        <f>IF(COUNTIF(MaGv!$C$48:$BB$48, B389)&gt;0, INDEX(MaGv!$C$38:$BB$48, 1, MATCH(B389, MaGv!$C$48:$BB$48,0))," ")</f>
        <v xml:space="preserve"> </v>
      </c>
      <c r="G399" s="50" t="str">
        <f>IF(COUNTIF(MaGv!$C$53:$BB$53, B389)&gt;0, INDEX(MaGv!$C$38:$BB$53, 1, MATCH(B389, MaGv!$C$53:$BB$53,0))," ")</f>
        <v>B1</v>
      </c>
      <c r="H399" s="50" t="str">
        <f>IF(COUNTIF(MaGv!$C$58:$BB$58, B389)&gt;0, INDEX(MaGv!$C$38:$BB$58, 1, MATCH(B389, MaGv!$C$58:$BB$58,0))," ")</f>
        <v xml:space="preserve"> </v>
      </c>
      <c r="I399" s="50" t="str">
        <f>IF(COUNTIF(MaGv!$C$63:$BB$63, B389)&gt;0, INDEX(MaGv!$C$38:$BB$63, 1, MATCH(B389, MaGv!$C$63:$BB$63,0))," ")</f>
        <v>B9</v>
      </c>
      <c r="J399" s="50" t="str">
        <f>IF(COUNTIF(MaGv!$C$68:$BB$68, B389)&gt;0, INDEX(MaGv!$C$38:$BB$68, 1, MATCH(B389, MaGv!$C$68:$BB$68,0))," ")</f>
        <v xml:space="preserve"> </v>
      </c>
      <c r="K399" s="75"/>
      <c r="L399" s="487"/>
      <c r="M399" s="50">
        <v>5</v>
      </c>
      <c r="N399" s="51" t="s">
        <v>710</v>
      </c>
      <c r="O399" s="50" t="str">
        <f>IF(COUNTIF(MaGv!$C$43:$BB$43, L389)&gt;0, INDEX(MaGv!$C$38:$BB$43, 1, MATCH(L389, MaGv!$C$43:$BB$43,0))," ")</f>
        <v xml:space="preserve"> </v>
      </c>
      <c r="P399" s="50" t="str">
        <f>IF(COUNTIF(MaGv!$C$48:$BB$48, L389)&gt;0, INDEX(MaGv!$C$38:$BB$48, 1, MATCH(L389, MaGv!$C$48:$BB$48,0))," ")</f>
        <v xml:space="preserve"> </v>
      </c>
      <c r="Q399" s="50" t="str">
        <f>IF(COUNTIF(MaGv!$C$53:$BB$53, L389)&gt;0, INDEX(MaGv!$C$38:$BB$53, 1, MATCH(L389, MaGv!$C$53:$BB$53,0))," ")</f>
        <v xml:space="preserve"> </v>
      </c>
      <c r="R399" s="50" t="str">
        <f>IF(COUNTIF(MaGv!$C$58:$BB$58, L389)&gt;0, INDEX(MaGv!$C$38:$BB$58, 1, MATCH(L389, MaGv!$C$58:$BB$58,0))," ")</f>
        <v xml:space="preserve"> </v>
      </c>
      <c r="S399" s="50" t="str">
        <f>IF(COUNTIF(MaGv!$C$63:$BB$63, L389)&gt;0, INDEX(MaGv!$C$38:$BB$63, 1, MATCH(L389, MaGv!$C$63:$BB$63,0))," ")</f>
        <v xml:space="preserve"> </v>
      </c>
      <c r="T399" s="50" t="str">
        <f>IF(COUNTIF(MaGv!$C$68:$BB$68, L389)&gt;0, INDEX(MaGv!$C$38:$BB$68, 1, MATCH(L389, MaGv!$C$68:$BB$68,0))," ")</f>
        <v xml:space="preserve"> </v>
      </c>
    </row>
    <row r="400" spans="1:22" ht="12.95" customHeight="1" x14ac:dyDescent="0.2">
      <c r="A400" s="91"/>
      <c r="B400" s="86"/>
      <c r="C400" s="45"/>
      <c r="D400" s="52"/>
      <c r="E400" s="45"/>
      <c r="F400" s="45"/>
      <c r="G400" s="45"/>
      <c r="H400" s="45"/>
      <c r="I400" s="45"/>
      <c r="J400" s="45"/>
      <c r="K400" s="75"/>
      <c r="L400" s="86"/>
      <c r="M400" s="45"/>
      <c r="N400" s="52"/>
      <c r="O400" s="45"/>
      <c r="P400" s="45"/>
      <c r="Q400" s="45"/>
      <c r="R400" s="45"/>
      <c r="S400" s="45"/>
      <c r="T400" s="45"/>
    </row>
    <row r="401" spans="1:25" ht="12.95" customHeight="1" x14ac:dyDescent="0.2">
      <c r="A401" s="94"/>
      <c r="B401" s="87"/>
      <c r="C401" s="53"/>
      <c r="D401" s="53"/>
      <c r="E401" s="54"/>
      <c r="F401" s="54"/>
      <c r="G401" s="54"/>
      <c r="H401" s="54"/>
      <c r="I401" s="54"/>
      <c r="J401" s="54"/>
      <c r="K401" s="54"/>
      <c r="L401" s="87"/>
      <c r="M401" s="53"/>
      <c r="N401" s="53"/>
      <c r="O401" s="54"/>
      <c r="P401" s="54"/>
      <c r="Q401" s="54"/>
      <c r="R401" s="54"/>
      <c r="S401" s="54"/>
      <c r="T401" s="54"/>
    </row>
    <row r="402" spans="1:25" ht="12.95" customHeight="1" x14ac:dyDescent="0.2">
      <c r="A402" s="91"/>
      <c r="B402" s="83"/>
      <c r="C402" s="40" t="s">
        <v>94</v>
      </c>
      <c r="D402" s="40"/>
      <c r="E402" s="40"/>
      <c r="F402" s="40"/>
      <c r="G402" s="40"/>
      <c r="H402" s="40" t="str">
        <f>MaGv!$N$1</f>
        <v>02/1/2018</v>
      </c>
      <c r="I402" s="40"/>
      <c r="J402" s="40"/>
      <c r="K402" s="41"/>
      <c r="L402" s="83"/>
      <c r="M402" s="40" t="s">
        <v>94</v>
      </c>
      <c r="N402" s="40"/>
      <c r="O402" s="40"/>
      <c r="P402" s="40"/>
      <c r="Q402" s="40"/>
      <c r="R402" s="40" t="str">
        <f>MaGv!$N$1</f>
        <v>02/1/2018</v>
      </c>
      <c r="S402" s="40"/>
      <c r="T402" s="40"/>
    </row>
    <row r="403" spans="1:25" ht="12.95" customHeight="1" x14ac:dyDescent="0.3">
      <c r="B403" s="84" t="s">
        <v>95</v>
      </c>
      <c r="C403" s="489" t="str">
        <f>VLOOKUP(B405,dsma,3,0)&amp;"-"&amp;VLOOKUP(B405,dsma,5,0)</f>
        <v>Nguyễn Thị Anh Tú -tin</v>
      </c>
      <c r="D403" s="489"/>
      <c r="E403" s="489"/>
      <c r="F403" s="489"/>
      <c r="G403" s="41"/>
      <c r="H403" s="42"/>
      <c r="I403" s="43" t="s">
        <v>180</v>
      </c>
      <c r="J403" s="44">
        <f>60-COUNTIF(E406:J415, " ")</f>
        <v>0</v>
      </c>
      <c r="K403" s="41"/>
      <c r="L403" s="84" t="s">
        <v>95</v>
      </c>
      <c r="M403" s="489" t="str">
        <f>VLOOKUP(L405,dsma,3,0)&amp;"-"&amp;VLOOKUP(L405,dsma,5,0)</f>
        <v>Trương Minh Cường-tin</v>
      </c>
      <c r="N403" s="489"/>
      <c r="O403" s="489"/>
      <c r="P403" s="489"/>
      <c r="Q403" s="76"/>
      <c r="R403" s="42"/>
      <c r="S403" s="43" t="s">
        <v>180</v>
      </c>
      <c r="T403" s="44">
        <f>60-COUNTIF(O406:T415, " ")</f>
        <v>21</v>
      </c>
      <c r="Y403" s="89" t="s">
        <v>181</v>
      </c>
    </row>
    <row r="404" spans="1:25" ht="3" customHeight="1" x14ac:dyDescent="0.2">
      <c r="B404" s="83"/>
      <c r="C404" s="41"/>
      <c r="D404" s="41"/>
      <c r="E404" s="45"/>
      <c r="F404" s="41"/>
      <c r="G404" s="41"/>
      <c r="H404" s="41"/>
      <c r="I404" s="41"/>
      <c r="J404" s="41"/>
      <c r="K404" s="41"/>
      <c r="L404" s="83"/>
      <c r="M404" s="41"/>
      <c r="N404" s="41"/>
      <c r="O404" s="45"/>
      <c r="P404" s="41"/>
      <c r="Q404" s="41"/>
      <c r="R404" s="41"/>
      <c r="S404" s="41"/>
      <c r="T404" s="41"/>
    </row>
    <row r="405" spans="1:25" ht="12.95" customHeight="1" x14ac:dyDescent="0.2">
      <c r="A405" s="93"/>
      <c r="B405" s="85" t="str">
        <f>X55</f>
        <v>BI04</v>
      </c>
      <c r="C405" s="46" t="s">
        <v>96</v>
      </c>
      <c r="D405" s="46" t="s">
        <v>97</v>
      </c>
      <c r="E405" s="46" t="s">
        <v>15</v>
      </c>
      <c r="F405" s="46" t="s">
        <v>16</v>
      </c>
      <c r="G405" s="46" t="s">
        <v>38</v>
      </c>
      <c r="H405" s="46" t="s">
        <v>39</v>
      </c>
      <c r="I405" s="46" t="s">
        <v>40</v>
      </c>
      <c r="J405" s="46" t="s">
        <v>41</v>
      </c>
      <c r="K405" s="74"/>
      <c r="L405" s="85" t="str">
        <f>X56</f>
        <v>BI05</v>
      </c>
      <c r="M405" s="46" t="s">
        <v>96</v>
      </c>
      <c r="N405" s="46" t="s">
        <v>97</v>
      </c>
      <c r="O405" s="46" t="s">
        <v>15</v>
      </c>
      <c r="P405" s="46" t="s">
        <v>16</v>
      </c>
      <c r="Q405" s="46" t="s">
        <v>38</v>
      </c>
      <c r="R405" s="46" t="s">
        <v>39</v>
      </c>
      <c r="S405" s="46" t="s">
        <v>40</v>
      </c>
      <c r="T405" s="46" t="s">
        <v>41</v>
      </c>
      <c r="V405" s="89">
        <v>52</v>
      </c>
      <c r="Y405" s="89" t="s">
        <v>182</v>
      </c>
    </row>
    <row r="406" spans="1:25" ht="12.95" customHeight="1" x14ac:dyDescent="0.2">
      <c r="A406" s="91"/>
      <c r="B406" s="488" t="s">
        <v>25</v>
      </c>
      <c r="C406" s="38">
        <v>1</v>
      </c>
      <c r="D406" s="47" t="s">
        <v>98</v>
      </c>
      <c r="E406" s="38" t="str">
        <f>IF(COUNTIF(MaGv!$C$4:$BB$4, B405)&gt;0, INDEX(MaGv!$C$3:$BB$4, 1, MATCH(B405, MaGv!$C$4:$BB$4,0))," ")</f>
        <v xml:space="preserve"> </v>
      </c>
      <c r="F406" s="38" t="str">
        <f>IF(COUNTIF(MaGv!$C$9:$BB$9, B405)&gt;0, INDEX(MaGv!$C$3:$BB$9, 1, MATCH(B405, MaGv!$C$9:$BB$9,0))," ")</f>
        <v xml:space="preserve"> </v>
      </c>
      <c r="G406" s="38" t="str">
        <f>IF(COUNTIF(MaGv!$C$14:$BB$14, B405)&gt;0, INDEX(MaGv!$C$3:$BB$14, 1, MATCH(B405, MaGv!$C$14:$BB$14,0))," ")</f>
        <v xml:space="preserve"> </v>
      </c>
      <c r="H406" s="38" t="str">
        <f>IF(COUNTIF(MaGv!$C$19:$BB$19, B405)&gt;0, INDEX(MaGv!$C$3:$BB$19, 1, MATCH(B405, MaGv!$C$19:$BB$19,0))," ")</f>
        <v xml:space="preserve"> </v>
      </c>
      <c r="I406" s="38" t="str">
        <f>IF(COUNTIF(MaGv!$C$24:$BB$24, B405)&gt;0, INDEX(MaGv!$C$3:$BB$24, 1, MATCH(B405, MaGv!$C$24:$BB$24,0))," ")</f>
        <v xml:space="preserve"> </v>
      </c>
      <c r="J406" s="38" t="str">
        <f>IF(COUNTIF(MaGv!$C$29:$BB$29, B405)&gt;0, INDEX(MaGv!$C$3:$BB$29, 1, MATCH(B405, MaGv!$C$29:$BB$29,0))," ")</f>
        <v xml:space="preserve"> </v>
      </c>
      <c r="K406" s="75"/>
      <c r="L406" s="488" t="s">
        <v>25</v>
      </c>
      <c r="M406" s="38">
        <v>1</v>
      </c>
      <c r="N406" s="47" t="s">
        <v>98</v>
      </c>
      <c r="O406" s="38" t="str">
        <f>IF(COUNTIF(MaGv!$C$4:$BB$4, L405)&gt;0, INDEX(MaGv!$C$3:$BB$4, 1, MATCH(L405, MaGv!$C$4:$BB$4,0))," ")</f>
        <v>B4</v>
      </c>
      <c r="P406" s="38" t="str">
        <f>IF(COUNTIF(MaGv!$C$9:$BB$9, L405)&gt;0, INDEX(MaGv!$C$3:$BB$9, 1, MATCH(L405, MaGv!$C$9:$BB$9,0))," ")</f>
        <v xml:space="preserve"> </v>
      </c>
      <c r="Q406" s="38" t="str">
        <f>IF(COUNTIF(MaGv!$C$14:$BB$14, L405)&gt;0, INDEX(MaGv!$C$3:$BB$14, 1, MATCH(L405, MaGv!$C$14:$BB$14,0))," ")</f>
        <v>B4</v>
      </c>
      <c r="R406" s="38" t="str">
        <f>IF(COUNTIF(MaGv!$C$19:$BB$19, L405)&gt;0, INDEX(MaGv!$C$3:$BB$19, 1, MATCH(L405, MaGv!$C$19:$BB$19,0))," ")</f>
        <v>B3</v>
      </c>
      <c r="S406" s="38" t="str">
        <f>IF(COUNTIF(MaGv!$C$24:$BB$24, L405)&gt;0, INDEX(MaGv!$C$3:$BB$24, 1, MATCH(L405, MaGv!$C$24:$BB$24,0))," ")</f>
        <v>B3</v>
      </c>
      <c r="T406" s="38" t="str">
        <f>IF(COUNTIF(MaGv!$C$29:$BB$29, L405)&gt;0, INDEX(MaGv!$C$3:$BB$29, 1, MATCH(L405, MaGv!$C$29:$BB$29,0))," ")</f>
        <v xml:space="preserve"> </v>
      </c>
      <c r="Y406" s="89" t="s">
        <v>183</v>
      </c>
    </row>
    <row r="407" spans="1:25" ht="12.95" customHeight="1" x14ac:dyDescent="0.2">
      <c r="A407" s="91"/>
      <c r="B407" s="486"/>
      <c r="C407" s="48">
        <v>2</v>
      </c>
      <c r="D407" s="49" t="s">
        <v>140</v>
      </c>
      <c r="E407" s="48" t="str">
        <f>IF(COUNTIF(MaGv!$C$5:$BB$5, B405)&gt;0, INDEX(MaGv!$C$3:$BB$5, 1, MATCH(B405, MaGv!$C$5:$BB$5,0))," ")</f>
        <v xml:space="preserve"> </v>
      </c>
      <c r="F407" s="48" t="str">
        <f>IF(COUNTIF(MaGv!$C$10:$BB$10, B405)&gt;0, INDEX(MaGv!$C$3:$BB$10, 1, MATCH(B405, MaGv!$C$10:$BB$10,0))," ")</f>
        <v xml:space="preserve"> </v>
      </c>
      <c r="G407" s="48" t="str">
        <f>IF(COUNTIF(MaGv!$C$15:$BB$15, B405)&gt;0, INDEX(MaGv!$C$3:$BB$15, 1, MATCH(B405, MaGv!$C$15:$BB$15,0))," ")</f>
        <v xml:space="preserve"> </v>
      </c>
      <c r="H407" s="48" t="str">
        <f>IF(COUNTIF(MaGv!$C$20:$BB$20, B405)&gt;0, INDEX(MaGv!$C$3:$BB$20, 1, MATCH(B405, MaGv!$C$20:$BB$20,0))," ")</f>
        <v xml:space="preserve"> </v>
      </c>
      <c r="I407" s="48" t="str">
        <f>IF(COUNTIF(MaGv!$C$25:$BB$25, B405)&gt;0, INDEX(MaGv!$C$3:$BB$25, 1, MATCH(B405, MaGv!$C$25:$BB$25,0))," ")</f>
        <v xml:space="preserve"> </v>
      </c>
      <c r="J407" s="48" t="str">
        <f>IF(COUNTIF(MaGv!$C$30:$BB$30, B405)&gt;0, INDEX(MaGv!$C$3:$BB$30, 1, MATCH(B405, MaGv!$C$30:$BB$30,0))," ")</f>
        <v xml:space="preserve"> </v>
      </c>
      <c r="K407" s="75"/>
      <c r="L407" s="486"/>
      <c r="M407" s="48">
        <v>2</v>
      </c>
      <c r="N407" s="49" t="s">
        <v>140</v>
      </c>
      <c r="O407" s="48" t="str">
        <f>IF(COUNTIF(MaGv!$C$5:$BB$5, L405)&gt;0, INDEX(MaGv!$C$3:$BB$5, 1, MATCH(L405, MaGv!$C$5:$BB$5,0))," ")</f>
        <v>B10</v>
      </c>
      <c r="P407" s="48" t="str">
        <f>IF(COUNTIF(MaGv!$C$10:$BB$10, L405)&gt;0, INDEX(MaGv!$C$3:$BB$10, 1, MATCH(L405, MaGv!$C$10:$BB$10,0))," ")</f>
        <v xml:space="preserve"> </v>
      </c>
      <c r="Q407" s="48" t="str">
        <f>IF(COUNTIF(MaGv!$C$15:$BB$15, L405)&gt;0, INDEX(MaGv!$C$3:$BB$15, 1, MATCH(L405, MaGv!$C$15:$BB$15,0))," ")</f>
        <v xml:space="preserve"> </v>
      </c>
      <c r="R407" s="48" t="str">
        <f>IF(COUNTIF(MaGv!$C$20:$BB$20, L405)&gt;0, INDEX(MaGv!$C$3:$BB$20, 1, MATCH(L405, MaGv!$C$20:$BB$20,0))," ")</f>
        <v>B8</v>
      </c>
      <c r="S407" s="48" t="str">
        <f>IF(COUNTIF(MaGv!$C$25:$BB$25, L405)&gt;0, INDEX(MaGv!$C$3:$BB$25, 1, MATCH(L405, MaGv!$C$25:$BB$25,0))," ")</f>
        <v>A7</v>
      </c>
      <c r="T407" s="48" t="str">
        <f>IF(COUNTIF(MaGv!$C$30:$BB$30, L405)&gt;0, INDEX(MaGv!$C$3:$BB$30, 1, MATCH(L405, MaGv!$C$30:$BB$30,0))," ")</f>
        <v xml:space="preserve"> </v>
      </c>
    </row>
    <row r="408" spans="1:25" ht="12.95" customHeight="1" x14ac:dyDescent="0.2">
      <c r="A408" s="91"/>
      <c r="B408" s="486"/>
      <c r="C408" s="48">
        <v>3</v>
      </c>
      <c r="D408" s="49" t="s">
        <v>445</v>
      </c>
      <c r="E408" s="48" t="str">
        <f>IF(COUNTIF(MaGv!$C$6:$BB$6, B405)&gt;0, INDEX(MaGv!$C$3:$BB$6, 1, MATCH(B405, MaGv!$C$6:$BB$6,0))," ")</f>
        <v xml:space="preserve"> </v>
      </c>
      <c r="F408" s="48" t="str">
        <f>IF(COUNTIF(MaGv!$C$11:$BB$11, B405)&gt;0, INDEX(MaGv!$C$3:$BB$11, 1, MATCH(B405, MaGv!$C$11:$BB$11,0))," ")</f>
        <v xml:space="preserve"> </v>
      </c>
      <c r="G408" s="48" t="str">
        <f>IF(COUNTIF(MaGv!$C$16:$BB$16, B405)&gt;0, INDEX(MaGv!$C$3:$BB$16, 1, MATCH(B405, MaGv!$C$16:$BB$16,0))," ")</f>
        <v xml:space="preserve"> </v>
      </c>
      <c r="H408" s="48" t="str">
        <f>IF(COUNTIF(MaGv!$C$21:$BB$21, B405)&gt;0, INDEX(MaGv!$C$3:$BB$21, 1, MATCH(B405, MaGv!$C$21:$BB$21,0))," ")</f>
        <v xml:space="preserve"> </v>
      </c>
      <c r="I408" s="48" t="str">
        <f>IF(COUNTIF(MaGv!$C$26:$BB$26, B405)&gt;0, INDEX(MaGv!$C$3:$BB$26, 1, MATCH(B405, MaGv!$C$26:$BB$26,0))," ")</f>
        <v xml:space="preserve"> </v>
      </c>
      <c r="J408" s="48" t="str">
        <f>IF(COUNTIF(MaGv!$C$31:$BB$31, B405)&gt;0, INDEX(MaGv!$C$3:$BB$31, 1, MATCH(B405, MaGv!$C$31:$BB$31,0))," ")</f>
        <v xml:space="preserve"> </v>
      </c>
      <c r="K408" s="75"/>
      <c r="L408" s="486"/>
      <c r="M408" s="48">
        <v>3</v>
      </c>
      <c r="N408" s="49" t="s">
        <v>445</v>
      </c>
      <c r="O408" s="48" t="str">
        <f>IF(COUNTIF(MaGv!$C$6:$BB$6, L405)&gt;0, INDEX(MaGv!$C$3:$BB$6, 1, MATCH(L405, MaGv!$C$6:$BB$6,0))," ")</f>
        <v>B7</v>
      </c>
      <c r="P408" s="48" t="str">
        <f>IF(COUNTIF(MaGv!$C$11:$BB$11, L405)&gt;0, INDEX(MaGv!$C$3:$BB$11, 1, MATCH(L405, MaGv!$C$11:$BB$11,0))," ")</f>
        <v xml:space="preserve"> </v>
      </c>
      <c r="Q408" s="48" t="str">
        <f>IF(COUNTIF(MaGv!$C$16:$BB$16, L405)&gt;0, INDEX(MaGv!$C$3:$BB$16, 1, MATCH(L405, MaGv!$C$16:$BB$16,0))," ")</f>
        <v>A11</v>
      </c>
      <c r="R408" s="48" t="str">
        <f>IF(COUNTIF(MaGv!$C$21:$BB$21, L405)&gt;0, INDEX(MaGv!$C$3:$BB$21, 1, MATCH(L405, MaGv!$C$21:$BB$21,0))," ")</f>
        <v>B11</v>
      </c>
      <c r="S408" s="48" t="str">
        <f>IF(COUNTIF(MaGv!$C$26:$BB$26, L405)&gt;0, INDEX(MaGv!$C$3:$BB$26, 1, MATCH(L405, MaGv!$C$26:$BB$26,0))," ")</f>
        <v>B7</v>
      </c>
      <c r="T408" s="48" t="str">
        <f>IF(COUNTIF(MaGv!$C$31:$BB$31, L405)&gt;0, INDEX(MaGv!$C$3:$BB$31, 1, MATCH(L405, MaGv!$C$31:$BB$31,0))," ")</f>
        <v xml:space="preserve"> </v>
      </c>
    </row>
    <row r="409" spans="1:25" ht="12.95" customHeight="1" x14ac:dyDescent="0.2">
      <c r="A409" s="91"/>
      <c r="B409" s="486"/>
      <c r="C409" s="48">
        <v>4</v>
      </c>
      <c r="D409" s="49" t="s">
        <v>141</v>
      </c>
      <c r="E409" s="48" t="str">
        <f>IF(COUNTIF(MaGv!$C$7:$BB$7, B405)&gt;0, INDEX(MaGv!$C$3:$BB$7, 1, MATCH(B405, MaGv!$C$7:$BB$7,0))," ")</f>
        <v xml:space="preserve"> </v>
      </c>
      <c r="F409" s="48" t="str">
        <f>IF(COUNTIF(MaGv!$C$12:$BB$12, B405)&gt;0, INDEX(MaGv!$C$3:$BB$12, 1, MATCH(B405, MaGv!$C$12:$BB$12,0))," ")</f>
        <v xml:space="preserve"> </v>
      </c>
      <c r="G409" s="48" t="str">
        <f>IF(COUNTIF(MaGv!$C$17:$BB$17, B405)&gt;0, INDEX(MaGv!$C$3:$BB$17, 1, MATCH(B405, MaGv!$C$17:$BB$17,0))," ")</f>
        <v xml:space="preserve"> </v>
      </c>
      <c r="H409" s="48" t="str">
        <f>IF(COUNTIF(MaGv!$C$22:$BB$22, B405)&gt;0, INDEX(MaGv!$C$3:$BB$22, 1, MATCH(B405, MaGv!$C$22:$BB$22,0))," ")</f>
        <v xml:space="preserve"> </v>
      </c>
      <c r="I409" s="48" t="str">
        <f>IF(COUNTIF(MaGv!$C$27:$BB$27, B405)&gt;0, INDEX(MaGv!$C$3:$BB$27, 1, MATCH(B405, MaGv!$C$27:$BB$27,0))," ")</f>
        <v xml:space="preserve"> </v>
      </c>
      <c r="J409" s="48" t="str">
        <f>IF(COUNTIF(MaGv!$C$32:$BB$32, B405)&gt;0, INDEX(MaGv!$C$3:$BB$32, 1, MATCH(B405, MaGv!$C$32:$BB$32,0))," ")</f>
        <v xml:space="preserve"> </v>
      </c>
      <c r="K409" s="75"/>
      <c r="L409" s="486"/>
      <c r="M409" s="48">
        <v>4</v>
      </c>
      <c r="N409" s="49" t="s">
        <v>141</v>
      </c>
      <c r="O409" s="48" t="str">
        <f>IF(COUNTIF(MaGv!$C$7:$BB$7, L405)&gt;0, INDEX(MaGv!$C$3:$BB$7, 1, MATCH(L405, MaGv!$C$7:$BB$7,0))," ")</f>
        <v>A3</v>
      </c>
      <c r="P409" s="48" t="str">
        <f>IF(COUNTIF(MaGv!$C$12:$BB$12, L405)&gt;0, INDEX(MaGv!$C$3:$BB$12, 1, MATCH(L405, MaGv!$C$12:$BB$12,0))," ")</f>
        <v xml:space="preserve"> </v>
      </c>
      <c r="Q409" s="48" t="str">
        <f>IF(COUNTIF(MaGv!$C$17:$BB$17, L405)&gt;0, INDEX(MaGv!$C$3:$BB$17, 1, MATCH(L405, MaGv!$C$17:$BB$17,0))," ")</f>
        <v>A4</v>
      </c>
      <c r="R409" s="48" t="str">
        <f>IF(COUNTIF(MaGv!$C$22:$BB$22, L405)&gt;0, INDEX(MaGv!$C$3:$BB$22, 1, MATCH(L405, MaGv!$C$22:$BB$22,0))," ")</f>
        <v>B10</v>
      </c>
      <c r="S409" s="48" t="str">
        <f>IF(COUNTIF(MaGv!$C$27:$BB$27, L405)&gt;0, INDEX(MaGv!$C$3:$BB$27, 1, MATCH(L405, MaGv!$C$27:$BB$27,0))," ")</f>
        <v>A8</v>
      </c>
      <c r="T409" s="48" t="str">
        <f>IF(COUNTIF(MaGv!$C$32:$BB$32, L405)&gt;0, INDEX(MaGv!$C$3:$BB$32, 1, MATCH(L405, MaGv!$C$32:$BB$32,0))," ")</f>
        <v xml:space="preserve"> </v>
      </c>
    </row>
    <row r="410" spans="1:25" ht="12.95" customHeight="1" thickBot="1" x14ac:dyDescent="0.25">
      <c r="A410" s="91"/>
      <c r="B410" s="486"/>
      <c r="C410" s="79">
        <v>5</v>
      </c>
      <c r="D410" s="81" t="s">
        <v>142</v>
      </c>
      <c r="E410" s="79" t="str">
        <f>IF(COUNTIF(MaGv!$C$8:$BB$8, B405)&gt;0, INDEX(MaGv!$C$3:$BB$8, 1, MATCH(B405, MaGv!$C$8:$BB$8,0))," ")</f>
        <v xml:space="preserve"> </v>
      </c>
      <c r="F410" s="79" t="str">
        <f>IF(COUNTIF(MaGv!$C$13:$BB$13, B405)&gt;0, INDEX(MaGv!$C$3:$BB$13, 1, MATCH(B405, MaGv!$C$13:$BB$13,0))," ")</f>
        <v xml:space="preserve"> </v>
      </c>
      <c r="G410" s="79" t="str">
        <f>IF(COUNTIF(MaGv!$C$18:$BB$18, B405)&gt;0, INDEX(MaGv!$C$3:$BB$18, 1, MATCH(B405, MaGv!$C$18:$BB$18,0))," ")</f>
        <v xml:space="preserve"> </v>
      </c>
      <c r="H410" s="79" t="str">
        <f>IF(COUNTIF(MaGv!$C$23:$BB$23, B405)&gt;0, INDEX(MaGv!$C$3:$BB$23, 1, MATCH(B405, MaGv!$C$23:$BB$23,0))," ")</f>
        <v xml:space="preserve"> </v>
      </c>
      <c r="I410" s="79" t="str">
        <f>IF(COUNTIF(MaGv!$C$28:$BB$28, B405)&gt;0, INDEX(MaGv!$C$3:$BB$28, 1, MATCH(B405, MaGv!$C$28:$BB$28,0))," ")</f>
        <v xml:space="preserve"> </v>
      </c>
      <c r="J410" s="79" t="str">
        <f>IF(COUNTIF(MaGv!$C$33:$BB$33, B405)&gt;0, INDEX(MaGv!$C$3:$BB$33, 1, MATCH(B405, MaGv!$C$33:$BB$33, 0))," ")</f>
        <v xml:space="preserve"> </v>
      </c>
      <c r="K410" s="75"/>
      <c r="L410" s="486"/>
      <c r="M410" s="79">
        <v>5</v>
      </c>
      <c r="N410" s="81" t="s">
        <v>142</v>
      </c>
      <c r="O410" s="79" t="str">
        <f>IF(COUNTIF(MaGv!$C$8:$BB$8, L405)&gt;0, INDEX(MaGv!$C$3:$BB$8, 1, MATCH(L405, MaGv!$C$8:$BB$8,0))," ")</f>
        <v xml:space="preserve"> </v>
      </c>
      <c r="P410" s="79" t="str">
        <f>IF(COUNTIF(MaGv!$C$13:$BB$13, L405)&gt;0, INDEX(MaGv!$C$3:$BB$13, 1, MATCH(L405, MaGv!$C$13:$BB$13,0))," ")</f>
        <v xml:space="preserve"> </v>
      </c>
      <c r="Q410" s="79" t="str">
        <f>IF(COUNTIF(MaGv!$C$18:$BB$18, L405)&gt;0, INDEX(MaGv!$C$3:$BB$18, 1, MATCH(L405, MaGv!$C$18:$BB$18,0))," ")</f>
        <v>A14</v>
      </c>
      <c r="R410" s="79" t="str">
        <f>IF(COUNTIF(MaGv!$C$23:$BB$23, L405)&gt;0, INDEX(MaGv!$C$3:$BB$23, 1, MATCH(L405, MaGv!$C$23:$BB$23,0))," ")</f>
        <v xml:space="preserve"> </v>
      </c>
      <c r="S410" s="79" t="str">
        <f>IF(COUNTIF(MaGv!$C$28:$BB$28, L405)&gt;0, INDEX(MaGv!$C$3:$BB$28, 1, MATCH(L405, MaGv!$C$28:$BB$28,0))," ")</f>
        <v xml:space="preserve"> </v>
      </c>
      <c r="T410" s="79" t="str">
        <f>IF(COUNTIF(MaGv!$C$33:$BB$33, L405)&gt;0, INDEX(MaGv!$C$3:$BB$33, 1, MATCH(L405, MaGv!$C$33:$BB$33, 0))," ")</f>
        <v xml:space="preserve"> </v>
      </c>
    </row>
    <row r="411" spans="1:25" ht="12.95" customHeight="1" thickTop="1" x14ac:dyDescent="0.2">
      <c r="A411" s="91"/>
      <c r="B411" s="485" t="s">
        <v>24</v>
      </c>
      <c r="C411" s="80">
        <v>1</v>
      </c>
      <c r="D411" s="82" t="s">
        <v>446</v>
      </c>
      <c r="E411" s="80" t="str">
        <f>IF(COUNTIF(MaGv!$C$39:$BB$39, B405)&gt;0, INDEX(MaGv!$C$38:$BB$39, 1, MATCH(B405, MaGv!$C$39:$BB$39,0))," ")</f>
        <v xml:space="preserve"> </v>
      </c>
      <c r="F411" s="80" t="str">
        <f>IF(COUNTIF(MaGv!$C$44:$BB$44, B405)&gt;0, INDEX(MaGv!$C$38:$BB$44, 1, MATCH(B405, MaGv!$C$44:$BB$44,0))," ")</f>
        <v xml:space="preserve"> </v>
      </c>
      <c r="G411" s="80" t="str">
        <f>IF(COUNTIF(MaGv!$C$49:$BB$49, B405)&gt;0, INDEX(MaGv!$C$38:$BB$49, 1, MATCH(B405, MaGv!$C$49:$BB$49,0))," ")</f>
        <v xml:space="preserve"> </v>
      </c>
      <c r="H411" s="80" t="str">
        <f>IF(COUNTIF(MaGv!$C$54:$BB$54, B405)&gt;0, INDEX(MaGv!$C$38:$BB$54, 1, MATCH(B405, MaGv!$C$54:$BB$54,0))," ")</f>
        <v xml:space="preserve"> </v>
      </c>
      <c r="I411" s="80" t="str">
        <f>IF(COUNTIF(MaGv!$C$59:$BB$59, B405)&gt;0, INDEX(MaGv!$C$38:$BB$59, 1, MATCH(B405, MaGv!$C$59:$BB$59,0))," ")</f>
        <v xml:space="preserve"> </v>
      </c>
      <c r="J411" s="80" t="str">
        <f>IF(COUNTIF(MaGv!$C$64:$BB$64, B405)&gt;0, INDEX(MaGv!$C$38:$BB$64, 1, MATCH(B405, MaGv!$C$64:$BB$64,0))," ")</f>
        <v xml:space="preserve"> </v>
      </c>
      <c r="K411" s="75"/>
      <c r="L411" s="485" t="s">
        <v>24</v>
      </c>
      <c r="M411" s="80">
        <v>1</v>
      </c>
      <c r="N411" s="82" t="s">
        <v>446</v>
      </c>
      <c r="O411" s="80" t="str">
        <f>IF(COUNTIF(MaGv!$C$39:$BB$39, L405)&gt;0, INDEX(MaGv!$C$38:$BB$39, 1, MATCH(L405, MaGv!$C$39:$BB$39,0))," ")</f>
        <v xml:space="preserve"> </v>
      </c>
      <c r="P411" s="80" t="str">
        <f>IF(COUNTIF(MaGv!$C$44:$BB$44, L405)&gt;0, INDEX(MaGv!$C$38:$BB$44, 1, MATCH(L405, MaGv!$C$44:$BB$44,0))," ")</f>
        <v xml:space="preserve"> </v>
      </c>
      <c r="Q411" s="80" t="str">
        <f>IF(COUNTIF(MaGv!$C$49:$BB$49, L405)&gt;0, INDEX(MaGv!$C$38:$BB$49, 1, MATCH(L405, MaGv!$C$49:$BB$49,0))," ")</f>
        <v xml:space="preserve"> </v>
      </c>
      <c r="R411" s="80" t="str">
        <f>IF(COUNTIF(MaGv!$C$54:$BB$54, L405)&gt;0, INDEX(MaGv!$C$38:$BB$54, 1, MATCH(L405, MaGv!$C$54:$BB$54,0))," ")</f>
        <v>B11</v>
      </c>
      <c r="S411" s="80" t="str">
        <f>IF(COUNTIF(MaGv!$C$59:$BB$59, L405)&gt;0, INDEX(MaGv!$C$38:$BB$59, 1, MATCH(L405, MaGv!$C$59:$BB$59,0))," ")</f>
        <v xml:space="preserve"> </v>
      </c>
      <c r="T411" s="80" t="str">
        <f>IF(COUNTIF(MaGv!$C$64:$BB$64, L405)&gt;0, INDEX(MaGv!$C$38:$BB$64, 1, MATCH(L405, MaGv!$C$64:$BB$64,0))," ")</f>
        <v xml:space="preserve"> </v>
      </c>
    </row>
    <row r="412" spans="1:25" ht="12.95" customHeight="1" x14ac:dyDescent="0.2">
      <c r="A412" s="91"/>
      <c r="B412" s="486"/>
      <c r="C412" s="48">
        <v>2</v>
      </c>
      <c r="D412" s="49" t="s">
        <v>707</v>
      </c>
      <c r="E412" s="48" t="str">
        <f>IF(COUNTIF(MaGv!$C$40:$BB$40, B405)&gt;0, INDEX(MaGv!$C$38:$BB$40, 1, MATCH(B405, MaGv!$C$40:$BB$40,0))," ")</f>
        <v xml:space="preserve"> </v>
      </c>
      <c r="F412" s="48" t="str">
        <f>IF(COUNTIF(MaGv!$C$45:$BB$45, B405)&gt;0, INDEX(MaGv!$C$38:$BB$45, 1, MATCH(B405, MaGv!$C$45:$BB$45,0))," ")</f>
        <v xml:space="preserve"> </v>
      </c>
      <c r="G412" s="48" t="str">
        <f>IF(COUNTIF(MaGv!$C$50:$BB$50, B405)&gt;0, INDEX(MaGv!$C$38:$BB$50, 1, MATCH(B405, MaGv!$C$50:$BB$50,0))," ")</f>
        <v xml:space="preserve"> </v>
      </c>
      <c r="H412" s="48" t="str">
        <f>IF(COUNTIF(MaGv!$C$55:$BB$55, B405)&gt;0, INDEX(MaGv!$C$38:$BB$55, 1, MATCH(B405, MaGv!$C$55:$BB$55,0))," ")</f>
        <v xml:space="preserve"> </v>
      </c>
      <c r="I412" s="48" t="str">
        <f>IF(COUNTIF(MaGv!$C$60:$BB$60, B405)&gt;0, INDEX(MaGv!$C$38:$BB$60, 1, MATCH(B405, MaGv!$C$60:$BB$60,0))," ")</f>
        <v xml:space="preserve"> </v>
      </c>
      <c r="J412" s="48" t="str">
        <f>IF(COUNTIF(MaGv!$C$65:$BB$65, B405)&gt;0, INDEX(MaGv!$C$38:$BB$65, 1, MATCH(B405, MaGv!$C$65:$BB$65,0))," ")</f>
        <v xml:space="preserve"> </v>
      </c>
      <c r="K412" s="75"/>
      <c r="L412" s="486"/>
      <c r="M412" s="48">
        <v>2</v>
      </c>
      <c r="N412" s="49" t="s">
        <v>707</v>
      </c>
      <c r="O412" s="48" t="str">
        <f>IF(COUNTIF(MaGv!$C$40:$BB$40, L405)&gt;0, INDEX(MaGv!$C$38:$BB$40, 1, MATCH(L405, MaGv!$C$40:$BB$40,0))," ")</f>
        <v xml:space="preserve"> </v>
      </c>
      <c r="P412" s="48" t="str">
        <f>IF(COUNTIF(MaGv!$C$45:$BB$45, L405)&gt;0, INDEX(MaGv!$C$38:$BB$45, 1, MATCH(L405, MaGv!$C$45:$BB$45,0))," ")</f>
        <v xml:space="preserve"> </v>
      </c>
      <c r="Q412" s="48" t="str">
        <f>IF(COUNTIF(MaGv!$C$50:$BB$50, L405)&gt;0, INDEX(MaGv!$C$38:$BB$50, 1, MATCH(L405, MaGv!$C$50:$BB$50,0))," ")</f>
        <v xml:space="preserve"> </v>
      </c>
      <c r="R412" s="48" t="str">
        <f>IF(COUNTIF(MaGv!$C$55:$BB$55, L405)&gt;0, INDEX(MaGv!$C$38:$BB$55, 1, MATCH(L405, MaGv!$C$55:$BB$55,0))," ")</f>
        <v>A10</v>
      </c>
      <c r="S412" s="48" t="str">
        <f>IF(COUNTIF(MaGv!$C$60:$BB$60, L405)&gt;0, INDEX(MaGv!$C$38:$BB$60, 1, MATCH(L405, MaGv!$C$60:$BB$60,0))," ")</f>
        <v xml:space="preserve"> </v>
      </c>
      <c r="T412" s="48" t="str">
        <f>IF(COUNTIF(MaGv!$C$65:$BB$65, L405)&gt;0, INDEX(MaGv!$C$38:$BB$65, 1, MATCH(L405, MaGv!$C$65:$BB$65,0))," ")</f>
        <v xml:space="preserve"> </v>
      </c>
    </row>
    <row r="413" spans="1:25" ht="12.95" customHeight="1" x14ac:dyDescent="0.2">
      <c r="A413" s="91"/>
      <c r="B413" s="486"/>
      <c r="C413" s="48">
        <v>3</v>
      </c>
      <c r="D413" s="49" t="s">
        <v>708</v>
      </c>
      <c r="E413" s="48" t="str">
        <f>IF(COUNTIF(MaGv!$C$41:$BB$41, B405)&gt;0, INDEX(MaGv!$C$38:$BB$41, 1, MATCH(B405, MaGv!$C$41:$BB$41,0))," ")</f>
        <v xml:space="preserve"> </v>
      </c>
      <c r="F413" s="48" t="str">
        <f>IF(COUNTIF(MaGv!$C$46:$BB$46, B405)&gt;0, INDEX(MaGv!$C$38:$BB$46, 1, MATCH(B405, MaGv!$C$46:$BB$46,0))," ")</f>
        <v xml:space="preserve"> </v>
      </c>
      <c r="G413" s="48" t="str">
        <f>IF(COUNTIF(MaGv!$C$51:$BB$51, B405)&gt;0, INDEX(MaGv!$C$38:$BB$51, 1, MATCH(B405, MaGv!$C$51:$BB$51,0))," ")</f>
        <v xml:space="preserve"> </v>
      </c>
      <c r="H413" s="48" t="str">
        <f>IF(COUNTIF(MaGv!$C$56:$BB$56, B405)&gt;0, INDEX(MaGv!$C$38:$BB$56, 1, MATCH(B405, MaGv!$C$56:$BB$56,0))," ")</f>
        <v xml:space="preserve"> </v>
      </c>
      <c r="I413" s="48" t="str">
        <f>IF(COUNTIF(MaGv!$C$61:$BB$61, B405)&gt;0, INDEX(MaGv!$C$38:$BB$61, 1, MATCH(B405, MaGv!$C$61:$BB$61,0))," ")</f>
        <v xml:space="preserve"> </v>
      </c>
      <c r="J413" s="48" t="str">
        <f>IF(COUNTIF(MaGv!$C$66:$BB$66, B405)&gt;0, INDEX(MaGv!$C$38:$BB$66, 1, MATCH(B405, MaGv!$C$66:$BB$66,0))," ")</f>
        <v xml:space="preserve"> </v>
      </c>
      <c r="K413" s="75"/>
      <c r="L413" s="486"/>
      <c r="M413" s="48">
        <v>3</v>
      </c>
      <c r="N413" s="49" t="s">
        <v>708</v>
      </c>
      <c r="O413" s="48" t="str">
        <f>IF(COUNTIF(MaGv!$C$41:$BB$41, L405)&gt;0, INDEX(MaGv!$C$38:$BB$41, 1, MATCH(L405, MaGv!$C$41:$BB$41,0))," ")</f>
        <v xml:space="preserve"> </v>
      </c>
      <c r="P413" s="48" t="str">
        <f>IF(COUNTIF(MaGv!$C$46:$BB$46, L405)&gt;0, INDEX(MaGv!$C$38:$BB$46, 1, MATCH(L405, MaGv!$C$46:$BB$46,0))," ")</f>
        <v xml:space="preserve"> </v>
      </c>
      <c r="Q413" s="48" t="str">
        <f>IF(COUNTIF(MaGv!$C$51:$BB$51, L405)&gt;0, INDEX(MaGv!$C$38:$BB$51, 1, MATCH(L405, MaGv!$C$51:$BB$51,0))," ")</f>
        <v xml:space="preserve"> </v>
      </c>
      <c r="R413" s="48" t="str">
        <f>IF(COUNTIF(MaGv!$C$56:$BB$56, L405)&gt;0, INDEX(MaGv!$C$38:$BB$56, 1, MATCH(L405, MaGv!$C$56:$BB$56,0))," ")</f>
        <v>B13</v>
      </c>
      <c r="S413" s="48" t="str">
        <f>IF(COUNTIF(MaGv!$C$61:$BB$61, L405)&gt;0, INDEX(MaGv!$C$38:$BB$61, 1, MATCH(L405, MaGv!$C$61:$BB$61,0))," ")</f>
        <v xml:space="preserve"> </v>
      </c>
      <c r="T413" s="48" t="str">
        <f>IF(COUNTIF(MaGv!$C$66:$BB$66, L405)&gt;0, INDEX(MaGv!$C$38:$BB$66, 1, MATCH(L405, MaGv!$C$66:$BB$66,0))," ")</f>
        <v xml:space="preserve"> </v>
      </c>
    </row>
    <row r="414" spans="1:25" ht="12.95" customHeight="1" x14ac:dyDescent="0.2">
      <c r="A414" s="91"/>
      <c r="B414" s="486"/>
      <c r="C414" s="48">
        <v>4</v>
      </c>
      <c r="D414" s="49" t="s">
        <v>709</v>
      </c>
      <c r="E414" s="48" t="str">
        <f>IF(COUNTIF(MaGv!$C$42:$BB$42, B405)&gt;0, INDEX(MaGv!$C$38:$BB$42, 1, MATCH(B405, MaGv!$C$42:$BB$42,0))," ")</f>
        <v xml:space="preserve"> </v>
      </c>
      <c r="F414" s="48" t="str">
        <f>IF(COUNTIF(MaGv!$C$47:$BB$47, B405)&gt;0, INDEX(MaGv!$C$38:$BB$47, 1, MATCH(B405, MaGv!$C$47:$BB$47,0))," ")</f>
        <v xml:space="preserve"> </v>
      </c>
      <c r="G414" s="48" t="str">
        <f>IF(COUNTIF(MaGv!$C$52:$BB$52, B405)&gt;0, INDEX(MaGv!$C$38:$BB$52, 1, MATCH(B405, MaGv!$C$52:$BB$52, 0))," ")</f>
        <v xml:space="preserve"> </v>
      </c>
      <c r="H414" s="48" t="str">
        <f>IF(COUNTIF(MaGv!$C$57:$BB$57, B405)&gt;0, INDEX(MaGv!$C$38:$BB$57, 1, MATCH(B405, MaGv!$C$57:$BB$57,0))," ")</f>
        <v xml:space="preserve"> </v>
      </c>
      <c r="I414" s="48" t="str">
        <f>IF(COUNTIF(MaGv!$C$62:$BB$62, B405)&gt;0, INDEX(MaGv!$C$38:$BB$62, 1, MATCH(B405, MaGv!$C$62:$BB$62,0))," ")</f>
        <v xml:space="preserve"> </v>
      </c>
      <c r="J414" s="48" t="str">
        <f>IF(COUNTIF(MaGv!$C$66:$BB$67, B405)&gt;0, INDEX(MaGv!$C$38:$BB$67, 1, MATCH(B405, MaGv!$C$67:$BB$67,0))," ")</f>
        <v xml:space="preserve"> </v>
      </c>
      <c r="K414" s="75"/>
      <c r="L414" s="486"/>
      <c r="M414" s="48">
        <v>4</v>
      </c>
      <c r="N414" s="49" t="s">
        <v>709</v>
      </c>
      <c r="O414" s="48" t="str">
        <f>IF(COUNTIF(MaGv!$C$42:$BB$42, L405)&gt;0, INDEX(MaGv!$C$38:$BB$42, 1, MATCH(L405, MaGv!$C$42:$BB$42,0))," ")</f>
        <v xml:space="preserve"> </v>
      </c>
      <c r="P414" s="48" t="str">
        <f>IF(COUNTIF(MaGv!$C$47:$BB$47, L405)&gt;0, INDEX(MaGv!$C$38:$BB$47, 1, MATCH(L405, MaGv!$C$47:$BB$47,0))," ")</f>
        <v xml:space="preserve"> </v>
      </c>
      <c r="Q414" s="48" t="str">
        <f>IF(COUNTIF(MaGv!$C$52:$BB$52, L405)&gt;0, INDEX(MaGv!$C$38:$BB$52, 1, MATCH(L405, MaGv!$C$52:$BB$52, 0))," ")</f>
        <v xml:space="preserve"> </v>
      </c>
      <c r="R414" s="48" t="str">
        <f>IF(COUNTIF(MaGv!$C$57:$BB$57, L405)&gt;0, INDEX(MaGv!$C$38:$BB$57, 1, MATCH(L405, MaGv!$C$57:$BB$57,0))," ")</f>
        <v>B13</v>
      </c>
      <c r="S414" s="48" t="str">
        <f>IF(COUNTIF(MaGv!$C$62:$BB$62, L405)&gt;0, INDEX(MaGv!$C$38:$BB$62, 1, MATCH(L405, MaGv!$C$62:$BB$62,0))," ")</f>
        <v xml:space="preserve"> </v>
      </c>
      <c r="T414" s="48" t="str">
        <f>IF(COUNTIF(MaGv!$C$66:$BB$67, L405)&gt;0, INDEX(MaGv!$C$38:$BB$67, 1, MATCH(L405, MaGv!$C$67:$BB$67,0))," ")</f>
        <v xml:space="preserve"> </v>
      </c>
    </row>
    <row r="415" spans="1:25" ht="12.95" customHeight="1" x14ac:dyDescent="0.2">
      <c r="A415" s="91"/>
      <c r="B415" s="487"/>
      <c r="C415" s="50">
        <v>5</v>
      </c>
      <c r="D415" s="51" t="s">
        <v>710</v>
      </c>
      <c r="E415" s="50" t="str">
        <f>IF(COUNTIF(MaGv!$C$43:$BB$43, B405)&gt;0, INDEX(MaGv!$C$38:$BB$43, 1, MATCH(B405, MaGv!$C$43:$BB$43,0))," ")</f>
        <v xml:space="preserve"> </v>
      </c>
      <c r="F415" s="50" t="str">
        <f>IF(COUNTIF(MaGv!$C$48:$BB$48, B405)&gt;0, INDEX(MaGv!$C$38:$BB$48, 1, MATCH(B405, MaGv!$C$48:$BB$48,0))," ")</f>
        <v xml:space="preserve"> </v>
      </c>
      <c r="G415" s="50" t="str">
        <f>IF(COUNTIF(MaGv!$C$53:$BB$53, B405)&gt;0, INDEX(MaGv!$C$38:$BB$53, 1, MATCH(B405, MaGv!$C$53:$BB$53,0))," ")</f>
        <v xml:space="preserve"> </v>
      </c>
      <c r="H415" s="50" t="str">
        <f>IF(COUNTIF(MaGv!$C$58:$BB$58, B405)&gt;0, INDEX(MaGv!$C$38:$BB$58, 1, MATCH(B405, MaGv!$C$58:$BB$58,0))," ")</f>
        <v xml:space="preserve"> </v>
      </c>
      <c r="I415" s="50" t="str">
        <f>IF(COUNTIF(MaGv!$C$63:$BB$63, B405)&gt;0, INDEX(MaGv!$C$38:$BB$63, 1, MATCH(B405, MaGv!$C$63:$BB$63,0))," ")</f>
        <v xml:space="preserve"> </v>
      </c>
      <c r="J415" s="50" t="str">
        <f>IF(COUNTIF(MaGv!$C$68:$BB$68, B405)&gt;0, INDEX(MaGv!$C$38:$BB$68, 1, MATCH(B405, MaGv!$C$68:$BB$68,0))," ")</f>
        <v xml:space="preserve"> </v>
      </c>
      <c r="K415" s="75"/>
      <c r="L415" s="487"/>
      <c r="M415" s="50">
        <v>5</v>
      </c>
      <c r="N415" s="51" t="s">
        <v>710</v>
      </c>
      <c r="O415" s="50" t="str">
        <f>IF(COUNTIF(MaGv!$C$43:$BB$43, L405)&gt;0, INDEX(MaGv!$C$38:$BB$43, 1, MATCH(L405, MaGv!$C$43:$BB$43,0))," ")</f>
        <v xml:space="preserve"> </v>
      </c>
      <c r="P415" s="50" t="str">
        <f>IF(COUNTIF(MaGv!$C$48:$BB$48, L405)&gt;0, INDEX(MaGv!$C$38:$BB$48, 1, MATCH(L405, MaGv!$C$48:$BB$48,0))," ")</f>
        <v xml:space="preserve"> </v>
      </c>
      <c r="Q415" s="50" t="str">
        <f>IF(COUNTIF(MaGv!$C$53:$BB$53, L405)&gt;0, INDEX(MaGv!$C$38:$BB$53, 1, MATCH(L405, MaGv!$C$53:$BB$53,0))," ")</f>
        <v xml:space="preserve"> </v>
      </c>
      <c r="R415" s="50" t="str">
        <f>IF(COUNTIF(MaGv!$C$58:$BB$58, L405)&gt;0, INDEX(MaGv!$C$38:$BB$58, 1, MATCH(L405, MaGv!$C$58:$BB$58,0))," ")</f>
        <v>B8</v>
      </c>
      <c r="S415" s="50" t="str">
        <f>IF(COUNTIF(MaGv!$C$63:$BB$63, L405)&gt;0, INDEX(MaGv!$C$38:$BB$63, 1, MATCH(L405, MaGv!$C$63:$BB$63,0))," ")</f>
        <v xml:space="preserve"> </v>
      </c>
      <c r="T415" s="50" t="str">
        <f>IF(COUNTIF(MaGv!$C$68:$BB$68, L405)&gt;0, INDEX(MaGv!$C$38:$BB$68, 1, MATCH(L405, MaGv!$C$68:$BB$68,0))," ")</f>
        <v xml:space="preserve"> </v>
      </c>
    </row>
    <row r="416" spans="1:25" ht="12.95" customHeight="1" x14ac:dyDescent="0.2">
      <c r="A416" s="91"/>
      <c r="B416" s="86"/>
      <c r="C416" s="45"/>
      <c r="D416" s="52"/>
      <c r="E416" s="45"/>
      <c r="F416" s="45"/>
      <c r="G416" s="45"/>
      <c r="H416" s="45"/>
      <c r="I416" s="45"/>
      <c r="J416" s="45"/>
      <c r="K416" s="75"/>
      <c r="L416" s="86"/>
      <c r="M416" s="45"/>
      <c r="N416" s="52"/>
      <c r="O416" s="45"/>
      <c r="P416" s="45"/>
      <c r="Q416" s="45"/>
      <c r="R416" s="45"/>
      <c r="S416" s="45"/>
      <c r="T416" s="45"/>
    </row>
    <row r="417" spans="1:22" ht="12.95" customHeight="1" x14ac:dyDescent="0.2">
      <c r="A417" s="94"/>
      <c r="B417" s="87"/>
      <c r="C417" s="53"/>
      <c r="D417" s="53"/>
      <c r="E417" s="54"/>
      <c r="F417" s="54"/>
      <c r="G417" s="54"/>
      <c r="H417" s="54"/>
      <c r="I417" s="54"/>
      <c r="J417" s="54"/>
      <c r="K417" s="54"/>
      <c r="L417" s="87"/>
      <c r="M417" s="53"/>
      <c r="N417" s="53"/>
      <c r="O417" s="54"/>
      <c r="P417" s="54"/>
      <c r="Q417" s="54"/>
      <c r="R417" s="54"/>
      <c r="S417" s="54"/>
      <c r="T417" s="54"/>
    </row>
    <row r="418" spans="1:22" ht="12.95" customHeight="1" x14ac:dyDescent="0.2">
      <c r="A418" s="91"/>
      <c r="B418" s="83"/>
      <c r="C418" s="40" t="s">
        <v>94</v>
      </c>
      <c r="D418" s="40"/>
      <c r="E418" s="40"/>
      <c r="F418" s="40"/>
      <c r="G418" s="40"/>
      <c r="H418" s="40" t="str">
        <f>MaGv!$N$1</f>
        <v>02/1/2018</v>
      </c>
      <c r="I418" s="40"/>
      <c r="J418" s="40"/>
      <c r="K418" s="41"/>
      <c r="L418" s="83"/>
      <c r="M418" s="40" t="s">
        <v>94</v>
      </c>
      <c r="N418" s="40"/>
      <c r="O418" s="40"/>
      <c r="P418" s="40"/>
      <c r="Q418" s="40"/>
      <c r="R418" s="40" t="str">
        <f>MaGv!$N$1</f>
        <v>02/1/2018</v>
      </c>
      <c r="S418" s="40"/>
      <c r="T418" s="40"/>
    </row>
    <row r="419" spans="1:22" ht="12.95" customHeight="1" x14ac:dyDescent="0.3">
      <c r="B419" s="84" t="s">
        <v>95</v>
      </c>
      <c r="C419" s="489" t="str">
        <f>VLOOKUP(B421,dsma,3,0)&amp;"-"&amp;VLOOKUP(B421,dsma,5,0)</f>
        <v>Trần Thị Nguồn-tin</v>
      </c>
      <c r="D419" s="489"/>
      <c r="E419" s="489"/>
      <c r="F419" s="489"/>
      <c r="G419" s="41"/>
      <c r="H419" s="42"/>
      <c r="I419" s="43" t="s">
        <v>180</v>
      </c>
      <c r="J419" s="44">
        <f>60-COUNTIF(E422:J431, " ")</f>
        <v>16</v>
      </c>
      <c r="K419" s="41"/>
      <c r="L419" s="84" t="s">
        <v>95</v>
      </c>
      <c r="M419" s="489" t="str">
        <f>VLOOKUP(L421,dsma,3,0)&amp;"-"&amp;VLOOKUP(L421,dsma,5,0)</f>
        <v>Lữ Đức Cường-td</v>
      </c>
      <c r="N419" s="489"/>
      <c r="O419" s="489"/>
      <c r="P419" s="489"/>
      <c r="Q419" s="41"/>
      <c r="R419" s="42"/>
      <c r="S419" s="43" t="s">
        <v>180</v>
      </c>
      <c r="T419" s="44">
        <f>60-COUNTIF(O422:T431, " ")</f>
        <v>12</v>
      </c>
    </row>
    <row r="420" spans="1:22" ht="3" customHeight="1" x14ac:dyDescent="0.2">
      <c r="B420" s="83"/>
      <c r="C420" s="41"/>
      <c r="D420" s="41"/>
      <c r="E420" s="45"/>
      <c r="F420" s="41"/>
      <c r="G420" s="41"/>
      <c r="H420" s="41"/>
      <c r="I420" s="41"/>
      <c r="J420" s="41"/>
      <c r="K420" s="41"/>
      <c r="L420" s="83"/>
      <c r="M420" s="41"/>
      <c r="N420" s="41"/>
      <c r="O420" s="45"/>
      <c r="P420" s="41"/>
      <c r="Q420" s="41"/>
      <c r="R420" s="41"/>
      <c r="S420" s="41"/>
      <c r="T420" s="41"/>
    </row>
    <row r="421" spans="1:22" ht="12.95" customHeight="1" x14ac:dyDescent="0.2">
      <c r="A421" s="93"/>
      <c r="B421" s="85" t="str">
        <f>X57</f>
        <v>BI06</v>
      </c>
      <c r="C421" s="46" t="s">
        <v>96</v>
      </c>
      <c r="D421" s="46" t="s">
        <v>97</v>
      </c>
      <c r="E421" s="46" t="s">
        <v>15</v>
      </c>
      <c r="F421" s="46" t="s">
        <v>16</v>
      </c>
      <c r="G421" s="46" t="s">
        <v>38</v>
      </c>
      <c r="H421" s="46" t="s">
        <v>39</v>
      </c>
      <c r="I421" s="46" t="s">
        <v>40</v>
      </c>
      <c r="J421" s="46" t="s">
        <v>41</v>
      </c>
      <c r="K421" s="74"/>
      <c r="L421" s="85" t="str">
        <f>X58</f>
        <v>BE01</v>
      </c>
      <c r="M421" s="46" t="s">
        <v>96</v>
      </c>
      <c r="N421" s="46" t="s">
        <v>97</v>
      </c>
      <c r="O421" s="46" t="s">
        <v>15</v>
      </c>
      <c r="P421" s="46" t="s">
        <v>16</v>
      </c>
      <c r="Q421" s="46" t="s">
        <v>38</v>
      </c>
      <c r="R421" s="46" t="s">
        <v>39</v>
      </c>
      <c r="S421" s="46" t="s">
        <v>40</v>
      </c>
      <c r="T421" s="46" t="s">
        <v>41</v>
      </c>
      <c r="V421" s="89">
        <v>54</v>
      </c>
    </row>
    <row r="422" spans="1:22" ht="12.95" customHeight="1" x14ac:dyDescent="0.2">
      <c r="A422" s="91"/>
      <c r="B422" s="488" t="s">
        <v>25</v>
      </c>
      <c r="C422" s="38">
        <v>1</v>
      </c>
      <c r="D422" s="47" t="s">
        <v>98</v>
      </c>
      <c r="E422" s="38" t="str">
        <f>IF(COUNTIF(MaGv!$C$4:$BB$4, B421)&gt;0, INDEX(MaGv!$C$3:$BB$4, 1, MATCH(B421, MaGv!$C$4:$BB$4,0))," ")</f>
        <v xml:space="preserve"> </v>
      </c>
      <c r="F422" s="38" t="str">
        <f>IF(COUNTIF(MaGv!$C$9:$BB$9, B421)&gt;0, INDEX(MaGv!$C$3:$BB$9, 1, MATCH(B421, MaGv!$C$9:$BB$9,0))," ")</f>
        <v xml:space="preserve"> </v>
      </c>
      <c r="G422" s="38" t="str">
        <f>IF(COUNTIF(MaGv!$C$14:$BB$14, B421)&gt;0, INDEX(MaGv!$C$3:$BB$14, 1, MATCH(B421, MaGv!$C$14:$BB$14,0))," ")</f>
        <v>C2</v>
      </c>
      <c r="H422" s="38" t="str">
        <f>IF(COUNTIF(MaGv!$C$19:$BB$19, B421)&gt;0, INDEX(MaGv!$C$3:$BB$19, 1, MATCH(B421, MaGv!$C$19:$BB$19,0))," ")</f>
        <v>C6</v>
      </c>
      <c r="I422" s="38" t="str">
        <f>IF(COUNTIF(MaGv!$C$24:$BB$24, B421)&gt;0, INDEX(MaGv!$C$3:$BB$24, 1, MATCH(B421, MaGv!$C$24:$BB$24,0))," ")</f>
        <v xml:space="preserve"> </v>
      </c>
      <c r="J422" s="38" t="str">
        <f>IF(COUNTIF(MaGv!$C$29:$BB$29, B421)&gt;0, INDEX(MaGv!$C$3:$BB$29, 1, MATCH(B421, MaGv!$C$29:$BB$29,0))," ")</f>
        <v xml:space="preserve"> </v>
      </c>
      <c r="K422" s="75"/>
      <c r="L422" s="488" t="s">
        <v>25</v>
      </c>
      <c r="M422" s="38">
        <v>1</v>
      </c>
      <c r="N422" s="47" t="s">
        <v>98</v>
      </c>
      <c r="O422" s="38" t="str">
        <f>IF(COUNTIF(MaGv!$C$4:$BB$4, L421)&gt;0, INDEX(MaGv!$C$3:$BB$4, 1, MATCH(L421, MaGv!$C$4:$BB$4,0))," ")</f>
        <v xml:space="preserve"> </v>
      </c>
      <c r="P422" s="38" t="str">
        <f>IF(COUNTIF(MaGv!$C$9:$BB$9, L421)&gt;0, INDEX(MaGv!$C$3:$BB$9, 1, MATCH(L421, MaGv!$C$9:$BB$9,0))," ")</f>
        <v xml:space="preserve"> </v>
      </c>
      <c r="Q422" s="38" t="str">
        <f>IF(COUNTIF(MaGv!$C$14:$BB$14, L421)&gt;0, INDEX(MaGv!$C$3:$BB$14, 1, MATCH(L421, MaGv!$C$14:$BB$14,0))," ")</f>
        <v xml:space="preserve"> </v>
      </c>
      <c r="R422" s="38" t="str">
        <f>IF(COUNTIF(MaGv!$C$19:$BB$19, L421)&gt;0, INDEX(MaGv!$C$3:$BB$19, 1, MATCH(L421, MaGv!$C$19:$BB$19,0))," ")</f>
        <v xml:space="preserve"> </v>
      </c>
      <c r="S422" s="38" t="str">
        <f>IF(COUNTIF(MaGv!$C$24:$BB$24, L421)&gt;0, INDEX(MaGv!$C$3:$BB$24, 1, MATCH(L421, MaGv!$C$24:$BB$24,0))," ")</f>
        <v xml:space="preserve"> </v>
      </c>
      <c r="T422" s="38" t="str">
        <f>IF(COUNTIF(MaGv!$C$29:$BB$29, L421)&gt;0, INDEX(MaGv!$C$3:$BB$29, 1, MATCH(L421, MaGv!$C$29:$BB$29,0))," ")</f>
        <v xml:space="preserve"> </v>
      </c>
    </row>
    <row r="423" spans="1:22" ht="12.95" customHeight="1" x14ac:dyDescent="0.2">
      <c r="A423" s="91"/>
      <c r="B423" s="486"/>
      <c r="C423" s="48">
        <v>2</v>
      </c>
      <c r="D423" s="49" t="s">
        <v>140</v>
      </c>
      <c r="E423" s="48" t="str">
        <f>IF(COUNTIF(MaGv!$C$5:$BB$5, B421)&gt;0, INDEX(MaGv!$C$3:$BB$5, 1, MATCH(B421, MaGv!$C$5:$BB$5,0))," ")</f>
        <v xml:space="preserve"> </v>
      </c>
      <c r="F423" s="48" t="str">
        <f>IF(COUNTIF(MaGv!$C$10:$BB$10, B421)&gt;0, INDEX(MaGv!$C$3:$BB$10, 1, MATCH(B421, MaGv!$C$10:$BB$10,0))," ")</f>
        <v xml:space="preserve"> </v>
      </c>
      <c r="G423" s="48" t="str">
        <f>IF(COUNTIF(MaGv!$C$15:$BB$15, B421)&gt;0, INDEX(MaGv!$C$3:$BB$15, 1, MATCH(B421, MaGv!$C$15:$BB$15,0))," ")</f>
        <v>C1</v>
      </c>
      <c r="H423" s="48" t="str">
        <f>IF(COUNTIF(MaGv!$C$20:$BB$20, B421)&gt;0, INDEX(MaGv!$C$3:$BB$20, 1, MATCH(B421, MaGv!$C$20:$BB$20,0))," ")</f>
        <v>C6</v>
      </c>
      <c r="I423" s="48" t="str">
        <f>IF(COUNTIF(MaGv!$C$25:$BB$25, B421)&gt;0, INDEX(MaGv!$C$3:$BB$25, 1, MATCH(B421, MaGv!$C$25:$BB$25,0))," ")</f>
        <v xml:space="preserve"> </v>
      </c>
      <c r="J423" s="48" t="str">
        <f>IF(COUNTIF(MaGv!$C$30:$BB$30, B421)&gt;0, INDEX(MaGv!$C$3:$BB$30, 1, MATCH(B421, MaGv!$C$30:$BB$30,0))," ")</f>
        <v xml:space="preserve"> </v>
      </c>
      <c r="K423" s="75"/>
      <c r="L423" s="486"/>
      <c r="M423" s="48">
        <v>2</v>
      </c>
      <c r="N423" s="49" t="s">
        <v>140</v>
      </c>
      <c r="O423" s="48" t="str">
        <f>IF(COUNTIF(MaGv!$C$5:$BB$5, L421)&gt;0, INDEX(MaGv!$C$3:$BB$5, 1, MATCH(L421, MaGv!$C$5:$BB$5,0))," ")</f>
        <v xml:space="preserve"> </v>
      </c>
      <c r="P423" s="48" t="str">
        <f>IF(COUNTIF(MaGv!$C$10:$BB$10, L421)&gt;0, INDEX(MaGv!$C$3:$BB$10, 1, MATCH(L421, MaGv!$C$10:$BB$10,0))," ")</f>
        <v xml:space="preserve"> </v>
      </c>
      <c r="Q423" s="48" t="str">
        <f>IF(COUNTIF(MaGv!$C$15:$BB$15, L421)&gt;0, INDEX(MaGv!$C$3:$BB$15, 1, MATCH(L421, MaGv!$C$15:$BB$15,0))," ")</f>
        <v xml:space="preserve"> </v>
      </c>
      <c r="R423" s="48" t="str">
        <f>IF(COUNTIF(MaGv!$C$20:$BB$20, L421)&gt;0, INDEX(MaGv!$C$3:$BB$20, 1, MATCH(L421, MaGv!$C$20:$BB$20,0))," ")</f>
        <v xml:space="preserve"> </v>
      </c>
      <c r="S423" s="48" t="str">
        <f>IF(COUNTIF(MaGv!$C$25:$BB$25, L421)&gt;0, INDEX(MaGv!$C$3:$BB$25, 1, MATCH(L421, MaGv!$C$25:$BB$25,0))," ")</f>
        <v xml:space="preserve"> </v>
      </c>
      <c r="T423" s="48" t="str">
        <f>IF(COUNTIF(MaGv!$C$30:$BB$30, L421)&gt;0, INDEX(MaGv!$C$3:$BB$30, 1, MATCH(L421, MaGv!$C$30:$BB$30,0))," ")</f>
        <v xml:space="preserve"> </v>
      </c>
    </row>
    <row r="424" spans="1:22" ht="12.95" customHeight="1" x14ac:dyDescent="0.2">
      <c r="A424" s="91"/>
      <c r="B424" s="486"/>
      <c r="C424" s="48">
        <v>3</v>
      </c>
      <c r="D424" s="49" t="s">
        <v>445</v>
      </c>
      <c r="E424" s="48" t="str">
        <f>IF(COUNTIF(MaGv!$C$6:$BB$6, B421)&gt;0, INDEX(MaGv!$C$3:$BB$6, 1, MATCH(B421, MaGv!$C$6:$BB$6,0))," ")</f>
        <v xml:space="preserve"> </v>
      </c>
      <c r="F424" s="48" t="str">
        <f>IF(COUNTIF(MaGv!$C$11:$BB$11, B421)&gt;0, INDEX(MaGv!$C$3:$BB$11, 1, MATCH(B421, MaGv!$C$11:$BB$11,0))," ")</f>
        <v xml:space="preserve"> </v>
      </c>
      <c r="G424" s="48" t="str">
        <f>IF(COUNTIF(MaGv!$C$16:$BB$16, B421)&gt;0, INDEX(MaGv!$C$3:$BB$16, 1, MATCH(B421, MaGv!$C$16:$BB$16,0))," ")</f>
        <v>C9</v>
      </c>
      <c r="H424" s="48" t="str">
        <f>IF(COUNTIF(MaGv!$C$21:$BB$21, B421)&gt;0, INDEX(MaGv!$C$3:$BB$21, 1, MATCH(B421, MaGv!$C$21:$BB$21,0))," ")</f>
        <v>C2</v>
      </c>
      <c r="I424" s="48" t="str">
        <f>IF(COUNTIF(MaGv!$C$26:$BB$26, B421)&gt;0, INDEX(MaGv!$C$3:$BB$26, 1, MATCH(B421, MaGv!$C$26:$BB$26,0))," ")</f>
        <v xml:space="preserve"> </v>
      </c>
      <c r="J424" s="48" t="str">
        <f>IF(COUNTIF(MaGv!$C$31:$BB$31, B421)&gt;0, INDEX(MaGv!$C$3:$BB$31, 1, MATCH(B421, MaGv!$C$31:$BB$31,0))," ")</f>
        <v xml:space="preserve"> </v>
      </c>
      <c r="K424" s="75"/>
      <c r="L424" s="486"/>
      <c r="M424" s="48">
        <v>3</v>
      </c>
      <c r="N424" s="49" t="s">
        <v>445</v>
      </c>
      <c r="O424" s="48" t="str">
        <f>IF(COUNTIF(MaGv!$C$6:$BB$6, L421)&gt;0, INDEX(MaGv!$C$3:$BB$6, 1, MATCH(L421, MaGv!$C$6:$BB$6,0))," ")</f>
        <v xml:space="preserve"> </v>
      </c>
      <c r="P424" s="48" t="str">
        <f>IF(COUNTIF(MaGv!$C$11:$BB$11, L421)&gt;0, INDEX(MaGv!$C$3:$BB$11, 1, MATCH(L421, MaGv!$C$11:$BB$11,0))," ")</f>
        <v xml:space="preserve"> </v>
      </c>
      <c r="Q424" s="48" t="str">
        <f>IF(COUNTIF(MaGv!$C$16:$BB$16, L421)&gt;0, INDEX(MaGv!$C$3:$BB$16, 1, MATCH(L421, MaGv!$C$16:$BB$16,0))," ")</f>
        <v xml:space="preserve"> </v>
      </c>
      <c r="R424" s="48" t="str">
        <f>IF(COUNTIF(MaGv!$C$21:$BB$21, L421)&gt;0, INDEX(MaGv!$C$3:$BB$21, 1, MATCH(L421, MaGv!$C$21:$BB$21,0))," ")</f>
        <v xml:space="preserve"> </v>
      </c>
      <c r="S424" s="48" t="str">
        <f>IF(COUNTIF(MaGv!$C$26:$BB$26, L421)&gt;0, INDEX(MaGv!$C$3:$BB$26, 1, MATCH(L421, MaGv!$C$26:$BB$26,0))," ")</f>
        <v xml:space="preserve"> </v>
      </c>
      <c r="T424" s="48" t="str">
        <f>IF(COUNTIF(MaGv!$C$31:$BB$31, L421)&gt;0, INDEX(MaGv!$C$3:$BB$31, 1, MATCH(L421, MaGv!$C$31:$BB$31,0))," ")</f>
        <v xml:space="preserve"> </v>
      </c>
    </row>
    <row r="425" spans="1:22" ht="12.95" customHeight="1" x14ac:dyDescent="0.2">
      <c r="A425" s="91"/>
      <c r="B425" s="486"/>
      <c r="C425" s="48">
        <v>4</v>
      </c>
      <c r="D425" s="49" t="s">
        <v>141</v>
      </c>
      <c r="E425" s="48" t="str">
        <f>IF(COUNTIF(MaGv!$C$7:$BB$7, B421)&gt;0, INDEX(MaGv!$C$3:$BB$7, 1, MATCH(B421, MaGv!$C$7:$BB$7,0))," ")</f>
        <v xml:space="preserve"> </v>
      </c>
      <c r="F425" s="48" t="str">
        <f>IF(COUNTIF(MaGv!$C$12:$BB$12, B421)&gt;0, INDEX(MaGv!$C$3:$BB$12, 1, MATCH(B421, MaGv!$C$12:$BB$12,0))," ")</f>
        <v xml:space="preserve"> </v>
      </c>
      <c r="G425" s="48" t="str">
        <f>IF(COUNTIF(MaGv!$C$17:$BB$17, B421)&gt;0, INDEX(MaGv!$C$3:$BB$17, 1, MATCH(B421, MaGv!$C$17:$BB$17,0))," ")</f>
        <v>C5</v>
      </c>
      <c r="H425" s="48" t="str">
        <f>IF(COUNTIF(MaGv!$C$22:$BB$22, B421)&gt;0, INDEX(MaGv!$C$3:$BB$22, 1, MATCH(B421, MaGv!$C$22:$BB$22,0))," ")</f>
        <v xml:space="preserve"> </v>
      </c>
      <c r="I425" s="48" t="str">
        <f>IF(COUNTIF(MaGv!$C$27:$BB$27, B421)&gt;0, INDEX(MaGv!$C$3:$BB$27, 1, MATCH(B421, MaGv!$C$27:$BB$27,0))," ")</f>
        <v xml:space="preserve"> </v>
      </c>
      <c r="J425" s="48" t="str">
        <f>IF(COUNTIF(MaGv!$C$32:$BB$32, B421)&gt;0, INDEX(MaGv!$C$3:$BB$32, 1, MATCH(B421, MaGv!$C$32:$BB$32,0))," ")</f>
        <v xml:space="preserve"> </v>
      </c>
      <c r="K425" s="75"/>
      <c r="L425" s="486"/>
      <c r="M425" s="48">
        <v>4</v>
      </c>
      <c r="N425" s="49" t="s">
        <v>141</v>
      </c>
      <c r="O425" s="48" t="str">
        <f>IF(COUNTIF(MaGv!$C$7:$BB$7, L421)&gt;0, INDEX(MaGv!$C$3:$BB$7, 1, MATCH(L421, MaGv!$C$7:$BB$7,0))," ")</f>
        <v xml:space="preserve"> </v>
      </c>
      <c r="P425" s="48" t="str">
        <f>IF(COUNTIF(MaGv!$C$12:$BB$12, L421)&gt;0, INDEX(MaGv!$C$3:$BB$12, 1, MATCH(L421, MaGv!$C$12:$BB$12,0))," ")</f>
        <v xml:space="preserve"> </v>
      </c>
      <c r="Q425" s="48" t="str">
        <f>IF(COUNTIF(MaGv!$C$17:$BB$17, L421)&gt;0, INDEX(MaGv!$C$3:$BB$17, 1, MATCH(L421, MaGv!$C$17:$BB$17,0))," ")</f>
        <v xml:space="preserve"> </v>
      </c>
      <c r="R425" s="48" t="str">
        <f>IF(COUNTIF(MaGv!$C$22:$BB$22, L421)&gt;0, INDEX(MaGv!$C$3:$BB$22, 1, MATCH(L421, MaGv!$C$22:$BB$22,0))," ")</f>
        <v xml:space="preserve"> </v>
      </c>
      <c r="S425" s="48" t="str">
        <f>IF(COUNTIF(MaGv!$C$27:$BB$27, L421)&gt;0, INDEX(MaGv!$C$3:$BB$27, 1, MATCH(L421, MaGv!$C$27:$BB$27,0))," ")</f>
        <v xml:space="preserve"> </v>
      </c>
      <c r="T425" s="48" t="str">
        <f>IF(COUNTIF(MaGv!$C$32:$BB$32, L421)&gt;0, INDEX(MaGv!$C$3:$BB$32, 1, MATCH(L421, MaGv!$C$32:$BB$32,0))," ")</f>
        <v xml:space="preserve"> </v>
      </c>
    </row>
    <row r="426" spans="1:22" ht="12.95" customHeight="1" thickBot="1" x14ac:dyDescent="0.25">
      <c r="A426" s="91"/>
      <c r="B426" s="486"/>
      <c r="C426" s="79">
        <v>5</v>
      </c>
      <c r="D426" s="81" t="s">
        <v>142</v>
      </c>
      <c r="E426" s="79" t="str">
        <f>IF(COUNTIF(MaGv!$C$8:$BB$8, B421)&gt;0, INDEX(MaGv!$C$3:$BB$8, 1, MATCH(B421, MaGv!$C$8:$BB$8,0))," ")</f>
        <v xml:space="preserve"> </v>
      </c>
      <c r="F426" s="79" t="str">
        <f>IF(COUNTIF(MaGv!$C$13:$BB$13, B421)&gt;0, INDEX(MaGv!$C$3:$BB$13, 1, MATCH(B421, MaGv!$C$13:$BB$13,0))," ")</f>
        <v xml:space="preserve"> </v>
      </c>
      <c r="G426" s="79" t="str">
        <f>IF(COUNTIF(MaGv!$C$18:$BB$18, B421)&gt;0, INDEX(MaGv!$C$3:$BB$18, 1, MATCH(B421, MaGv!$C$18:$BB$18,0))," ")</f>
        <v>C5</v>
      </c>
      <c r="H426" s="79" t="str">
        <f>IF(COUNTIF(MaGv!$C$23:$BB$23, B421)&gt;0, INDEX(MaGv!$C$3:$BB$23, 1, MATCH(B421, MaGv!$C$23:$BB$23,0))," ")</f>
        <v>C1</v>
      </c>
      <c r="I426" s="79" t="str">
        <f>IF(COUNTIF(MaGv!$C$28:$BB$28, B421)&gt;0, INDEX(MaGv!$C$3:$BB$28, 1, MATCH(B421, MaGv!$C$28:$BB$28,0))," ")</f>
        <v xml:space="preserve"> </v>
      </c>
      <c r="J426" s="79" t="str">
        <f>IF(COUNTIF(MaGv!$C$33:$BB$33, B421)&gt;0, INDEX(MaGv!$C$3:$BB$33, 1, MATCH(B421, MaGv!$C$33:$BB$33, 0))," ")</f>
        <v xml:space="preserve"> </v>
      </c>
      <c r="K426" s="75"/>
      <c r="L426" s="486"/>
      <c r="M426" s="79">
        <v>5</v>
      </c>
      <c r="N426" s="81" t="s">
        <v>142</v>
      </c>
      <c r="O426" s="79" t="str">
        <f>IF(COUNTIF(MaGv!$C$8:$BB$8, L421)&gt;0, INDEX(MaGv!$C$3:$BB$8, 1, MATCH(L421, MaGv!$C$8:$BB$8,0))," ")</f>
        <v xml:space="preserve"> </v>
      </c>
      <c r="P426" s="79" t="str">
        <f>IF(COUNTIF(MaGv!$C$13:$BB$13, L421)&gt;0, INDEX(MaGv!$C$3:$BB$13, 1, MATCH(L421, MaGv!$C$13:$BB$13,0))," ")</f>
        <v xml:space="preserve"> </v>
      </c>
      <c r="Q426" s="79" t="str">
        <f>IF(COUNTIF(MaGv!$C$18:$BB$18, L421)&gt;0, INDEX(MaGv!$C$3:$BB$18, 1, MATCH(L421, MaGv!$C$18:$BB$18,0))," ")</f>
        <v xml:space="preserve"> </v>
      </c>
      <c r="R426" s="79" t="str">
        <f>IF(COUNTIF(MaGv!$C$23:$BB$23, L421)&gt;0, INDEX(MaGv!$C$3:$BB$23, 1, MATCH(L421, MaGv!$C$23:$BB$23,0))," ")</f>
        <v xml:space="preserve"> </v>
      </c>
      <c r="S426" s="79" t="str">
        <f>IF(COUNTIF(MaGv!$C$28:$BB$28, L421)&gt;0, INDEX(MaGv!$C$3:$BB$28, 1, MATCH(L421, MaGv!$C$28:$BB$28,0))," ")</f>
        <v xml:space="preserve"> </v>
      </c>
      <c r="T426" s="79" t="str">
        <f>IF(COUNTIF(MaGv!$C$33:$BB$33, L421)&gt;0, INDEX(MaGv!$C$3:$BB$33, 1, MATCH(L421, MaGv!$C$33:$BB$33, 0))," ")</f>
        <v xml:space="preserve"> </v>
      </c>
    </row>
    <row r="427" spans="1:22" ht="12.95" customHeight="1" thickTop="1" x14ac:dyDescent="0.2">
      <c r="A427" s="91"/>
      <c r="B427" s="485" t="s">
        <v>24</v>
      </c>
      <c r="C427" s="80">
        <v>1</v>
      </c>
      <c r="D427" s="82" t="s">
        <v>446</v>
      </c>
      <c r="E427" s="80" t="str">
        <f>IF(COUNTIF(MaGv!$C$39:$BB$39, B421)&gt;0, INDEX(MaGv!$C$38:$BB$39, 1, MATCH(B421, MaGv!$C$39:$BB$39,0))," ")</f>
        <v xml:space="preserve"> </v>
      </c>
      <c r="F427" s="80" t="str">
        <f>IF(COUNTIF(MaGv!$C$44:$BB$44, B421)&gt;0, INDEX(MaGv!$C$38:$BB$44, 1, MATCH(B421, MaGv!$C$44:$BB$44,0))," ")</f>
        <v>C9</v>
      </c>
      <c r="G427" s="80" t="str">
        <f>IF(COUNTIF(MaGv!$C$49:$BB$49, B421)&gt;0, INDEX(MaGv!$C$38:$BB$49, 1, MATCH(B421, MaGv!$C$49:$BB$49,0))," ")</f>
        <v>C10</v>
      </c>
      <c r="H427" s="80" t="str">
        <f>IF(COUNTIF(MaGv!$C$54:$BB$54, B421)&gt;0, INDEX(MaGv!$C$38:$BB$54, 1, MATCH(B421, MaGv!$C$54:$BB$54,0))," ")</f>
        <v>C13</v>
      </c>
      <c r="I427" s="80" t="str">
        <f>IF(COUNTIF(MaGv!$C$59:$BB$59, B421)&gt;0, INDEX(MaGv!$C$38:$BB$59, 1, MATCH(B421, MaGv!$C$59:$BB$59,0))," ")</f>
        <v xml:space="preserve"> </v>
      </c>
      <c r="J427" s="80" t="str">
        <f>IF(COUNTIF(MaGv!$C$64:$BB$64, B421)&gt;0, INDEX(MaGv!$C$38:$BB$64, 1, MATCH(B421, MaGv!$C$64:$BB$64,0))," ")</f>
        <v xml:space="preserve"> </v>
      </c>
      <c r="K427" s="75"/>
      <c r="L427" s="485" t="s">
        <v>24</v>
      </c>
      <c r="M427" s="80">
        <v>1</v>
      </c>
      <c r="N427" s="82" t="s">
        <v>446</v>
      </c>
      <c r="O427" s="80" t="str">
        <f>IF(COUNTIF(MaGv!$C$39:$BB$39, L421)&gt;0, INDEX(MaGv!$C$38:$BB$39, 1, MATCH(L421, MaGv!$C$39:$BB$39,0))," ")</f>
        <v xml:space="preserve"> </v>
      </c>
      <c r="P427" s="80" t="str">
        <f>IF(COUNTIF(MaGv!$C$44:$BB$44, L421)&gt;0, INDEX(MaGv!$C$38:$BB$44, 1, MATCH(L421, MaGv!$C$44:$BB$44,0))," ")</f>
        <v xml:space="preserve"> </v>
      </c>
      <c r="Q427" s="80" t="str">
        <f>IF(COUNTIF(MaGv!$C$49:$BB$49, L421)&gt;0, INDEX(MaGv!$C$38:$BB$49, 1, MATCH(L421, MaGv!$C$49:$BB$49,0))," ")</f>
        <v xml:space="preserve"> </v>
      </c>
      <c r="R427" s="80" t="str">
        <f>IF(COUNTIF(MaGv!$C$54:$BB$54, L421)&gt;0, INDEX(MaGv!$C$38:$BB$54, 1, MATCH(L421, MaGv!$C$54:$BB$54,0))," ")</f>
        <v xml:space="preserve"> </v>
      </c>
      <c r="S427" s="80" t="str">
        <f>IF(COUNTIF(MaGv!$C$59:$BB$59, L421)&gt;0, INDEX(MaGv!$C$38:$BB$59, 1, MATCH(L421, MaGv!$C$59:$BB$59,0))," ")</f>
        <v xml:space="preserve"> </v>
      </c>
      <c r="T427" s="80" t="str">
        <f>IF(COUNTIF(MaGv!$C$64:$BB$64, L421)&gt;0, INDEX(MaGv!$C$38:$BB$64, 1, MATCH(L421, MaGv!$C$64:$BB$64,0))," ")</f>
        <v xml:space="preserve"> </v>
      </c>
    </row>
    <row r="428" spans="1:22" ht="12.95" customHeight="1" x14ac:dyDescent="0.2">
      <c r="A428" s="91"/>
      <c r="B428" s="486"/>
      <c r="C428" s="48">
        <v>2</v>
      </c>
      <c r="D428" s="49" t="s">
        <v>707</v>
      </c>
      <c r="E428" s="48" t="str">
        <f>IF(COUNTIF(MaGv!$C$40:$BB$40, B421)&gt;0, INDEX(MaGv!$C$38:$BB$40, 1, MATCH(B421, MaGv!$C$40:$BB$40,0))," ")</f>
        <v xml:space="preserve"> </v>
      </c>
      <c r="F428" s="48" t="str">
        <f>IF(COUNTIF(MaGv!$C$45:$BB$45, B421)&gt;0, INDEX(MaGv!$C$38:$BB$45, 1, MATCH(B421, MaGv!$C$45:$BB$45,0))," ")</f>
        <v xml:space="preserve"> </v>
      </c>
      <c r="G428" s="48" t="str">
        <f>IF(COUNTIF(MaGv!$C$50:$BB$50, B421)&gt;0, INDEX(MaGv!$C$38:$BB$50, 1, MATCH(B421, MaGv!$C$50:$BB$50,0))," ")</f>
        <v xml:space="preserve"> </v>
      </c>
      <c r="H428" s="48" t="str">
        <f>IF(COUNTIF(MaGv!$C$55:$BB$55, B421)&gt;0, INDEX(MaGv!$C$38:$BB$55, 1, MATCH(B421, MaGv!$C$55:$BB$55,0))," ")</f>
        <v xml:space="preserve"> </v>
      </c>
      <c r="I428" s="48" t="str">
        <f>IF(COUNTIF(MaGv!$C$60:$BB$60, B421)&gt;0, INDEX(MaGv!$C$38:$BB$60, 1, MATCH(B421, MaGv!$C$60:$BB$60,0))," ")</f>
        <v xml:space="preserve"> </v>
      </c>
      <c r="J428" s="48" t="str">
        <f>IF(COUNTIF(MaGv!$C$65:$BB$65, B421)&gt;0, INDEX(MaGv!$C$38:$BB$65, 1, MATCH(B421, MaGv!$C$65:$BB$65,0))," ")</f>
        <v xml:space="preserve"> </v>
      </c>
      <c r="K428" s="75"/>
      <c r="L428" s="486"/>
      <c r="M428" s="48">
        <v>2</v>
      </c>
      <c r="N428" s="49" t="s">
        <v>707</v>
      </c>
      <c r="O428" s="48" t="str">
        <f>IF(COUNTIF(MaGv!$C$40:$BB$40, L421)&gt;0, INDEX(MaGv!$C$38:$BB$40, 1, MATCH(L421, MaGv!$C$40:$BB$40,0))," ")</f>
        <v xml:space="preserve"> </v>
      </c>
      <c r="P428" s="48" t="str">
        <f>IF(COUNTIF(MaGv!$C$45:$BB$45, L421)&gt;0, INDEX(MaGv!$C$38:$BB$45, 1, MATCH(L421, MaGv!$C$45:$BB$45,0))," ")</f>
        <v>A5</v>
      </c>
      <c r="Q428" s="48" t="str">
        <f>IF(COUNTIF(MaGv!$C$50:$BB$50, L421)&gt;0, INDEX(MaGv!$C$38:$BB$50, 1, MATCH(L421, MaGv!$C$50:$BB$50,0))," ")</f>
        <v>A8</v>
      </c>
      <c r="R428" s="48" t="str">
        <f>IF(COUNTIF(MaGv!$C$55:$BB$55, L421)&gt;0, INDEX(MaGv!$C$38:$BB$55, 1, MATCH(L421, MaGv!$C$55:$BB$55,0))," ")</f>
        <v>C3</v>
      </c>
      <c r="S428" s="48" t="str">
        <f>IF(COUNTIF(MaGv!$C$60:$BB$60, L421)&gt;0, INDEX(MaGv!$C$38:$BB$60, 1, MATCH(L421, MaGv!$C$60:$BB$60,0))," ")</f>
        <v xml:space="preserve"> </v>
      </c>
      <c r="T428" s="48" t="str">
        <f>IF(COUNTIF(MaGv!$C$65:$BB$65, L421)&gt;0, INDEX(MaGv!$C$38:$BB$65, 1, MATCH(L421, MaGv!$C$65:$BB$65,0))," ")</f>
        <v xml:space="preserve"> </v>
      </c>
    </row>
    <row r="429" spans="1:22" ht="12.95" customHeight="1" x14ac:dyDescent="0.2">
      <c r="A429" s="91"/>
      <c r="B429" s="486"/>
      <c r="C429" s="48">
        <v>3</v>
      </c>
      <c r="D429" s="49" t="s">
        <v>708</v>
      </c>
      <c r="E429" s="48" t="str">
        <f>IF(COUNTIF(MaGv!$C$41:$BB$41, B421)&gt;0, INDEX(MaGv!$C$38:$BB$41, 1, MATCH(B421, MaGv!$C$41:$BB$41,0))," ")</f>
        <v xml:space="preserve"> </v>
      </c>
      <c r="F429" s="48" t="str">
        <f>IF(COUNTIF(MaGv!$C$46:$BB$46, B421)&gt;0, INDEX(MaGv!$C$38:$BB$46, 1, MATCH(B421, MaGv!$C$46:$BB$46,0))," ")</f>
        <v xml:space="preserve"> </v>
      </c>
      <c r="G429" s="48" t="str">
        <f>IF(COUNTIF(MaGv!$C$51:$BB$51, B421)&gt;0, INDEX(MaGv!$C$38:$BB$51, 1, MATCH(B421, MaGv!$C$51:$BB$51,0))," ")</f>
        <v xml:space="preserve"> </v>
      </c>
      <c r="H429" s="48" t="str">
        <f>IF(COUNTIF(MaGv!$C$56:$BB$56, B421)&gt;0, INDEX(MaGv!$C$38:$BB$56, 1, MATCH(B421, MaGv!$C$56:$BB$56,0))," ")</f>
        <v>C10</v>
      </c>
      <c r="I429" s="48" t="str">
        <f>IF(COUNTIF(MaGv!$C$61:$BB$61, B421)&gt;0, INDEX(MaGv!$C$38:$BB$61, 1, MATCH(B421, MaGv!$C$61:$BB$61,0))," ")</f>
        <v xml:space="preserve"> </v>
      </c>
      <c r="J429" s="48" t="str">
        <f>IF(COUNTIF(MaGv!$C$66:$BB$66, B421)&gt;0, INDEX(MaGv!$C$38:$BB$66, 1, MATCH(B421, MaGv!$C$66:$BB$66,0))," ")</f>
        <v xml:space="preserve"> </v>
      </c>
      <c r="K429" s="75"/>
      <c r="L429" s="486"/>
      <c r="M429" s="48">
        <v>3</v>
      </c>
      <c r="N429" s="49" t="s">
        <v>708</v>
      </c>
      <c r="O429" s="48" t="str">
        <f>IF(COUNTIF(MaGv!$C$41:$BB$41, L421)&gt;0, INDEX(MaGv!$C$38:$BB$41, 1, MATCH(L421, MaGv!$C$41:$BB$41,0))," ")</f>
        <v xml:space="preserve"> </v>
      </c>
      <c r="P429" s="48" t="str">
        <f>IF(COUNTIF(MaGv!$C$46:$BB$46, L421)&gt;0, INDEX(MaGv!$C$38:$BB$46, 1, MATCH(L421, MaGv!$C$46:$BB$46,0))," ")</f>
        <v>A5</v>
      </c>
      <c r="Q429" s="48" t="str">
        <f>IF(COUNTIF(MaGv!$C$51:$BB$51, L421)&gt;0, INDEX(MaGv!$C$38:$BB$51, 1, MATCH(L421, MaGv!$C$51:$BB$51,0))," ")</f>
        <v>A8</v>
      </c>
      <c r="R429" s="48" t="str">
        <f>IF(COUNTIF(MaGv!$C$56:$BB$56, L421)&gt;0, INDEX(MaGv!$C$38:$BB$56, 1, MATCH(L421, MaGv!$C$56:$BB$56,0))," ")</f>
        <v>C3</v>
      </c>
      <c r="S429" s="48" t="str">
        <f>IF(COUNTIF(MaGv!$C$61:$BB$61, L421)&gt;0, INDEX(MaGv!$C$38:$BB$61, 1, MATCH(L421, MaGv!$C$61:$BB$61,0))," ")</f>
        <v xml:space="preserve"> </v>
      </c>
      <c r="T429" s="48" t="str">
        <f>IF(COUNTIF(MaGv!$C$66:$BB$66, L421)&gt;0, INDEX(MaGv!$C$38:$BB$66, 1, MATCH(L421, MaGv!$C$66:$BB$66,0))," ")</f>
        <v xml:space="preserve"> </v>
      </c>
    </row>
    <row r="430" spans="1:22" ht="12.95" customHeight="1" x14ac:dyDescent="0.2">
      <c r="A430" s="91"/>
      <c r="B430" s="486"/>
      <c r="C430" s="48">
        <v>4</v>
      </c>
      <c r="D430" s="49" t="s">
        <v>709</v>
      </c>
      <c r="E430" s="48" t="str">
        <f>IF(COUNTIF(MaGv!$C$42:$BB$42, B421)&gt;0, INDEX(MaGv!$C$38:$BB$42, 1, MATCH(B421, MaGv!$C$42:$BB$42,0))," ")</f>
        <v xml:space="preserve"> </v>
      </c>
      <c r="F430" s="48" t="str">
        <f>IF(COUNTIF(MaGv!$C$47:$BB$47, B421)&gt;0, INDEX(MaGv!$C$38:$BB$47, 1, MATCH(B421, MaGv!$C$47:$BB$47,0))," ")</f>
        <v xml:space="preserve"> </v>
      </c>
      <c r="G430" s="48" t="str">
        <f>IF(COUNTIF(MaGv!$C$52:$BB$52, B421)&gt;0, INDEX(MaGv!$C$38:$BB$52, 1, MATCH(B421, MaGv!$C$52:$BB$52, 0))," ")</f>
        <v xml:space="preserve"> </v>
      </c>
      <c r="H430" s="48" t="str">
        <f>IF(COUNTIF(MaGv!$C$57:$BB$57, B421)&gt;0, INDEX(MaGv!$C$38:$BB$57, 1, MATCH(B421, MaGv!$C$57:$BB$57,0))," ")</f>
        <v>C14</v>
      </c>
      <c r="I430" s="48" t="str">
        <f>IF(COUNTIF(MaGv!$C$62:$BB$62, B421)&gt;0, INDEX(MaGv!$C$38:$BB$62, 1, MATCH(B421, MaGv!$C$62:$BB$62,0))," ")</f>
        <v xml:space="preserve"> </v>
      </c>
      <c r="J430" s="48" t="str">
        <f>IF(COUNTIF(MaGv!$C$66:$BB$67, B421)&gt;0, INDEX(MaGv!$C$38:$BB$67, 1, MATCH(B421, MaGv!$C$67:$BB$67,0))," ")</f>
        <v xml:space="preserve"> </v>
      </c>
      <c r="K430" s="75"/>
      <c r="L430" s="486"/>
      <c r="M430" s="48">
        <v>4</v>
      </c>
      <c r="N430" s="49" t="s">
        <v>709</v>
      </c>
      <c r="O430" s="48" t="str">
        <f>IF(COUNTIF(MaGv!$C$42:$BB$42, L421)&gt;0, INDEX(MaGv!$C$38:$BB$42, 1, MATCH(L421, MaGv!$C$42:$BB$42,0))," ")</f>
        <v xml:space="preserve"> </v>
      </c>
      <c r="P430" s="48" t="str">
        <f>IF(COUNTIF(MaGv!$C$47:$BB$47, L421)&gt;0, INDEX(MaGv!$C$38:$BB$47, 1, MATCH(L421, MaGv!$C$47:$BB$47,0))," ")</f>
        <v>A3</v>
      </c>
      <c r="Q430" s="48" t="str">
        <f>IF(COUNTIF(MaGv!$C$52:$BB$52, L421)&gt;0, INDEX(MaGv!$C$38:$BB$52, 1, MATCH(L421, MaGv!$C$52:$BB$52, 0))," ")</f>
        <v>A14</v>
      </c>
      <c r="R430" s="48" t="str">
        <f>IF(COUNTIF(MaGv!$C$57:$BB$57, L421)&gt;0, INDEX(MaGv!$C$38:$BB$57, 1, MATCH(L421, MaGv!$C$57:$BB$57,0))," ")</f>
        <v>C6</v>
      </c>
      <c r="S430" s="48" t="str">
        <f>IF(COUNTIF(MaGv!$C$62:$BB$62, L421)&gt;0, INDEX(MaGv!$C$38:$BB$62, 1, MATCH(L421, MaGv!$C$62:$BB$62,0))," ")</f>
        <v xml:space="preserve"> </v>
      </c>
      <c r="T430" s="48" t="str">
        <f>IF(COUNTIF(MaGv!$C$66:$BB$67, L421)&gt;0, INDEX(MaGv!$C$38:$BB$67, 1, MATCH(L421, MaGv!$C$67:$BB$67,0))," ")</f>
        <v xml:space="preserve"> </v>
      </c>
    </row>
    <row r="431" spans="1:22" ht="12.95" customHeight="1" x14ac:dyDescent="0.2">
      <c r="A431" s="91"/>
      <c r="B431" s="487"/>
      <c r="C431" s="50">
        <v>5</v>
      </c>
      <c r="D431" s="51" t="s">
        <v>710</v>
      </c>
      <c r="E431" s="50" t="str">
        <f>IF(COUNTIF(MaGv!$C$43:$BB$43, B421)&gt;0, INDEX(MaGv!$C$38:$BB$43, 1, MATCH(B421, MaGv!$C$43:$BB$43,0))," ")</f>
        <v xml:space="preserve"> </v>
      </c>
      <c r="F431" s="50" t="str">
        <f>IF(COUNTIF(MaGv!$C$48:$BB$48, B421)&gt;0, INDEX(MaGv!$C$38:$BB$48, 1, MATCH(B421, MaGv!$C$48:$BB$48,0))," ")</f>
        <v>C13</v>
      </c>
      <c r="G431" s="50" t="str">
        <f>IF(COUNTIF(MaGv!$C$53:$BB$53, B421)&gt;0, INDEX(MaGv!$C$38:$BB$53, 1, MATCH(B421, MaGv!$C$53:$BB$53,0))," ")</f>
        <v xml:space="preserve"> </v>
      </c>
      <c r="H431" s="50" t="str">
        <f>IF(COUNTIF(MaGv!$C$58:$BB$58, B421)&gt;0, INDEX(MaGv!$C$38:$BB$58, 1, MATCH(B421, MaGv!$C$58:$BB$58,0))," ")</f>
        <v>C14</v>
      </c>
      <c r="I431" s="50" t="str">
        <f>IF(COUNTIF(MaGv!$C$63:$BB$63, B421)&gt;0, INDEX(MaGv!$C$38:$BB$63, 1, MATCH(B421, MaGv!$C$63:$BB$63,0))," ")</f>
        <v xml:space="preserve"> </v>
      </c>
      <c r="J431" s="50" t="str">
        <f>IF(COUNTIF(MaGv!$C$68:$BB$68, B421)&gt;0, INDEX(MaGv!$C$38:$BB$68, 1, MATCH(B421, MaGv!$C$68:$BB$68,0))," ")</f>
        <v xml:space="preserve"> </v>
      </c>
      <c r="K431" s="75"/>
      <c r="L431" s="487"/>
      <c r="M431" s="50">
        <v>5</v>
      </c>
      <c r="N431" s="51" t="s">
        <v>710</v>
      </c>
      <c r="O431" s="50" t="str">
        <f>IF(COUNTIF(MaGv!$C$43:$BB$43, L421)&gt;0, INDEX(MaGv!$C$38:$BB$43, 1, MATCH(L421, MaGv!$C$43:$BB$43,0))," ")</f>
        <v xml:space="preserve"> </v>
      </c>
      <c r="P431" s="50" t="str">
        <f>IF(COUNTIF(MaGv!$C$48:$BB$48, L421)&gt;0, INDEX(MaGv!$C$38:$BB$48, 1, MATCH(L421, MaGv!$C$48:$BB$48,0))," ")</f>
        <v>A3</v>
      </c>
      <c r="Q431" s="50" t="str">
        <f>IF(COUNTIF(MaGv!$C$53:$BB$53, L421)&gt;0, INDEX(MaGv!$C$38:$BB$53, 1, MATCH(L421, MaGv!$C$53:$BB$53,0))," ")</f>
        <v>A14</v>
      </c>
      <c r="R431" s="50" t="str">
        <f>IF(COUNTIF(MaGv!$C$58:$BB$58, L421)&gt;0, INDEX(MaGv!$C$38:$BB$58, 1, MATCH(L421, MaGv!$C$58:$BB$58,0))," ")</f>
        <v>C6</v>
      </c>
      <c r="S431" s="50" t="str">
        <f>IF(COUNTIF(MaGv!$C$63:$BB$63, L421)&gt;0, INDEX(MaGv!$C$38:$BB$63, 1, MATCH(L421, MaGv!$C$63:$BB$63,0))," ")</f>
        <v xml:space="preserve"> </v>
      </c>
      <c r="T431" s="50" t="str">
        <f>IF(COUNTIF(MaGv!$C$68:$BB$68, L421)&gt;0, INDEX(MaGv!$C$38:$BB$68, 1, MATCH(L421, MaGv!$C$68:$BB$68,0))," ")</f>
        <v xml:space="preserve"> </v>
      </c>
    </row>
    <row r="432" spans="1:22" ht="12.95" customHeight="1" x14ac:dyDescent="0.2">
      <c r="A432" s="91"/>
      <c r="B432" s="86"/>
      <c r="C432" s="45"/>
      <c r="D432" s="52"/>
      <c r="E432" s="45"/>
      <c r="F432" s="45"/>
      <c r="G432" s="45"/>
      <c r="H432" s="45"/>
      <c r="I432" s="45"/>
      <c r="J432" s="45"/>
      <c r="K432" s="75"/>
      <c r="L432" s="86"/>
      <c r="M432" s="45"/>
      <c r="N432" s="52"/>
      <c r="O432" s="45"/>
      <c r="P432" s="45"/>
      <c r="Q432" s="45"/>
      <c r="R432" s="45"/>
      <c r="S432" s="45"/>
      <c r="T432" s="45"/>
    </row>
    <row r="433" spans="1:22" ht="12.95" customHeight="1" x14ac:dyDescent="0.2">
      <c r="A433" s="94"/>
      <c r="B433" s="87"/>
      <c r="C433" s="53"/>
      <c r="D433" s="53"/>
      <c r="E433" s="54"/>
      <c r="F433" s="54"/>
      <c r="G433" s="54"/>
      <c r="H433" s="54"/>
      <c r="I433" s="54"/>
      <c r="J433" s="54"/>
      <c r="K433" s="54"/>
      <c r="L433" s="87"/>
      <c r="M433" s="53"/>
      <c r="N433" s="53"/>
      <c r="O433" s="54"/>
      <c r="P433" s="54"/>
      <c r="Q433" s="54"/>
      <c r="R433" s="54"/>
      <c r="S433" s="54"/>
      <c r="T433" s="54"/>
    </row>
    <row r="434" spans="1:22" ht="12.95" customHeight="1" x14ac:dyDescent="0.2">
      <c r="A434" s="91"/>
      <c r="B434" s="83"/>
      <c r="C434" s="40" t="s">
        <v>94</v>
      </c>
      <c r="D434" s="40"/>
      <c r="E434" s="40"/>
      <c r="F434" s="40"/>
      <c r="G434" s="40"/>
      <c r="H434" s="40" t="str">
        <f>MaGv!$N$1</f>
        <v>02/1/2018</v>
      </c>
      <c r="I434" s="40"/>
      <c r="J434" s="40"/>
      <c r="K434" s="41"/>
      <c r="L434" s="83"/>
      <c r="M434" s="40" t="s">
        <v>94</v>
      </c>
      <c r="N434" s="40"/>
      <c r="O434" s="40"/>
      <c r="P434" s="40"/>
      <c r="Q434" s="40"/>
      <c r="R434" s="40" t="str">
        <f>MaGv!$N$1</f>
        <v>02/1/2018</v>
      </c>
      <c r="S434" s="40"/>
      <c r="T434" s="40"/>
    </row>
    <row r="435" spans="1:22" ht="12.95" customHeight="1" x14ac:dyDescent="0.3">
      <c r="B435" s="84" t="s">
        <v>95</v>
      </c>
      <c r="C435" s="489" t="str">
        <f>VLOOKUP(B437,dsma,3,0)&amp;"-"&amp;VLOOKUP(B437,dsma,5,0)</f>
        <v>Nguyễn Văn Anh-td</v>
      </c>
      <c r="D435" s="489"/>
      <c r="E435" s="489"/>
      <c r="F435" s="489"/>
      <c r="G435" s="41"/>
      <c r="H435" s="42"/>
      <c r="I435" s="43" t="s">
        <v>180</v>
      </c>
      <c r="J435" s="44">
        <f>60-COUNTIF(E438:J447, " ")</f>
        <v>4</v>
      </c>
      <c r="K435" s="41"/>
      <c r="L435" s="84" t="s">
        <v>95</v>
      </c>
      <c r="M435" s="489" t="str">
        <f>VLOOKUP(L437,dsma,3,0)&amp;"-"&amp;VLOOKUP(L437,dsma,5,0)</f>
        <v>Lê Văn Trí-td</v>
      </c>
      <c r="N435" s="489"/>
      <c r="O435" s="489"/>
      <c r="P435" s="489"/>
      <c r="Q435" s="41"/>
      <c r="R435" s="42"/>
      <c r="S435" s="43" t="s">
        <v>180</v>
      </c>
      <c r="T435" s="44">
        <f>60-COUNTIF(O438:T447, " ")</f>
        <v>14</v>
      </c>
    </row>
    <row r="436" spans="1:22" ht="3" customHeight="1" x14ac:dyDescent="0.2">
      <c r="B436" s="83"/>
      <c r="C436" s="41"/>
      <c r="D436" s="41"/>
      <c r="E436" s="45"/>
      <c r="F436" s="41"/>
      <c r="G436" s="41"/>
      <c r="H436" s="41"/>
      <c r="I436" s="41"/>
      <c r="J436" s="41"/>
      <c r="K436" s="41"/>
      <c r="L436" s="83"/>
      <c r="M436" s="41"/>
      <c r="N436" s="41"/>
      <c r="O436" s="45"/>
      <c r="P436" s="41"/>
      <c r="Q436" s="41"/>
      <c r="R436" s="41"/>
      <c r="S436" s="41"/>
      <c r="T436" s="41"/>
    </row>
    <row r="437" spans="1:22" ht="12.95" customHeight="1" x14ac:dyDescent="0.2">
      <c r="A437" s="93"/>
      <c r="B437" s="85" t="str">
        <f>X59</f>
        <v>BE02</v>
      </c>
      <c r="C437" s="46" t="s">
        <v>96</v>
      </c>
      <c r="D437" s="46" t="s">
        <v>97</v>
      </c>
      <c r="E437" s="46" t="s">
        <v>15</v>
      </c>
      <c r="F437" s="46" t="s">
        <v>16</v>
      </c>
      <c r="G437" s="46" t="s">
        <v>38</v>
      </c>
      <c r="H437" s="46" t="s">
        <v>39</v>
      </c>
      <c r="I437" s="46" t="s">
        <v>40</v>
      </c>
      <c r="J437" s="46" t="s">
        <v>41</v>
      </c>
      <c r="K437" s="74"/>
      <c r="L437" s="85" t="str">
        <f>X60</f>
        <v>BE03</v>
      </c>
      <c r="M437" s="46" t="s">
        <v>96</v>
      </c>
      <c r="N437" s="46" t="s">
        <v>97</v>
      </c>
      <c r="O437" s="46" t="s">
        <v>15</v>
      </c>
      <c r="P437" s="46" t="s">
        <v>16</v>
      </c>
      <c r="Q437" s="46" t="s">
        <v>38</v>
      </c>
      <c r="R437" s="46" t="s">
        <v>39</v>
      </c>
      <c r="S437" s="46" t="s">
        <v>40</v>
      </c>
      <c r="T437" s="46" t="s">
        <v>41</v>
      </c>
      <c r="V437" s="89">
        <v>56</v>
      </c>
    </row>
    <row r="438" spans="1:22" ht="12.95" customHeight="1" x14ac:dyDescent="0.2">
      <c r="A438" s="91"/>
      <c r="B438" s="488" t="s">
        <v>25</v>
      </c>
      <c r="C438" s="38">
        <v>1</v>
      </c>
      <c r="D438" s="47" t="s">
        <v>98</v>
      </c>
      <c r="E438" s="38" t="str">
        <f>IF(COUNTIF(MaGv!$C$4:$BB$4, B437)&gt;0, INDEX(MaGv!$C$3:$BB$4, 1, MATCH(B437, MaGv!$C$4:$BB$4,0))," ")</f>
        <v xml:space="preserve"> </v>
      </c>
      <c r="F438" s="38" t="str">
        <f>IF(COUNTIF(MaGv!$C$9:$BB$9, B437)&gt;0, INDEX(MaGv!$C$3:$BB$9, 1, MATCH(B437, MaGv!$C$9:$BB$9,0))," ")</f>
        <v xml:space="preserve"> </v>
      </c>
      <c r="G438" s="38" t="str">
        <f>IF(COUNTIF(MaGv!$C$14:$BB$14, B437)&gt;0, INDEX(MaGv!$C$3:$BB$14, 1, MATCH(B437, MaGv!$C$14:$BB$14,0))," ")</f>
        <v xml:space="preserve"> </v>
      </c>
      <c r="H438" s="38" t="str">
        <f>IF(COUNTIF(MaGv!$C$19:$BB$19, B437)&gt;0, INDEX(MaGv!$C$3:$BB$19, 1, MATCH(B437, MaGv!$C$19:$BB$19,0))," ")</f>
        <v xml:space="preserve"> </v>
      </c>
      <c r="I438" s="38" t="str">
        <f>IF(COUNTIF(MaGv!$C$24:$BB$24, B437)&gt;0, INDEX(MaGv!$C$3:$BB$24, 1, MATCH(B437, MaGv!$C$24:$BB$24,0))," ")</f>
        <v xml:space="preserve"> </v>
      </c>
      <c r="J438" s="38" t="str">
        <f>IF(COUNTIF(MaGv!$C$29:$BB$29, B437)&gt;0, INDEX(MaGv!$C$3:$BB$29, 1, MATCH(B437, MaGv!$C$29:$BB$29,0))," ")</f>
        <v xml:space="preserve"> </v>
      </c>
      <c r="K438" s="75"/>
      <c r="L438" s="488" t="s">
        <v>25</v>
      </c>
      <c r="M438" s="38">
        <v>1</v>
      </c>
      <c r="N438" s="47" t="s">
        <v>98</v>
      </c>
      <c r="O438" s="38" t="str">
        <f>IF(COUNTIF(MaGv!$C$4:$BB$4, L437)&gt;0, INDEX(MaGv!$C$3:$BB$4, 1, MATCH(L437, MaGv!$C$4:$BB$4,0))," ")</f>
        <v xml:space="preserve"> </v>
      </c>
      <c r="P438" s="38" t="str">
        <f>IF(COUNTIF(MaGv!$C$9:$BB$9, L437)&gt;0, INDEX(MaGv!$C$3:$BB$9, 1, MATCH(L437, MaGv!$C$9:$BB$9,0))," ")</f>
        <v xml:space="preserve"> </v>
      </c>
      <c r="Q438" s="38" t="str">
        <f>IF(COUNTIF(MaGv!$C$14:$BB$14, L437)&gt;0, INDEX(MaGv!$C$3:$BB$14, 1, MATCH(L437, MaGv!$C$14:$BB$14,0))," ")</f>
        <v xml:space="preserve"> </v>
      </c>
      <c r="R438" s="38" t="str">
        <f>IF(COUNTIF(MaGv!$C$19:$BB$19, L437)&gt;0, INDEX(MaGv!$C$3:$BB$19, 1, MATCH(L437, MaGv!$C$19:$BB$19,0))," ")</f>
        <v>B4</v>
      </c>
      <c r="S438" s="38" t="str">
        <f>IF(COUNTIF(MaGv!$C$24:$BB$24, L437)&gt;0, INDEX(MaGv!$C$3:$BB$24, 1, MATCH(L437, MaGv!$C$24:$BB$24,0))," ")</f>
        <v>B9</v>
      </c>
      <c r="T438" s="38" t="str">
        <f>IF(COUNTIF(MaGv!$C$29:$BB$29, L437)&gt;0, INDEX(MaGv!$C$3:$BB$29, 1, MATCH(L437, MaGv!$C$29:$BB$29,0))," ")</f>
        <v xml:space="preserve"> </v>
      </c>
    </row>
    <row r="439" spans="1:22" ht="12.95" customHeight="1" x14ac:dyDescent="0.2">
      <c r="A439" s="91"/>
      <c r="B439" s="486"/>
      <c r="C439" s="48">
        <v>2</v>
      </c>
      <c r="D439" s="49" t="s">
        <v>140</v>
      </c>
      <c r="E439" s="48" t="str">
        <f>IF(COUNTIF(MaGv!$C$5:$BB$5, B437)&gt;0, INDEX(MaGv!$C$3:$BB$5, 1, MATCH(B437, MaGv!$C$5:$BB$5,0))," ")</f>
        <v xml:space="preserve"> </v>
      </c>
      <c r="F439" s="48" t="str">
        <f>IF(COUNTIF(MaGv!$C$10:$BB$10, B437)&gt;0, INDEX(MaGv!$C$3:$BB$10, 1, MATCH(B437, MaGv!$C$10:$BB$10,0))," ")</f>
        <v xml:space="preserve"> </v>
      </c>
      <c r="G439" s="48" t="str">
        <f>IF(COUNTIF(MaGv!$C$15:$BB$15, B437)&gt;0, INDEX(MaGv!$C$3:$BB$15, 1, MATCH(B437, MaGv!$C$15:$BB$15,0))," ")</f>
        <v xml:space="preserve"> </v>
      </c>
      <c r="H439" s="48" t="str">
        <f>IF(COUNTIF(MaGv!$C$20:$BB$20, B437)&gt;0, INDEX(MaGv!$C$3:$BB$20, 1, MATCH(B437, MaGv!$C$20:$BB$20,0))," ")</f>
        <v xml:space="preserve"> </v>
      </c>
      <c r="I439" s="48" t="str">
        <f>IF(COUNTIF(MaGv!$C$25:$BB$25, B437)&gt;0, INDEX(MaGv!$C$3:$BB$25, 1, MATCH(B437, MaGv!$C$25:$BB$25,0))," ")</f>
        <v xml:space="preserve"> </v>
      </c>
      <c r="J439" s="48" t="str">
        <f>IF(COUNTIF(MaGv!$C$30:$BB$30, B437)&gt;0, INDEX(MaGv!$C$3:$BB$30, 1, MATCH(B437, MaGv!$C$30:$BB$30,0))," ")</f>
        <v xml:space="preserve"> </v>
      </c>
      <c r="K439" s="75"/>
      <c r="L439" s="486"/>
      <c r="M439" s="48">
        <v>2</v>
      </c>
      <c r="N439" s="49" t="s">
        <v>140</v>
      </c>
      <c r="O439" s="48" t="str">
        <f>IF(COUNTIF(MaGv!$C$5:$BB$5, L437)&gt;0, INDEX(MaGv!$C$3:$BB$5, 1, MATCH(L437, MaGv!$C$5:$BB$5,0))," ")</f>
        <v xml:space="preserve"> </v>
      </c>
      <c r="P439" s="48" t="str">
        <f>IF(COUNTIF(MaGv!$C$10:$BB$10, L437)&gt;0, INDEX(MaGv!$C$3:$BB$10, 1, MATCH(L437, MaGv!$C$10:$BB$10,0))," ")</f>
        <v xml:space="preserve"> </v>
      </c>
      <c r="Q439" s="48" t="str">
        <f>IF(COUNTIF(MaGv!$C$15:$BB$15, L437)&gt;0, INDEX(MaGv!$C$3:$BB$15, 1, MATCH(L437, MaGv!$C$15:$BB$15,0))," ")</f>
        <v xml:space="preserve"> </v>
      </c>
      <c r="R439" s="48" t="str">
        <f>IF(COUNTIF(MaGv!$C$20:$BB$20, L437)&gt;0, INDEX(MaGv!$C$3:$BB$20, 1, MATCH(L437, MaGv!$C$20:$BB$20,0))," ")</f>
        <v>B4</v>
      </c>
      <c r="S439" s="48" t="str">
        <f>IF(COUNTIF(MaGv!$C$25:$BB$25, L437)&gt;0, INDEX(MaGv!$C$3:$BB$25, 1, MATCH(L437, MaGv!$C$25:$BB$25,0))," ")</f>
        <v>B9</v>
      </c>
      <c r="T439" s="48" t="str">
        <f>IF(COUNTIF(MaGv!$C$30:$BB$30, L437)&gt;0, INDEX(MaGv!$C$3:$BB$30, 1, MATCH(L437, MaGv!$C$30:$BB$30,0))," ")</f>
        <v xml:space="preserve"> </v>
      </c>
    </row>
    <row r="440" spans="1:22" ht="12.95" customHeight="1" x14ac:dyDescent="0.2">
      <c r="A440" s="91"/>
      <c r="B440" s="486"/>
      <c r="C440" s="48">
        <v>3</v>
      </c>
      <c r="D440" s="49" t="s">
        <v>445</v>
      </c>
      <c r="E440" s="48" t="str">
        <f>IF(COUNTIF(MaGv!$C$6:$BB$6, B437)&gt;0, INDEX(MaGv!$C$3:$BB$6, 1, MATCH(B437, MaGv!$C$6:$BB$6,0))," ")</f>
        <v xml:space="preserve"> </v>
      </c>
      <c r="F440" s="48" t="str">
        <f>IF(COUNTIF(MaGv!$C$11:$BB$11, B437)&gt;0, INDEX(MaGv!$C$3:$BB$11, 1, MATCH(B437, MaGv!$C$11:$BB$11,0))," ")</f>
        <v xml:space="preserve"> </v>
      </c>
      <c r="G440" s="48" t="str">
        <f>IF(COUNTIF(MaGv!$C$16:$BB$16, B437)&gt;0, INDEX(MaGv!$C$3:$BB$16, 1, MATCH(B437, MaGv!$C$16:$BB$16,0))," ")</f>
        <v xml:space="preserve"> </v>
      </c>
      <c r="H440" s="48" t="str">
        <f>IF(COUNTIF(MaGv!$C$21:$BB$21, B437)&gt;0, INDEX(MaGv!$C$3:$BB$21, 1, MATCH(B437, MaGv!$C$21:$BB$21,0))," ")</f>
        <v xml:space="preserve"> </v>
      </c>
      <c r="I440" s="48" t="str">
        <f>IF(COUNTIF(MaGv!$C$26:$BB$26, B437)&gt;0, INDEX(MaGv!$C$3:$BB$26, 1, MATCH(B437, MaGv!$C$26:$BB$26,0))," ")</f>
        <v xml:space="preserve"> </v>
      </c>
      <c r="J440" s="48" t="str">
        <f>IF(COUNTIF(MaGv!$C$31:$BB$31, B437)&gt;0, INDEX(MaGv!$C$3:$BB$31, 1, MATCH(B437, MaGv!$C$31:$BB$31,0))," ")</f>
        <v xml:space="preserve"> </v>
      </c>
      <c r="K440" s="75"/>
      <c r="L440" s="486"/>
      <c r="M440" s="48">
        <v>3</v>
      </c>
      <c r="N440" s="49" t="s">
        <v>445</v>
      </c>
      <c r="O440" s="48" t="str">
        <f>IF(COUNTIF(MaGv!$C$6:$BB$6, L437)&gt;0, INDEX(MaGv!$C$3:$BB$6, 1, MATCH(L437, MaGv!$C$6:$BB$6,0))," ")</f>
        <v xml:space="preserve"> </v>
      </c>
      <c r="P440" s="48" t="str">
        <f>IF(COUNTIF(MaGv!$C$11:$BB$11, L437)&gt;0, INDEX(MaGv!$C$3:$BB$11, 1, MATCH(L437, MaGv!$C$11:$BB$11,0))," ")</f>
        <v xml:space="preserve"> </v>
      </c>
      <c r="Q440" s="48" t="str">
        <f>IF(COUNTIF(MaGv!$C$16:$BB$16, L437)&gt;0, INDEX(MaGv!$C$3:$BB$16, 1, MATCH(L437, MaGv!$C$16:$BB$16,0))," ")</f>
        <v xml:space="preserve"> </v>
      </c>
      <c r="R440" s="48" t="str">
        <f>IF(COUNTIF(MaGv!$C$21:$BB$21, L437)&gt;0, INDEX(MaGv!$C$3:$BB$21, 1, MATCH(L437, MaGv!$C$21:$BB$21,0))," ")</f>
        <v>B3</v>
      </c>
      <c r="S440" s="48" t="str">
        <f>IF(COUNTIF(MaGv!$C$26:$BB$26, L437)&gt;0, INDEX(MaGv!$C$3:$BB$26, 1, MATCH(L437, MaGv!$C$26:$BB$26,0))," ")</f>
        <v>B10</v>
      </c>
      <c r="T440" s="48" t="str">
        <f>IF(COUNTIF(MaGv!$C$31:$BB$31, L437)&gt;0, INDEX(MaGv!$C$3:$BB$31, 1, MATCH(L437, MaGv!$C$31:$BB$31,0))," ")</f>
        <v xml:space="preserve"> </v>
      </c>
    </row>
    <row r="441" spans="1:22" ht="12.95" customHeight="1" x14ac:dyDescent="0.2">
      <c r="A441" s="91"/>
      <c r="B441" s="486"/>
      <c r="C441" s="48">
        <v>4</v>
      </c>
      <c r="D441" s="49" t="s">
        <v>141</v>
      </c>
      <c r="E441" s="48" t="str">
        <f>IF(COUNTIF(MaGv!$C$7:$BB$7, B437)&gt;0, INDEX(MaGv!$C$3:$BB$7, 1, MATCH(B437, MaGv!$C$7:$BB$7,0))," ")</f>
        <v xml:space="preserve"> </v>
      </c>
      <c r="F441" s="48" t="str">
        <f>IF(COUNTIF(MaGv!$C$12:$BB$12, B437)&gt;0, INDEX(MaGv!$C$3:$BB$12, 1, MATCH(B437, MaGv!$C$12:$BB$12,0))," ")</f>
        <v xml:space="preserve"> </v>
      </c>
      <c r="G441" s="48" t="str">
        <f>IF(COUNTIF(MaGv!$C$17:$BB$17, B437)&gt;0, INDEX(MaGv!$C$3:$BB$17, 1, MATCH(B437, MaGv!$C$17:$BB$17,0))," ")</f>
        <v xml:space="preserve"> </v>
      </c>
      <c r="H441" s="48" t="str">
        <f>IF(COUNTIF(MaGv!$C$22:$BB$22, B437)&gt;0, INDEX(MaGv!$C$3:$BB$22, 1, MATCH(B437, MaGv!$C$22:$BB$22,0))," ")</f>
        <v xml:space="preserve"> </v>
      </c>
      <c r="I441" s="48" t="str">
        <f>IF(COUNTIF(MaGv!$C$27:$BB$27, B437)&gt;0, INDEX(MaGv!$C$3:$BB$27, 1, MATCH(B437, MaGv!$C$27:$BB$27,0))," ")</f>
        <v xml:space="preserve"> </v>
      </c>
      <c r="J441" s="48" t="str">
        <f>IF(COUNTIF(MaGv!$C$32:$BB$32, B437)&gt;0, INDEX(MaGv!$C$3:$BB$32, 1, MATCH(B437, MaGv!$C$32:$BB$32,0))," ")</f>
        <v xml:space="preserve"> </v>
      </c>
      <c r="K441" s="75"/>
      <c r="L441" s="486"/>
      <c r="M441" s="48">
        <v>4</v>
      </c>
      <c r="N441" s="49" t="s">
        <v>141</v>
      </c>
      <c r="O441" s="48" t="str">
        <f>IF(COUNTIF(MaGv!$C$7:$BB$7, L437)&gt;0, INDEX(MaGv!$C$3:$BB$7, 1, MATCH(L437, MaGv!$C$7:$BB$7,0))," ")</f>
        <v xml:space="preserve"> </v>
      </c>
      <c r="P441" s="48" t="str">
        <f>IF(COUNTIF(MaGv!$C$12:$BB$12, L437)&gt;0, INDEX(MaGv!$C$3:$BB$12, 1, MATCH(L437, MaGv!$C$12:$BB$12,0))," ")</f>
        <v xml:space="preserve"> </v>
      </c>
      <c r="Q441" s="48" t="str">
        <f>IF(COUNTIF(MaGv!$C$17:$BB$17, L437)&gt;0, INDEX(MaGv!$C$3:$BB$17, 1, MATCH(L437, MaGv!$C$17:$BB$17,0))," ")</f>
        <v xml:space="preserve"> </v>
      </c>
      <c r="R441" s="48" t="str">
        <f>IF(COUNTIF(MaGv!$C$22:$BB$22, L437)&gt;0, INDEX(MaGv!$C$3:$BB$22, 1, MATCH(L437, MaGv!$C$22:$BB$22,0))," ")</f>
        <v>B3</v>
      </c>
      <c r="S441" s="48" t="str">
        <f>IF(COUNTIF(MaGv!$C$27:$BB$27, L437)&gt;0, INDEX(MaGv!$C$3:$BB$27, 1, MATCH(L437, MaGv!$C$27:$BB$27,0))," ")</f>
        <v>B10</v>
      </c>
      <c r="T441" s="48" t="str">
        <f>IF(COUNTIF(MaGv!$C$32:$BB$32, L437)&gt;0, INDEX(MaGv!$C$3:$BB$32, 1, MATCH(L437, MaGv!$C$32:$BB$32,0))," ")</f>
        <v xml:space="preserve"> </v>
      </c>
    </row>
    <row r="442" spans="1:22" ht="12.95" customHeight="1" thickBot="1" x14ac:dyDescent="0.25">
      <c r="A442" s="91"/>
      <c r="B442" s="486"/>
      <c r="C442" s="79">
        <v>5</v>
      </c>
      <c r="D442" s="81" t="s">
        <v>142</v>
      </c>
      <c r="E442" s="79" t="str">
        <f>IF(COUNTIF(MaGv!$C$8:$BB$8, B437)&gt;0, INDEX(MaGv!$C$3:$BB$8, 1, MATCH(B437, MaGv!$C$8:$BB$8,0))," ")</f>
        <v xml:space="preserve"> </v>
      </c>
      <c r="F442" s="79" t="str">
        <f>IF(COUNTIF(MaGv!$C$13:$BB$13, B437)&gt;0, INDEX(MaGv!$C$3:$BB$13, 1, MATCH(B437, MaGv!$C$13:$BB$13,0))," ")</f>
        <v xml:space="preserve"> </v>
      </c>
      <c r="G442" s="79" t="str">
        <f>IF(COUNTIF(MaGv!$C$18:$BB$18, B437)&gt;0, INDEX(MaGv!$C$3:$BB$18, 1, MATCH(B437, MaGv!$C$18:$BB$18,0))," ")</f>
        <v xml:space="preserve"> </v>
      </c>
      <c r="H442" s="79" t="str">
        <f>IF(COUNTIF(MaGv!$C$23:$BB$23, B437)&gt;0, INDEX(MaGv!$C$3:$BB$23, 1, MATCH(B437, MaGv!$C$23:$BB$23,0))," ")</f>
        <v xml:space="preserve"> </v>
      </c>
      <c r="I442" s="79" t="str">
        <f>IF(COUNTIF(MaGv!$C$28:$BB$28, B437)&gt;0, INDEX(MaGv!$C$3:$BB$28, 1, MATCH(B437, MaGv!$C$28:$BB$28,0))," ")</f>
        <v xml:space="preserve"> </v>
      </c>
      <c r="J442" s="79" t="str">
        <f>IF(COUNTIF(MaGv!$C$33:$BB$33, B437)&gt;0, INDEX(MaGv!$C$3:$BB$33, 1, MATCH(B437, MaGv!$C$33:$BB$33, 0))," ")</f>
        <v xml:space="preserve"> </v>
      </c>
      <c r="K442" s="75"/>
      <c r="L442" s="486"/>
      <c r="M442" s="79">
        <v>5</v>
      </c>
      <c r="N442" s="81" t="s">
        <v>142</v>
      </c>
      <c r="O442" s="79" t="str">
        <f>IF(COUNTIF(MaGv!$C$8:$BB$8, L437)&gt;0, INDEX(MaGv!$C$3:$BB$8, 1, MATCH(L437, MaGv!$C$8:$BB$8,0))," ")</f>
        <v xml:space="preserve"> </v>
      </c>
      <c r="P442" s="79" t="str">
        <f>IF(COUNTIF(MaGv!$C$13:$BB$13, L437)&gt;0, INDEX(MaGv!$C$3:$BB$13, 1, MATCH(L437, MaGv!$C$13:$BB$13,0))," ")</f>
        <v xml:space="preserve"> </v>
      </c>
      <c r="Q442" s="79" t="str">
        <f>IF(COUNTIF(MaGv!$C$18:$BB$18, L437)&gt;0, INDEX(MaGv!$C$3:$BB$18, 1, MATCH(L437, MaGv!$C$18:$BB$18,0))," ")</f>
        <v xml:space="preserve"> </v>
      </c>
      <c r="R442" s="79" t="str">
        <f>IF(COUNTIF(MaGv!$C$23:$BB$23, L437)&gt;0, INDEX(MaGv!$C$3:$BB$23, 1, MATCH(L437, MaGv!$C$23:$BB$23,0))," ")</f>
        <v xml:space="preserve"> </v>
      </c>
      <c r="S442" s="79" t="str">
        <f>IF(COUNTIF(MaGv!$C$28:$BB$28, L437)&gt;0, INDEX(MaGv!$C$3:$BB$28, 1, MATCH(L437, MaGv!$C$28:$BB$28,0))," ")</f>
        <v xml:space="preserve"> </v>
      </c>
      <c r="T442" s="79" t="str">
        <f>IF(COUNTIF(MaGv!$C$33:$BB$33, L437)&gt;0, INDEX(MaGv!$C$3:$BB$33, 1, MATCH(L437, MaGv!$C$33:$BB$33, 0))," ")</f>
        <v xml:space="preserve"> </v>
      </c>
    </row>
    <row r="443" spans="1:22" ht="12.95" customHeight="1" thickTop="1" x14ac:dyDescent="0.2">
      <c r="A443" s="91"/>
      <c r="B443" s="485" t="s">
        <v>24</v>
      </c>
      <c r="C443" s="80">
        <v>1</v>
      </c>
      <c r="D443" s="82" t="s">
        <v>446</v>
      </c>
      <c r="E443" s="80" t="str">
        <f>IF(COUNTIF(MaGv!$C$39:$BB$39, B437)&gt;0, INDEX(MaGv!$C$38:$BB$39, 1, MATCH(B437, MaGv!$C$39:$BB$39,0))," ")</f>
        <v xml:space="preserve"> </v>
      </c>
      <c r="F443" s="80" t="str">
        <f>IF(COUNTIF(MaGv!$C$44:$BB$44, B437)&gt;0, INDEX(MaGv!$C$38:$BB$44, 1, MATCH(B437, MaGv!$C$44:$BB$44,0))," ")</f>
        <v xml:space="preserve"> </v>
      </c>
      <c r="G443" s="80" t="str">
        <f>IF(COUNTIF(MaGv!$C$49:$BB$49, B437)&gt;0, INDEX(MaGv!$C$38:$BB$49, 1, MATCH(B437, MaGv!$C$49:$BB$49,0))," ")</f>
        <v xml:space="preserve"> </v>
      </c>
      <c r="H443" s="80" t="str">
        <f>IF(COUNTIF(MaGv!$C$54:$BB$54, B437)&gt;0, INDEX(MaGv!$C$38:$BB$54, 1, MATCH(B437, MaGv!$C$54:$BB$54,0))," ")</f>
        <v xml:space="preserve"> </v>
      </c>
      <c r="I443" s="80" t="str">
        <f>IF(COUNTIF(MaGv!$C$59:$BB$59, B437)&gt;0, INDEX(MaGv!$C$38:$BB$59, 1, MATCH(B437, MaGv!$C$59:$BB$59,0))," ")</f>
        <v xml:space="preserve"> </v>
      </c>
      <c r="J443" s="80" t="str">
        <f>IF(COUNTIF(MaGv!$C$64:$BB$64, B437)&gt;0, INDEX(MaGv!$C$38:$BB$64, 1, MATCH(B437, MaGv!$C$64:$BB$64,0))," ")</f>
        <v xml:space="preserve"> </v>
      </c>
      <c r="K443" s="75"/>
      <c r="L443" s="485" t="s">
        <v>24</v>
      </c>
      <c r="M443" s="80">
        <v>1</v>
      </c>
      <c r="N443" s="82" t="s">
        <v>446</v>
      </c>
      <c r="O443" s="80" t="str">
        <f>IF(COUNTIF(MaGv!$C$39:$BB$39, L437)&gt;0, INDEX(MaGv!$C$38:$BB$39, 1, MATCH(L437, MaGv!$C$39:$BB$39,0))," ")</f>
        <v xml:space="preserve"> </v>
      </c>
      <c r="P443" s="80" t="str">
        <f>IF(COUNTIF(MaGv!$C$44:$BB$44, L437)&gt;0, INDEX(MaGv!$C$38:$BB$44, 1, MATCH(L437, MaGv!$C$44:$BB$44,0))," ")</f>
        <v xml:space="preserve"> </v>
      </c>
      <c r="Q443" s="80" t="str">
        <f>IF(COUNTIF(MaGv!$C$49:$BB$49, L437)&gt;0, INDEX(MaGv!$C$38:$BB$49, 1, MATCH(L437, MaGv!$C$49:$BB$49,0))," ")</f>
        <v xml:space="preserve"> </v>
      </c>
      <c r="R443" s="80" t="str">
        <f>IF(COUNTIF(MaGv!$C$54:$BB$54, L437)&gt;0, INDEX(MaGv!$C$38:$BB$54, 1, MATCH(L437, MaGv!$C$54:$BB$54,0))," ")</f>
        <v xml:space="preserve"> </v>
      </c>
      <c r="S443" s="80" t="str">
        <f>IF(COUNTIF(MaGv!$C$59:$BB$59, L437)&gt;0, INDEX(MaGv!$C$38:$BB$59, 1, MATCH(L437, MaGv!$C$59:$BB$59,0))," ")</f>
        <v xml:space="preserve"> </v>
      </c>
      <c r="T443" s="80" t="str">
        <f>IF(COUNTIF(MaGv!$C$64:$BB$64, L437)&gt;0, INDEX(MaGv!$C$38:$BB$64, 1, MATCH(L437, MaGv!$C$64:$BB$64,0))," ")</f>
        <v xml:space="preserve"> </v>
      </c>
    </row>
    <row r="444" spans="1:22" ht="12.95" customHeight="1" x14ac:dyDescent="0.2">
      <c r="A444" s="91"/>
      <c r="B444" s="486"/>
      <c r="C444" s="48">
        <v>2</v>
      </c>
      <c r="D444" s="49" t="s">
        <v>707</v>
      </c>
      <c r="E444" s="48" t="str">
        <f>IF(COUNTIF(MaGv!$C$40:$BB$40, B437)&gt;0, INDEX(MaGv!$C$38:$BB$40, 1, MATCH(B437, MaGv!$C$40:$BB$40,0))," ")</f>
        <v xml:space="preserve"> </v>
      </c>
      <c r="F444" s="48" t="str">
        <f>IF(COUNTIF(MaGv!$C$45:$BB$45, B437)&gt;0, INDEX(MaGv!$C$38:$BB$45, 1, MATCH(B437, MaGv!$C$45:$BB$45,0))," ")</f>
        <v xml:space="preserve"> </v>
      </c>
      <c r="G444" s="48" t="str">
        <f>IF(COUNTIF(MaGv!$C$50:$BB$50, B437)&gt;0, INDEX(MaGv!$C$38:$BB$50, 1, MATCH(B437, MaGv!$C$50:$BB$50,0))," ")</f>
        <v>A13</v>
      </c>
      <c r="H444" s="48" t="str">
        <f>IF(COUNTIF(MaGv!$C$55:$BB$55, B437)&gt;0, INDEX(MaGv!$C$38:$BB$55, 1, MATCH(B437, MaGv!$C$55:$BB$55,0))," ")</f>
        <v xml:space="preserve"> </v>
      </c>
      <c r="I444" s="48" t="str">
        <f>IF(COUNTIF(MaGv!$C$60:$BB$60, B437)&gt;0, INDEX(MaGv!$C$38:$BB$60, 1, MATCH(B437, MaGv!$C$60:$BB$60,0))," ")</f>
        <v xml:space="preserve"> </v>
      </c>
      <c r="J444" s="48" t="str">
        <f>IF(COUNTIF(MaGv!$C$65:$BB$65, B437)&gt;0, INDEX(MaGv!$C$38:$BB$65, 1, MATCH(B437, MaGv!$C$65:$BB$65,0))," ")</f>
        <v xml:space="preserve"> </v>
      </c>
      <c r="K444" s="75"/>
      <c r="L444" s="486"/>
      <c r="M444" s="48">
        <v>2</v>
      </c>
      <c r="N444" s="49" t="s">
        <v>707</v>
      </c>
      <c r="O444" s="48" t="str">
        <f>IF(COUNTIF(MaGv!$C$40:$BB$40, L437)&gt;0, INDEX(MaGv!$C$38:$BB$40, 1, MATCH(L437, MaGv!$C$40:$BB$40,0))," ")</f>
        <v xml:space="preserve"> </v>
      </c>
      <c r="P444" s="48" t="str">
        <f>IF(COUNTIF(MaGv!$C$45:$BB$45, L437)&gt;0, INDEX(MaGv!$C$38:$BB$45, 1, MATCH(L437, MaGv!$C$45:$BB$45,0))," ")</f>
        <v xml:space="preserve"> </v>
      </c>
      <c r="Q444" s="48" t="str">
        <f>IF(COUNTIF(MaGv!$C$50:$BB$50, L437)&gt;0, INDEX(MaGv!$C$38:$BB$50, 1, MATCH(L437, MaGv!$C$50:$BB$50,0))," ")</f>
        <v xml:space="preserve"> </v>
      </c>
      <c r="R444" s="48" t="str">
        <f>IF(COUNTIF(MaGv!$C$55:$BB$55, L437)&gt;0, INDEX(MaGv!$C$38:$BB$55, 1, MATCH(L437, MaGv!$C$55:$BB$55,0))," ")</f>
        <v xml:space="preserve"> </v>
      </c>
      <c r="S444" s="48" t="str">
        <f>IF(COUNTIF(MaGv!$C$60:$BB$60, L437)&gt;0, INDEX(MaGv!$C$38:$BB$60, 1, MATCH(L437, MaGv!$C$60:$BB$60,0))," ")</f>
        <v>A1</v>
      </c>
      <c r="T444" s="48" t="str">
        <f>IF(COUNTIF(MaGv!$C$65:$BB$65, L437)&gt;0, INDEX(MaGv!$C$38:$BB$65, 1, MATCH(L437, MaGv!$C$65:$BB$65,0))," ")</f>
        <v xml:space="preserve"> </v>
      </c>
    </row>
    <row r="445" spans="1:22" ht="12.95" customHeight="1" x14ac:dyDescent="0.2">
      <c r="A445" s="91"/>
      <c r="B445" s="486"/>
      <c r="C445" s="48">
        <v>3</v>
      </c>
      <c r="D445" s="49" t="s">
        <v>708</v>
      </c>
      <c r="E445" s="48" t="str">
        <f>IF(COUNTIF(MaGv!$C$41:$BB$41, B437)&gt;0, INDEX(MaGv!$C$38:$BB$41, 1, MATCH(B437, MaGv!$C$41:$BB$41,0))," ")</f>
        <v xml:space="preserve"> </v>
      </c>
      <c r="F445" s="48" t="str">
        <f>IF(COUNTIF(MaGv!$C$46:$BB$46, B437)&gt;0, INDEX(MaGv!$C$38:$BB$46, 1, MATCH(B437, MaGv!$C$46:$BB$46,0))," ")</f>
        <v xml:space="preserve"> </v>
      </c>
      <c r="G445" s="48" t="str">
        <f>IF(COUNTIF(MaGv!$C$51:$BB$51, B437)&gt;0, INDEX(MaGv!$C$38:$BB$51, 1, MATCH(B437, MaGv!$C$51:$BB$51,0))," ")</f>
        <v>A13</v>
      </c>
      <c r="H445" s="48" t="str">
        <f>IF(COUNTIF(MaGv!$C$56:$BB$56, B437)&gt;0, INDEX(MaGv!$C$38:$BB$56, 1, MATCH(B437, MaGv!$C$56:$BB$56,0))," ")</f>
        <v xml:space="preserve"> </v>
      </c>
      <c r="I445" s="48" t="str">
        <f>IF(COUNTIF(MaGv!$C$61:$BB$61, B437)&gt;0, INDEX(MaGv!$C$38:$BB$61, 1, MATCH(B437, MaGv!$C$61:$BB$61,0))," ")</f>
        <v xml:space="preserve"> </v>
      </c>
      <c r="J445" s="48" t="str">
        <f>IF(COUNTIF(MaGv!$C$66:$BB$66, B437)&gt;0, INDEX(MaGv!$C$38:$BB$66, 1, MATCH(B437, MaGv!$C$66:$BB$66,0))," ")</f>
        <v xml:space="preserve"> </v>
      </c>
      <c r="K445" s="75"/>
      <c r="L445" s="486"/>
      <c r="M445" s="48">
        <v>3</v>
      </c>
      <c r="N445" s="49" t="s">
        <v>708</v>
      </c>
      <c r="O445" s="48" t="str">
        <f>IF(COUNTIF(MaGv!$C$41:$BB$41, L437)&gt;0, INDEX(MaGv!$C$38:$BB$41, 1, MATCH(L437, MaGv!$C$41:$BB$41,0))," ")</f>
        <v xml:space="preserve"> </v>
      </c>
      <c r="P445" s="48" t="str">
        <f>IF(COUNTIF(MaGv!$C$46:$BB$46, L437)&gt;0, INDEX(MaGv!$C$38:$BB$46, 1, MATCH(L437, MaGv!$C$46:$BB$46,0))," ")</f>
        <v xml:space="preserve"> </v>
      </c>
      <c r="Q445" s="48" t="str">
        <f>IF(COUNTIF(MaGv!$C$51:$BB$51, L437)&gt;0, INDEX(MaGv!$C$38:$BB$51, 1, MATCH(L437, MaGv!$C$51:$BB$51,0))," ")</f>
        <v xml:space="preserve"> </v>
      </c>
      <c r="R445" s="48" t="str">
        <f>IF(COUNTIF(MaGv!$C$56:$BB$56, L437)&gt;0, INDEX(MaGv!$C$38:$BB$56, 1, MATCH(L437, MaGv!$C$56:$BB$56,0))," ")</f>
        <v xml:space="preserve"> </v>
      </c>
      <c r="S445" s="48" t="str">
        <f>IF(COUNTIF(MaGv!$C$61:$BB$61, L437)&gt;0, INDEX(MaGv!$C$38:$BB$61, 1, MATCH(L437, MaGv!$C$61:$BB$61,0))," ")</f>
        <v>A1</v>
      </c>
      <c r="T445" s="48" t="str">
        <f>IF(COUNTIF(MaGv!$C$66:$BB$66, L437)&gt;0, INDEX(MaGv!$C$38:$BB$66, 1, MATCH(L437, MaGv!$C$66:$BB$66,0))," ")</f>
        <v xml:space="preserve"> </v>
      </c>
    </row>
    <row r="446" spans="1:22" ht="12.95" customHeight="1" x14ac:dyDescent="0.2">
      <c r="A446" s="91"/>
      <c r="B446" s="486"/>
      <c r="C446" s="48">
        <v>4</v>
      </c>
      <c r="D446" s="49" t="s">
        <v>709</v>
      </c>
      <c r="E446" s="48" t="str">
        <f>IF(COUNTIF(MaGv!$C$42:$BB$42, B437)&gt;0, INDEX(MaGv!$C$38:$BB$42, 1, MATCH(B437, MaGv!$C$42:$BB$42,0))," ")</f>
        <v xml:space="preserve"> </v>
      </c>
      <c r="F446" s="48" t="str">
        <f>IF(COUNTIF(MaGv!$C$47:$BB$47, B437)&gt;0, INDEX(MaGv!$C$38:$BB$47, 1, MATCH(B437, MaGv!$C$47:$BB$47,0))," ")</f>
        <v xml:space="preserve"> </v>
      </c>
      <c r="G446" s="48" t="str">
        <f>IF(COUNTIF(MaGv!$C$52:$BB$52, B437)&gt;0, INDEX(MaGv!$C$38:$BB$52, 1, MATCH(B437, MaGv!$C$52:$BB$52, 0))," ")</f>
        <v>A12</v>
      </c>
      <c r="H446" s="48" t="str">
        <f>IF(COUNTIF(MaGv!$C$57:$BB$57, B437)&gt;0, INDEX(MaGv!$C$38:$BB$57, 1, MATCH(B437, MaGv!$C$57:$BB$57,0))," ")</f>
        <v xml:space="preserve"> </v>
      </c>
      <c r="I446" s="48" t="str">
        <f>IF(COUNTIF(MaGv!$C$62:$BB$62, B437)&gt;0, INDEX(MaGv!$C$38:$BB$62, 1, MATCH(B437, MaGv!$C$62:$BB$62,0))," ")</f>
        <v xml:space="preserve"> </v>
      </c>
      <c r="J446" s="48" t="str">
        <f>IF(COUNTIF(MaGv!$C$66:$BB$67, B437)&gt;0, INDEX(MaGv!$C$38:$BB$67, 1, MATCH(B437, MaGv!$C$67:$BB$67,0))," ")</f>
        <v xml:space="preserve"> </v>
      </c>
      <c r="K446" s="75"/>
      <c r="L446" s="486"/>
      <c r="M446" s="48">
        <v>4</v>
      </c>
      <c r="N446" s="49" t="s">
        <v>709</v>
      </c>
      <c r="O446" s="48" t="str">
        <f>IF(COUNTIF(MaGv!$C$42:$BB$42, L437)&gt;0, INDEX(MaGv!$C$38:$BB$42, 1, MATCH(L437, MaGv!$C$42:$BB$42,0))," ")</f>
        <v xml:space="preserve"> </v>
      </c>
      <c r="P446" s="48" t="str">
        <f>IF(COUNTIF(MaGv!$C$47:$BB$47, L437)&gt;0, INDEX(MaGv!$C$38:$BB$47, 1, MATCH(L437, MaGv!$C$47:$BB$47,0))," ")</f>
        <v>A6</v>
      </c>
      <c r="Q446" s="48" t="str">
        <f>IF(COUNTIF(MaGv!$C$52:$BB$52, L437)&gt;0, INDEX(MaGv!$C$38:$BB$52, 1, MATCH(L437, MaGv!$C$52:$BB$52, 0))," ")</f>
        <v xml:space="preserve"> </v>
      </c>
      <c r="R446" s="48" t="str">
        <f>IF(COUNTIF(MaGv!$C$57:$BB$57, L437)&gt;0, INDEX(MaGv!$C$38:$BB$57, 1, MATCH(L437, MaGv!$C$57:$BB$57,0))," ")</f>
        <v xml:space="preserve"> </v>
      </c>
      <c r="S446" s="48" t="str">
        <f>IF(COUNTIF(MaGv!$C$62:$BB$62, L437)&gt;0, INDEX(MaGv!$C$38:$BB$62, 1, MATCH(L437, MaGv!$C$62:$BB$62,0))," ")</f>
        <v>A2</v>
      </c>
      <c r="T446" s="48" t="str">
        <f>IF(COUNTIF(MaGv!$C$66:$BB$67, L437)&gt;0, INDEX(MaGv!$C$38:$BB$67, 1, MATCH(L437, MaGv!$C$67:$BB$67,0))," ")</f>
        <v xml:space="preserve"> </v>
      </c>
    </row>
    <row r="447" spans="1:22" ht="12.95" customHeight="1" x14ac:dyDescent="0.2">
      <c r="A447" s="91"/>
      <c r="B447" s="487"/>
      <c r="C447" s="50">
        <v>5</v>
      </c>
      <c r="D447" s="51" t="s">
        <v>710</v>
      </c>
      <c r="E447" s="50" t="str">
        <f>IF(COUNTIF(MaGv!$C$43:$BB$43, B437)&gt;0, INDEX(MaGv!$C$38:$BB$43, 1, MATCH(B437, MaGv!$C$43:$BB$43,0))," ")</f>
        <v xml:space="preserve"> </v>
      </c>
      <c r="F447" s="50" t="str">
        <f>IF(COUNTIF(MaGv!$C$48:$BB$48, B437)&gt;0, INDEX(MaGv!$C$38:$BB$48, 1, MATCH(B437, MaGv!$C$48:$BB$48,0))," ")</f>
        <v xml:space="preserve"> </v>
      </c>
      <c r="G447" s="50" t="str">
        <f>IF(COUNTIF(MaGv!$C$53:$BB$53, B437)&gt;0, INDEX(MaGv!$C$38:$BB$53, 1, MATCH(B437, MaGv!$C$53:$BB$53,0))," ")</f>
        <v>A12</v>
      </c>
      <c r="H447" s="50" t="str">
        <f>IF(COUNTIF(MaGv!$C$58:$BB$58, B437)&gt;0, INDEX(MaGv!$C$38:$BB$58, 1, MATCH(B437, MaGv!$C$58:$BB$58,0))," ")</f>
        <v xml:space="preserve"> </v>
      </c>
      <c r="I447" s="50" t="str">
        <f>IF(COUNTIF(MaGv!$C$63:$BB$63, B437)&gt;0, INDEX(MaGv!$C$38:$BB$63, 1, MATCH(B437, MaGv!$C$63:$BB$63,0))," ")</f>
        <v xml:space="preserve"> </v>
      </c>
      <c r="J447" s="50" t="str">
        <f>IF(COUNTIF(MaGv!$C$68:$BB$68, B437)&gt;0, INDEX(MaGv!$C$38:$BB$68, 1, MATCH(B437, MaGv!$C$68:$BB$68,0))," ")</f>
        <v xml:space="preserve"> </v>
      </c>
      <c r="K447" s="75"/>
      <c r="L447" s="487"/>
      <c r="M447" s="50">
        <v>5</v>
      </c>
      <c r="N447" s="51" t="s">
        <v>710</v>
      </c>
      <c r="O447" s="50" t="str">
        <f>IF(COUNTIF(MaGv!$C$43:$BB$43, L437)&gt;0, INDEX(MaGv!$C$38:$BB$43, 1, MATCH(L437, MaGv!$C$43:$BB$43,0))," ")</f>
        <v xml:space="preserve"> </v>
      </c>
      <c r="P447" s="50" t="str">
        <f>IF(COUNTIF(MaGv!$C$48:$BB$48, L437)&gt;0, INDEX(MaGv!$C$38:$BB$48, 1, MATCH(L437, MaGv!$C$48:$BB$48,0))," ")</f>
        <v>A6</v>
      </c>
      <c r="Q447" s="50" t="str">
        <f>IF(COUNTIF(MaGv!$C$53:$BB$53, L437)&gt;0, INDEX(MaGv!$C$38:$BB$53, 1, MATCH(L437, MaGv!$C$53:$BB$53,0))," ")</f>
        <v xml:space="preserve"> </v>
      </c>
      <c r="R447" s="50" t="str">
        <f>IF(COUNTIF(MaGv!$C$58:$BB$58, L437)&gt;0, INDEX(MaGv!$C$38:$BB$58, 1, MATCH(L437, MaGv!$C$58:$BB$58,0))," ")</f>
        <v xml:space="preserve"> </v>
      </c>
      <c r="S447" s="50" t="str">
        <f>IF(COUNTIF(MaGv!$C$63:$BB$63, L437)&gt;0, INDEX(MaGv!$C$38:$BB$63, 1, MATCH(L437, MaGv!$C$63:$BB$63,0))," ")</f>
        <v>A2</v>
      </c>
      <c r="T447" s="50" t="str">
        <f>IF(COUNTIF(MaGv!$C$68:$BB$68, L437)&gt;0, INDEX(MaGv!$C$38:$BB$68, 1, MATCH(L437, MaGv!$C$68:$BB$68,0))," ")</f>
        <v xml:space="preserve"> </v>
      </c>
    </row>
    <row r="450" spans="1:22" ht="12.95" customHeight="1" x14ac:dyDescent="0.2">
      <c r="A450" s="91"/>
      <c r="B450" s="83"/>
      <c r="C450" s="40" t="s">
        <v>94</v>
      </c>
      <c r="D450" s="40"/>
      <c r="E450" s="40"/>
      <c r="F450" s="40"/>
      <c r="G450" s="40"/>
      <c r="H450" s="40" t="str">
        <f>MaGv!$N$1</f>
        <v>02/1/2018</v>
      </c>
      <c r="I450" s="40"/>
      <c r="J450" s="40"/>
      <c r="K450" s="41"/>
      <c r="L450" s="83"/>
      <c r="M450" s="40" t="s">
        <v>94</v>
      </c>
      <c r="N450" s="40"/>
      <c r="O450" s="40"/>
      <c r="P450" s="40"/>
      <c r="Q450" s="40"/>
      <c r="R450" s="40" t="str">
        <f>MaGv!$N$1</f>
        <v>02/1/2018</v>
      </c>
      <c r="S450" s="40"/>
      <c r="T450" s="40"/>
    </row>
    <row r="451" spans="1:22" ht="12.95" customHeight="1" x14ac:dyDescent="0.3">
      <c r="B451" s="84" t="s">
        <v>95</v>
      </c>
      <c r="C451" s="489" t="str">
        <f>VLOOKUP(B453,dsma,3,0)&amp;"-"&amp;VLOOKUP(B453,dsma,5,0)</f>
        <v>Đỗ Lương Doanh-td</v>
      </c>
      <c r="D451" s="489"/>
      <c r="E451" s="489"/>
      <c r="F451" s="489"/>
      <c r="G451" s="41"/>
      <c r="H451" s="42"/>
      <c r="I451" s="43" t="s">
        <v>180</v>
      </c>
      <c r="J451" s="44">
        <f>60-COUNTIF(E454:J463, " ")</f>
        <v>6</v>
      </c>
      <c r="K451" s="41"/>
      <c r="L451" s="84" t="s">
        <v>95</v>
      </c>
      <c r="M451" s="489" t="str">
        <f>VLOOKUP(L453,dsma,3,0)&amp;"-"&amp;VLOOKUP(L453,dsma,5,0)</f>
        <v>Quách Hoàng Hân-td</v>
      </c>
      <c r="N451" s="489"/>
      <c r="O451" s="489"/>
      <c r="P451" s="489"/>
      <c r="Q451" s="41"/>
      <c r="R451" s="42"/>
      <c r="S451" s="43" t="s">
        <v>180</v>
      </c>
      <c r="T451" s="44">
        <f>60-COUNTIF(O454:T463, " ")</f>
        <v>16</v>
      </c>
    </row>
    <row r="452" spans="1:22" ht="3" customHeight="1" x14ac:dyDescent="0.2">
      <c r="B452" s="83"/>
      <c r="C452" s="41"/>
      <c r="D452" s="41"/>
      <c r="E452" s="45"/>
      <c r="F452" s="41"/>
      <c r="G452" s="41"/>
      <c r="H452" s="41"/>
      <c r="I452" s="41"/>
      <c r="J452" s="41"/>
      <c r="K452" s="41"/>
      <c r="L452" s="83"/>
      <c r="M452" s="41"/>
      <c r="N452" s="41"/>
      <c r="O452" s="45"/>
      <c r="P452" s="41"/>
      <c r="Q452" s="41"/>
      <c r="R452" s="41"/>
      <c r="S452" s="41"/>
      <c r="T452" s="41"/>
    </row>
    <row r="453" spans="1:22" ht="12.95" customHeight="1" x14ac:dyDescent="0.2">
      <c r="A453" s="93"/>
      <c r="B453" s="85" t="str">
        <f>X61</f>
        <v>BE04</v>
      </c>
      <c r="C453" s="46" t="s">
        <v>96</v>
      </c>
      <c r="D453" s="46" t="s">
        <v>97</v>
      </c>
      <c r="E453" s="46" t="s">
        <v>15</v>
      </c>
      <c r="F453" s="46" t="s">
        <v>16</v>
      </c>
      <c r="G453" s="46" t="s">
        <v>38</v>
      </c>
      <c r="H453" s="46" t="s">
        <v>39</v>
      </c>
      <c r="I453" s="46" t="s">
        <v>40</v>
      </c>
      <c r="J453" s="46" t="s">
        <v>41</v>
      </c>
      <c r="K453" s="74"/>
      <c r="L453" s="85" t="str">
        <f>X62</f>
        <v>BE05</v>
      </c>
      <c r="M453" s="46" t="s">
        <v>96</v>
      </c>
      <c r="N453" s="46" t="s">
        <v>97</v>
      </c>
      <c r="O453" s="46" t="s">
        <v>15</v>
      </c>
      <c r="P453" s="46" t="s">
        <v>16</v>
      </c>
      <c r="Q453" s="46" t="s">
        <v>38</v>
      </c>
      <c r="R453" s="46" t="s">
        <v>39</v>
      </c>
      <c r="S453" s="46" t="s">
        <v>40</v>
      </c>
      <c r="T453" s="46" t="s">
        <v>41</v>
      </c>
      <c r="V453" s="89">
        <v>58</v>
      </c>
    </row>
    <row r="454" spans="1:22" ht="12.95" customHeight="1" x14ac:dyDescent="0.2">
      <c r="A454" s="91"/>
      <c r="B454" s="488" t="s">
        <v>25</v>
      </c>
      <c r="C454" s="38">
        <v>1</v>
      </c>
      <c r="D454" s="47" t="s">
        <v>98</v>
      </c>
      <c r="E454" s="38" t="str">
        <f>IF(COUNTIF(MaGv!$C$4:$BB$4, B453)&gt;0, INDEX(MaGv!$C$3:$BB$4, 1, MATCH(B453, MaGv!$C$4:$BB$4,0))," ")</f>
        <v xml:space="preserve"> </v>
      </c>
      <c r="F454" s="38" t="str">
        <f>IF(COUNTIF(MaGv!$C$9:$BB$9, B453)&gt;0, INDEX(MaGv!$C$3:$BB$9, 1, MATCH(B453, MaGv!$C$9:$BB$9,0))," ")</f>
        <v xml:space="preserve"> </v>
      </c>
      <c r="G454" s="38" t="str">
        <f>IF(COUNTIF(MaGv!$C$14:$BB$14, B453)&gt;0, INDEX(MaGv!$C$3:$BB$14, 1, MATCH(B453, MaGv!$C$14:$BB$14,0))," ")</f>
        <v xml:space="preserve"> </v>
      </c>
      <c r="H454" s="38" t="str">
        <f>IF(COUNTIF(MaGv!$C$19:$BB$19, B453)&gt;0, INDEX(MaGv!$C$3:$BB$19, 1, MATCH(B453, MaGv!$C$19:$BB$19,0))," ")</f>
        <v xml:space="preserve"> </v>
      </c>
      <c r="I454" s="38" t="str">
        <f>IF(COUNTIF(MaGv!$C$24:$BB$24, B453)&gt;0, INDEX(MaGv!$C$3:$BB$24, 1, MATCH(B453, MaGv!$C$24:$BB$24,0))," ")</f>
        <v xml:space="preserve"> </v>
      </c>
      <c r="J454" s="38" t="str">
        <f>IF(COUNTIF(MaGv!$C$29:$BB$29, B453)&gt;0, INDEX(MaGv!$C$3:$BB$29, 1, MATCH(B453, MaGv!$C$29:$BB$29,0))," ")</f>
        <v xml:space="preserve"> </v>
      </c>
      <c r="K454" s="75"/>
      <c r="L454" s="488" t="s">
        <v>25</v>
      </c>
      <c r="M454" s="38">
        <v>1</v>
      </c>
      <c r="N454" s="47" t="s">
        <v>98</v>
      </c>
      <c r="O454" s="38" t="str">
        <f>IF(COUNTIF(MaGv!$C$4:$BB$4, L453)&gt;0, INDEX(MaGv!$C$3:$BB$4, 1, MATCH(L453, MaGv!$C$4:$BB$4,0))," ")</f>
        <v xml:space="preserve"> </v>
      </c>
      <c r="P454" s="38" t="str">
        <f>IF(COUNTIF(MaGv!$C$9:$BB$9, L453)&gt;0, INDEX(MaGv!$C$3:$BB$9, 1, MATCH(L453, MaGv!$C$9:$BB$9,0))," ")</f>
        <v xml:space="preserve"> </v>
      </c>
      <c r="Q454" s="38" t="str">
        <f>IF(COUNTIF(MaGv!$C$14:$BB$14, L453)&gt;0, INDEX(MaGv!$C$3:$BB$14, 1, MATCH(L453, MaGv!$C$14:$BB$14,0))," ")</f>
        <v>B6</v>
      </c>
      <c r="R454" s="38" t="str">
        <f>IF(COUNTIF(MaGv!$C$19:$BB$19, L453)&gt;0, INDEX(MaGv!$C$3:$BB$19, 1, MATCH(L453, MaGv!$C$19:$BB$19,0))," ")</f>
        <v>C9</v>
      </c>
      <c r="S454" s="38" t="str">
        <f>IF(COUNTIF(MaGv!$C$24:$BB$24, L453)&gt;0, INDEX(MaGv!$C$3:$BB$24, 1, MATCH(L453, MaGv!$C$24:$BB$24,0))," ")</f>
        <v>C13</v>
      </c>
      <c r="T454" s="38" t="str">
        <f>IF(COUNTIF(MaGv!$C$29:$BB$29, L453)&gt;0, INDEX(MaGv!$C$3:$BB$29, 1, MATCH(L453, MaGv!$C$29:$BB$29,0))," ")</f>
        <v xml:space="preserve"> </v>
      </c>
    </row>
    <row r="455" spans="1:22" ht="12.95" customHeight="1" x14ac:dyDescent="0.2">
      <c r="A455" s="91"/>
      <c r="B455" s="486"/>
      <c r="C455" s="48">
        <v>2</v>
      </c>
      <c r="D455" s="49" t="s">
        <v>140</v>
      </c>
      <c r="E455" s="48" t="str">
        <f>IF(COUNTIF(MaGv!$C$5:$BB$5, B453)&gt;0, INDEX(MaGv!$C$3:$BB$5, 1, MATCH(B453, MaGv!$C$5:$BB$5,0))," ")</f>
        <v xml:space="preserve"> </v>
      </c>
      <c r="F455" s="48" t="str">
        <f>IF(COUNTIF(MaGv!$C$10:$BB$10, B453)&gt;0, INDEX(MaGv!$C$3:$BB$10, 1, MATCH(B453, MaGv!$C$10:$BB$10,0))," ")</f>
        <v xml:space="preserve"> </v>
      </c>
      <c r="G455" s="48" t="str">
        <f>IF(COUNTIF(MaGv!$C$15:$BB$15, B453)&gt;0, INDEX(MaGv!$C$3:$BB$15, 1, MATCH(B453, MaGv!$C$15:$BB$15,0))," ")</f>
        <v xml:space="preserve"> </v>
      </c>
      <c r="H455" s="48" t="str">
        <f>IF(COUNTIF(MaGv!$C$20:$BB$20, B453)&gt;0, INDEX(MaGv!$C$3:$BB$20, 1, MATCH(B453, MaGv!$C$20:$BB$20,0))," ")</f>
        <v xml:space="preserve"> </v>
      </c>
      <c r="I455" s="48" t="str">
        <f>IF(COUNTIF(MaGv!$C$25:$BB$25, B453)&gt;0, INDEX(MaGv!$C$3:$BB$25, 1, MATCH(B453, MaGv!$C$25:$BB$25,0))," ")</f>
        <v xml:space="preserve"> </v>
      </c>
      <c r="J455" s="48" t="str">
        <f>IF(COUNTIF(MaGv!$C$30:$BB$30, B453)&gt;0, INDEX(MaGv!$C$3:$BB$30, 1, MATCH(B453, MaGv!$C$30:$BB$30,0))," ")</f>
        <v xml:space="preserve"> </v>
      </c>
      <c r="K455" s="75"/>
      <c r="L455" s="486"/>
      <c r="M455" s="48">
        <v>2</v>
      </c>
      <c r="N455" s="49" t="s">
        <v>140</v>
      </c>
      <c r="O455" s="48" t="str">
        <f>IF(COUNTIF(MaGv!$C$5:$BB$5, L453)&gt;0, INDEX(MaGv!$C$3:$BB$5, 1, MATCH(L453, MaGv!$C$5:$BB$5,0))," ")</f>
        <v xml:space="preserve"> </v>
      </c>
      <c r="P455" s="48" t="str">
        <f>IF(COUNTIF(MaGv!$C$10:$BB$10, L453)&gt;0, INDEX(MaGv!$C$3:$BB$10, 1, MATCH(L453, MaGv!$C$10:$BB$10,0))," ")</f>
        <v xml:space="preserve"> </v>
      </c>
      <c r="Q455" s="48" t="str">
        <f>IF(COUNTIF(MaGv!$C$15:$BB$15, L453)&gt;0, INDEX(MaGv!$C$3:$BB$15, 1, MATCH(L453, MaGv!$C$15:$BB$15,0))," ")</f>
        <v>B6</v>
      </c>
      <c r="R455" s="48" t="str">
        <f>IF(COUNTIF(MaGv!$C$20:$BB$20, L453)&gt;0, INDEX(MaGv!$C$3:$BB$20, 1, MATCH(L453, MaGv!$C$20:$BB$20,0))," ")</f>
        <v>C9</v>
      </c>
      <c r="S455" s="48" t="str">
        <f>IF(COUNTIF(MaGv!$C$25:$BB$25, L453)&gt;0, INDEX(MaGv!$C$3:$BB$25, 1, MATCH(L453, MaGv!$C$25:$BB$25,0))," ")</f>
        <v>C13</v>
      </c>
      <c r="T455" s="48" t="str">
        <f>IF(COUNTIF(MaGv!$C$30:$BB$30, L453)&gt;0, INDEX(MaGv!$C$3:$BB$30, 1, MATCH(L453, MaGv!$C$30:$BB$30,0))," ")</f>
        <v xml:space="preserve"> </v>
      </c>
    </row>
    <row r="456" spans="1:22" ht="12.95" customHeight="1" x14ac:dyDescent="0.2">
      <c r="A456" s="91"/>
      <c r="B456" s="486"/>
      <c r="C456" s="48">
        <v>3</v>
      </c>
      <c r="D456" s="49" t="s">
        <v>445</v>
      </c>
      <c r="E456" s="48" t="str">
        <f>IF(COUNTIF(MaGv!$C$6:$BB$6, B453)&gt;0, INDEX(MaGv!$C$3:$BB$6, 1, MATCH(B453, MaGv!$C$6:$BB$6,0))," ")</f>
        <v xml:space="preserve"> </v>
      </c>
      <c r="F456" s="48" t="str">
        <f>IF(COUNTIF(MaGv!$C$11:$BB$11, B453)&gt;0, INDEX(MaGv!$C$3:$BB$11, 1, MATCH(B453, MaGv!$C$11:$BB$11,0))," ")</f>
        <v xml:space="preserve"> </v>
      </c>
      <c r="G456" s="48" t="str">
        <f>IF(COUNTIF(MaGv!$C$16:$BB$16, B453)&gt;0, INDEX(MaGv!$C$3:$BB$16, 1, MATCH(B453, MaGv!$C$16:$BB$16,0))," ")</f>
        <v xml:space="preserve"> </v>
      </c>
      <c r="H456" s="48" t="str">
        <f>IF(COUNTIF(MaGv!$C$21:$BB$21, B453)&gt;0, INDEX(MaGv!$C$3:$BB$21, 1, MATCH(B453, MaGv!$C$21:$BB$21,0))," ")</f>
        <v xml:space="preserve"> </v>
      </c>
      <c r="I456" s="48" t="str">
        <f>IF(COUNTIF(MaGv!$C$26:$BB$26, B453)&gt;0, INDEX(MaGv!$C$3:$BB$26, 1, MATCH(B453, MaGv!$C$26:$BB$26,0))," ")</f>
        <v xml:space="preserve"> </v>
      </c>
      <c r="J456" s="48" t="str">
        <f>IF(COUNTIF(MaGv!$C$31:$BB$31, B453)&gt;0, INDEX(MaGv!$C$3:$BB$31, 1, MATCH(B453, MaGv!$C$31:$BB$31,0))," ")</f>
        <v xml:space="preserve"> </v>
      </c>
      <c r="K456" s="75"/>
      <c r="L456" s="486"/>
      <c r="M456" s="48">
        <v>3</v>
      </c>
      <c r="N456" s="49" t="s">
        <v>445</v>
      </c>
      <c r="O456" s="48" t="str">
        <f>IF(COUNTIF(MaGv!$C$6:$BB$6, L453)&gt;0, INDEX(MaGv!$C$3:$BB$6, 1, MATCH(L453, MaGv!$C$6:$BB$6,0))," ")</f>
        <v xml:space="preserve"> </v>
      </c>
      <c r="P456" s="48" t="str">
        <f>IF(COUNTIF(MaGv!$C$11:$BB$11, L453)&gt;0, INDEX(MaGv!$C$3:$BB$11, 1, MATCH(L453, MaGv!$C$11:$BB$11,0))," ")</f>
        <v xml:space="preserve"> </v>
      </c>
      <c r="Q456" s="48" t="str">
        <f>IF(COUNTIF(MaGv!$C$16:$BB$16, L453)&gt;0, INDEX(MaGv!$C$3:$BB$16, 1, MATCH(L453, MaGv!$C$16:$BB$16,0))," ")</f>
        <v>B5</v>
      </c>
      <c r="R456" s="48" t="str">
        <f>IF(COUNTIF(MaGv!$C$21:$BB$21, L453)&gt;0, INDEX(MaGv!$C$3:$BB$21, 1, MATCH(L453, MaGv!$C$21:$BB$21,0))," ")</f>
        <v>C15</v>
      </c>
      <c r="S456" s="48" t="str">
        <f>IF(COUNTIF(MaGv!$C$26:$BB$26, L453)&gt;0, INDEX(MaGv!$C$3:$BB$26, 1, MATCH(L453, MaGv!$C$26:$BB$26,0))," ")</f>
        <v>C10</v>
      </c>
      <c r="T456" s="48" t="str">
        <f>IF(COUNTIF(MaGv!$C$31:$BB$31, L453)&gt;0, INDEX(MaGv!$C$3:$BB$31, 1, MATCH(L453, MaGv!$C$31:$BB$31,0))," ")</f>
        <v xml:space="preserve"> </v>
      </c>
    </row>
    <row r="457" spans="1:22" ht="12.95" customHeight="1" x14ac:dyDescent="0.2">
      <c r="A457" s="91"/>
      <c r="B457" s="486"/>
      <c r="C457" s="48">
        <v>4</v>
      </c>
      <c r="D457" s="49" t="s">
        <v>141</v>
      </c>
      <c r="E457" s="48" t="str">
        <f>IF(COUNTIF(MaGv!$C$7:$BB$7, B453)&gt;0, INDEX(MaGv!$C$3:$BB$7, 1, MATCH(B453, MaGv!$C$7:$BB$7,0))," ")</f>
        <v xml:space="preserve"> </v>
      </c>
      <c r="F457" s="48" t="str">
        <f>IF(COUNTIF(MaGv!$C$12:$BB$12, B453)&gt;0, INDEX(MaGv!$C$3:$BB$12, 1, MATCH(B453, MaGv!$C$12:$BB$12,0))," ")</f>
        <v xml:space="preserve"> </v>
      </c>
      <c r="G457" s="48" t="str">
        <f>IF(COUNTIF(MaGv!$C$17:$BB$17, B453)&gt;0, INDEX(MaGv!$C$3:$BB$17, 1, MATCH(B453, MaGv!$C$17:$BB$17,0))," ")</f>
        <v xml:space="preserve"> </v>
      </c>
      <c r="H457" s="48" t="str">
        <f>IF(COUNTIF(MaGv!$C$22:$BB$22, B453)&gt;0, INDEX(MaGv!$C$3:$BB$22, 1, MATCH(B453, MaGv!$C$22:$BB$22,0))," ")</f>
        <v xml:space="preserve"> </v>
      </c>
      <c r="I457" s="48" t="str">
        <f>IF(COUNTIF(MaGv!$C$27:$BB$27, B453)&gt;0, INDEX(MaGv!$C$3:$BB$27, 1, MATCH(B453, MaGv!$C$27:$BB$27,0))," ")</f>
        <v xml:space="preserve"> </v>
      </c>
      <c r="J457" s="48" t="str">
        <f>IF(COUNTIF(MaGv!$C$32:$BB$32, B453)&gt;0, INDEX(MaGv!$C$3:$BB$32, 1, MATCH(B453, MaGv!$C$32:$BB$32,0))," ")</f>
        <v xml:space="preserve"> </v>
      </c>
      <c r="K457" s="75"/>
      <c r="L457" s="486"/>
      <c r="M457" s="48">
        <v>4</v>
      </c>
      <c r="N457" s="49" t="s">
        <v>141</v>
      </c>
      <c r="O457" s="48" t="str">
        <f>IF(COUNTIF(MaGv!$C$7:$BB$7, L453)&gt;0, INDEX(MaGv!$C$3:$BB$7, 1, MATCH(L453, MaGv!$C$7:$BB$7,0))," ")</f>
        <v xml:space="preserve"> </v>
      </c>
      <c r="P457" s="48" t="str">
        <f>IF(COUNTIF(MaGv!$C$12:$BB$12, L453)&gt;0, INDEX(MaGv!$C$3:$BB$12, 1, MATCH(L453, MaGv!$C$12:$BB$12,0))," ")</f>
        <v xml:space="preserve"> </v>
      </c>
      <c r="Q457" s="48" t="str">
        <f>IF(COUNTIF(MaGv!$C$17:$BB$17, L453)&gt;0, INDEX(MaGv!$C$3:$BB$17, 1, MATCH(L453, MaGv!$C$17:$BB$17,0))," ")</f>
        <v>B5</v>
      </c>
      <c r="R457" s="48" t="str">
        <f>IF(COUNTIF(MaGv!$C$22:$BB$22, L453)&gt;0, INDEX(MaGv!$C$3:$BB$22, 1, MATCH(L453, MaGv!$C$22:$BB$22,0))," ")</f>
        <v>C15</v>
      </c>
      <c r="S457" s="48" t="str">
        <f>IF(COUNTIF(MaGv!$C$27:$BB$27, L453)&gt;0, INDEX(MaGv!$C$3:$BB$27, 1, MATCH(L453, MaGv!$C$27:$BB$27,0))," ")</f>
        <v>C10</v>
      </c>
      <c r="T457" s="48" t="str">
        <f>IF(COUNTIF(MaGv!$C$32:$BB$32, L453)&gt;0, INDEX(MaGv!$C$3:$BB$32, 1, MATCH(L453, MaGv!$C$32:$BB$32,0))," ")</f>
        <v xml:space="preserve"> </v>
      </c>
    </row>
    <row r="458" spans="1:22" ht="12.95" customHeight="1" thickBot="1" x14ac:dyDescent="0.25">
      <c r="A458" s="91"/>
      <c r="B458" s="486"/>
      <c r="C458" s="79">
        <v>5</v>
      </c>
      <c r="D458" s="81" t="s">
        <v>142</v>
      </c>
      <c r="E458" s="79" t="str">
        <f>IF(COUNTIF(MaGv!$C$8:$BB$8, B453)&gt;0, INDEX(MaGv!$C$3:$BB$8, 1, MATCH(B453, MaGv!$C$8:$BB$8,0))," ")</f>
        <v xml:space="preserve"> </v>
      </c>
      <c r="F458" s="79" t="str">
        <f>IF(COUNTIF(MaGv!$C$13:$BB$13, B453)&gt;0, INDEX(MaGv!$C$3:$BB$13, 1, MATCH(B453, MaGv!$C$13:$BB$13,0))," ")</f>
        <v xml:space="preserve"> </v>
      </c>
      <c r="G458" s="79" t="str">
        <f>IF(COUNTIF(MaGv!$C$18:$BB$18, B453)&gt;0, INDEX(MaGv!$C$3:$BB$18, 1, MATCH(B453, MaGv!$C$18:$BB$18,0))," ")</f>
        <v xml:space="preserve"> </v>
      </c>
      <c r="H458" s="79" t="str">
        <f>IF(COUNTIF(MaGv!$C$23:$BB$23, B453)&gt;0, INDEX(MaGv!$C$3:$BB$23, 1, MATCH(B453, MaGv!$C$23:$BB$23,0))," ")</f>
        <v xml:space="preserve"> </v>
      </c>
      <c r="I458" s="79" t="str">
        <f>IF(COUNTIF(MaGv!$C$28:$BB$28, B453)&gt;0, INDEX(MaGv!$C$3:$BB$28, 1, MATCH(B453, MaGv!$C$28:$BB$28,0))," ")</f>
        <v xml:space="preserve"> </v>
      </c>
      <c r="J458" s="79" t="str">
        <f>IF(COUNTIF(MaGv!$C$33:$BB$33, B453)&gt;0, INDEX(MaGv!$C$3:$BB$33, 1, MATCH(B453, MaGv!$C$33:$BB$33, 0))," ")</f>
        <v xml:space="preserve"> </v>
      </c>
      <c r="K458" s="75"/>
      <c r="L458" s="486"/>
      <c r="M458" s="79">
        <v>5</v>
      </c>
      <c r="N458" s="81" t="s">
        <v>142</v>
      </c>
      <c r="O458" s="79" t="str">
        <f>IF(COUNTIF(MaGv!$C$8:$BB$8, L453)&gt;0, INDEX(MaGv!$C$3:$BB$8, 1, MATCH(L453, MaGv!$C$8:$BB$8,0))," ")</f>
        <v xml:space="preserve"> </v>
      </c>
      <c r="P458" s="79" t="str">
        <f>IF(COUNTIF(MaGv!$C$13:$BB$13, L453)&gt;0, INDEX(MaGv!$C$3:$BB$13, 1, MATCH(L453, MaGv!$C$13:$BB$13,0))," ")</f>
        <v xml:space="preserve"> </v>
      </c>
      <c r="Q458" s="79" t="str">
        <f>IF(COUNTIF(MaGv!$C$18:$BB$18, L453)&gt;0, INDEX(MaGv!$C$3:$BB$18, 1, MATCH(L453, MaGv!$C$18:$BB$18,0))," ")</f>
        <v xml:space="preserve"> </v>
      </c>
      <c r="R458" s="79" t="str">
        <f>IF(COUNTIF(MaGv!$C$23:$BB$23, L453)&gt;0, INDEX(MaGv!$C$3:$BB$23, 1, MATCH(L453, MaGv!$C$23:$BB$23,0))," ")</f>
        <v xml:space="preserve"> </v>
      </c>
      <c r="S458" s="79" t="str">
        <f>IF(COUNTIF(MaGv!$C$28:$BB$28, L453)&gt;0, INDEX(MaGv!$C$3:$BB$28, 1, MATCH(L453, MaGv!$C$28:$BB$28,0))," ")</f>
        <v xml:space="preserve"> </v>
      </c>
      <c r="T458" s="79" t="str">
        <f>IF(COUNTIF(MaGv!$C$33:$BB$33, L453)&gt;0, INDEX(MaGv!$C$3:$BB$33, 1, MATCH(L453, MaGv!$C$33:$BB$33, 0))," ")</f>
        <v xml:space="preserve"> </v>
      </c>
    </row>
    <row r="459" spans="1:22" ht="12.95" customHeight="1" thickTop="1" x14ac:dyDescent="0.2">
      <c r="A459" s="91"/>
      <c r="B459" s="485" t="s">
        <v>24</v>
      </c>
      <c r="C459" s="80">
        <v>1</v>
      </c>
      <c r="D459" s="82" t="s">
        <v>446</v>
      </c>
      <c r="E459" s="80" t="str">
        <f>IF(COUNTIF(MaGv!$C$39:$BB$39, B453)&gt;0, INDEX(MaGv!$C$38:$BB$39, 1, MATCH(B453, MaGv!$C$39:$BB$39,0))," ")</f>
        <v xml:space="preserve"> </v>
      </c>
      <c r="F459" s="80" t="str">
        <f>IF(COUNTIF(MaGv!$C$44:$BB$44, B453)&gt;0, INDEX(MaGv!$C$38:$BB$44, 1, MATCH(B453, MaGv!$C$44:$BB$44,0))," ")</f>
        <v xml:space="preserve"> </v>
      </c>
      <c r="G459" s="80" t="str">
        <f>IF(COUNTIF(MaGv!$C$49:$BB$49, B453)&gt;0, INDEX(MaGv!$C$38:$BB$49, 1, MATCH(B453, MaGv!$C$49:$BB$49,0))," ")</f>
        <v xml:space="preserve"> </v>
      </c>
      <c r="H459" s="80" t="str">
        <f>IF(COUNTIF(MaGv!$C$54:$BB$54, B453)&gt;0, INDEX(MaGv!$C$38:$BB$54, 1, MATCH(B453, MaGv!$C$54:$BB$54,0))," ")</f>
        <v xml:space="preserve"> </v>
      </c>
      <c r="I459" s="80" t="str">
        <f>IF(COUNTIF(MaGv!$C$59:$BB$59, B453)&gt;0, INDEX(MaGv!$C$38:$BB$59, 1, MATCH(B453, MaGv!$C$59:$BB$59,0))," ")</f>
        <v xml:space="preserve"> </v>
      </c>
      <c r="J459" s="80" t="str">
        <f>IF(COUNTIF(MaGv!$C$64:$BB$64, B453)&gt;0, INDEX(MaGv!$C$38:$BB$64, 1, MATCH(B453, MaGv!$C$64:$BB$64,0))," ")</f>
        <v xml:space="preserve"> </v>
      </c>
      <c r="K459" s="75"/>
      <c r="L459" s="485" t="s">
        <v>24</v>
      </c>
      <c r="M459" s="80">
        <v>1</v>
      </c>
      <c r="N459" s="82" t="s">
        <v>446</v>
      </c>
      <c r="O459" s="80" t="str">
        <f>IF(COUNTIF(MaGv!$C$39:$BB$39, L453)&gt;0, INDEX(MaGv!$C$38:$BB$39, 1, MATCH(L453, MaGv!$C$39:$BB$39,0))," ")</f>
        <v xml:space="preserve"> </v>
      </c>
      <c r="P459" s="80" t="str">
        <f>IF(COUNTIF(MaGv!$C$44:$BB$44, L453)&gt;0, INDEX(MaGv!$C$38:$BB$44, 1, MATCH(L453, MaGv!$C$44:$BB$44,0))," ")</f>
        <v xml:space="preserve"> </v>
      </c>
      <c r="Q459" s="80" t="str">
        <f>IF(COUNTIF(MaGv!$C$49:$BB$49, L453)&gt;0, INDEX(MaGv!$C$38:$BB$49, 1, MATCH(L453, MaGv!$C$49:$BB$49,0))," ")</f>
        <v xml:space="preserve"> </v>
      </c>
      <c r="R459" s="80" t="str">
        <f>IF(COUNTIF(MaGv!$C$54:$BB$54, L453)&gt;0, INDEX(MaGv!$C$38:$BB$54, 1, MATCH(L453, MaGv!$C$54:$BB$54,0))," ")</f>
        <v xml:space="preserve"> </v>
      </c>
      <c r="S459" s="80" t="str">
        <f>IF(COUNTIF(MaGv!$C$59:$BB$59, L453)&gt;0, INDEX(MaGv!$C$38:$BB$59, 1, MATCH(L453, MaGv!$C$59:$BB$59,0))," ")</f>
        <v xml:space="preserve"> </v>
      </c>
      <c r="T459" s="80" t="str">
        <f>IF(COUNTIF(MaGv!$C$64:$BB$64, L453)&gt;0, INDEX(MaGv!$C$38:$BB$64, 1, MATCH(L453, MaGv!$C$64:$BB$64,0))," ")</f>
        <v xml:space="preserve"> </v>
      </c>
    </row>
    <row r="460" spans="1:22" ht="12.95" customHeight="1" x14ac:dyDescent="0.2">
      <c r="A460" s="91"/>
      <c r="B460" s="486"/>
      <c r="C460" s="48">
        <v>2</v>
      </c>
      <c r="D460" s="49" t="s">
        <v>707</v>
      </c>
      <c r="E460" s="48" t="str">
        <f>IF(COUNTIF(MaGv!$C$40:$BB$40, B453)&gt;0, INDEX(MaGv!$C$38:$BB$40, 1, MATCH(B453, MaGv!$C$40:$BB$40,0))," ")</f>
        <v xml:space="preserve"> </v>
      </c>
      <c r="F460" s="48" t="str">
        <f>IF(COUNTIF(MaGv!$C$45:$BB$45, B453)&gt;0, INDEX(MaGv!$C$38:$BB$45, 1, MATCH(B453, MaGv!$C$45:$BB$45,0))," ")</f>
        <v xml:space="preserve"> </v>
      </c>
      <c r="G460" s="48" t="str">
        <f>IF(COUNTIF(MaGv!$C$50:$BB$50, B453)&gt;0, INDEX(MaGv!$C$38:$BB$50, 1, MATCH(B453, MaGv!$C$50:$BB$50,0))," ")</f>
        <v xml:space="preserve"> </v>
      </c>
      <c r="H460" s="48" t="str">
        <f>IF(COUNTIF(MaGv!$C$55:$BB$55, B453)&gt;0, INDEX(MaGv!$C$38:$BB$55, 1, MATCH(B453, MaGv!$C$55:$BB$55,0))," ")</f>
        <v xml:space="preserve"> </v>
      </c>
      <c r="I460" s="48" t="str">
        <f>IF(COUNTIF(MaGv!$C$60:$BB$60, B453)&gt;0, INDEX(MaGv!$C$38:$BB$60, 1, MATCH(B453, MaGv!$C$60:$BB$60,0))," ")</f>
        <v>A10</v>
      </c>
      <c r="J460" s="48" t="str">
        <f>IF(COUNTIF(MaGv!$C$65:$BB$65, B453)&gt;0, INDEX(MaGv!$C$38:$BB$65, 1, MATCH(B453, MaGv!$C$65:$BB$65,0))," ")</f>
        <v xml:space="preserve"> </v>
      </c>
      <c r="K460" s="75"/>
      <c r="L460" s="486"/>
      <c r="M460" s="48">
        <v>2</v>
      </c>
      <c r="N460" s="49" t="s">
        <v>707</v>
      </c>
      <c r="O460" s="48" t="str">
        <f>IF(COUNTIF(MaGv!$C$40:$BB$40, L453)&gt;0, INDEX(MaGv!$C$38:$BB$40, 1, MATCH(L453, MaGv!$C$40:$BB$40,0))," ")</f>
        <v xml:space="preserve"> </v>
      </c>
      <c r="P460" s="48" t="str">
        <f>IF(COUNTIF(MaGv!$C$45:$BB$45, L453)&gt;0, INDEX(MaGv!$C$38:$BB$45, 1, MATCH(L453, MaGv!$C$45:$BB$45,0))," ")</f>
        <v xml:space="preserve"> </v>
      </c>
      <c r="Q460" s="48" t="str">
        <f>IF(COUNTIF(MaGv!$C$50:$BB$50, L453)&gt;0, INDEX(MaGv!$C$38:$BB$50, 1, MATCH(L453, MaGv!$C$50:$BB$50,0))," ")</f>
        <v xml:space="preserve"> </v>
      </c>
      <c r="R460" s="48" t="str">
        <f>IF(COUNTIF(MaGv!$C$55:$BB$55, L453)&gt;0, INDEX(MaGv!$C$38:$BB$55, 1, MATCH(L453, MaGv!$C$55:$BB$55,0))," ")</f>
        <v>C2</v>
      </c>
      <c r="S460" s="48" t="str">
        <f>IF(COUNTIF(MaGv!$C$60:$BB$60, L453)&gt;0, INDEX(MaGv!$C$38:$BB$60, 1, MATCH(L453, MaGv!$C$60:$BB$60,0))," ")</f>
        <v xml:space="preserve"> </v>
      </c>
      <c r="T460" s="48" t="str">
        <f>IF(COUNTIF(MaGv!$C$65:$BB$65, L453)&gt;0, INDEX(MaGv!$C$38:$BB$65, 1, MATCH(L453, MaGv!$C$65:$BB$65,0))," ")</f>
        <v xml:space="preserve"> </v>
      </c>
    </row>
    <row r="461" spans="1:22" ht="12.95" customHeight="1" x14ac:dyDescent="0.2">
      <c r="A461" s="91"/>
      <c r="B461" s="486"/>
      <c r="C461" s="48">
        <v>3</v>
      </c>
      <c r="D461" s="49" t="s">
        <v>708</v>
      </c>
      <c r="E461" s="48" t="str">
        <f>IF(COUNTIF(MaGv!$C$41:$BB$41, B453)&gt;0, INDEX(MaGv!$C$38:$BB$41, 1, MATCH(B453, MaGv!$C$41:$BB$41,0))," ")</f>
        <v xml:space="preserve"> </v>
      </c>
      <c r="F461" s="48" t="str">
        <f>IF(COUNTIF(MaGv!$C$46:$BB$46, B453)&gt;0, INDEX(MaGv!$C$38:$BB$46, 1, MATCH(B453, MaGv!$C$46:$BB$46,0))," ")</f>
        <v xml:space="preserve"> </v>
      </c>
      <c r="G461" s="48" t="str">
        <f>IF(COUNTIF(MaGv!$C$51:$BB$51, B453)&gt;0, INDEX(MaGv!$C$38:$BB$51, 1, MATCH(B453, MaGv!$C$51:$BB$51,0))," ")</f>
        <v xml:space="preserve"> </v>
      </c>
      <c r="H461" s="48" t="str">
        <f>IF(COUNTIF(MaGv!$C$56:$BB$56, B453)&gt;0, INDEX(MaGv!$C$38:$BB$56, 1, MATCH(B453, MaGv!$C$56:$BB$56,0))," ")</f>
        <v xml:space="preserve"> </v>
      </c>
      <c r="I461" s="48" t="str">
        <f>IF(COUNTIF(MaGv!$C$61:$BB$61, B453)&gt;0, INDEX(MaGv!$C$38:$BB$61, 1, MATCH(B453, MaGv!$C$61:$BB$61,0))," ")</f>
        <v>A10</v>
      </c>
      <c r="J461" s="48" t="str">
        <f>IF(COUNTIF(MaGv!$C$66:$BB$66, B453)&gt;0, INDEX(MaGv!$C$38:$BB$66, 1, MATCH(B453, MaGv!$C$66:$BB$66,0))," ")</f>
        <v xml:space="preserve"> </v>
      </c>
      <c r="K461" s="75"/>
      <c r="L461" s="486"/>
      <c r="M461" s="48">
        <v>3</v>
      </c>
      <c r="N461" s="49" t="s">
        <v>708</v>
      </c>
      <c r="O461" s="48" t="str">
        <f>IF(COUNTIF(MaGv!$C$41:$BB$41, L453)&gt;0, INDEX(MaGv!$C$38:$BB$41, 1, MATCH(L453, MaGv!$C$41:$BB$41,0))," ")</f>
        <v xml:space="preserve"> </v>
      </c>
      <c r="P461" s="48" t="str">
        <f>IF(COUNTIF(MaGv!$C$46:$BB$46, L453)&gt;0, INDEX(MaGv!$C$38:$BB$46, 1, MATCH(L453, MaGv!$C$46:$BB$46,0))," ")</f>
        <v xml:space="preserve"> </v>
      </c>
      <c r="Q461" s="48" t="str">
        <f>IF(COUNTIF(MaGv!$C$51:$BB$51, L453)&gt;0, INDEX(MaGv!$C$38:$BB$51, 1, MATCH(L453, MaGv!$C$51:$BB$51,0))," ")</f>
        <v xml:space="preserve"> </v>
      </c>
      <c r="R461" s="48" t="str">
        <f>IF(COUNTIF(MaGv!$C$56:$BB$56, L453)&gt;0, INDEX(MaGv!$C$38:$BB$56, 1, MATCH(L453, MaGv!$C$56:$BB$56,0))," ")</f>
        <v>C2</v>
      </c>
      <c r="S461" s="48" t="str">
        <f>IF(COUNTIF(MaGv!$C$61:$BB$61, L453)&gt;0, INDEX(MaGv!$C$38:$BB$61, 1, MATCH(L453, MaGv!$C$61:$BB$61,0))," ")</f>
        <v xml:space="preserve"> </v>
      </c>
      <c r="T461" s="48" t="str">
        <f>IF(COUNTIF(MaGv!$C$66:$BB$66, L453)&gt;0, INDEX(MaGv!$C$38:$BB$66, 1, MATCH(L453, MaGv!$C$66:$BB$66,0))," ")</f>
        <v xml:space="preserve"> </v>
      </c>
    </row>
    <row r="462" spans="1:22" ht="12.95" customHeight="1" x14ac:dyDescent="0.2">
      <c r="A462" s="91"/>
      <c r="B462" s="486"/>
      <c r="C462" s="48">
        <v>4</v>
      </c>
      <c r="D462" s="49" t="s">
        <v>709</v>
      </c>
      <c r="E462" s="48" t="str">
        <f>IF(COUNTIF(MaGv!$C$42:$BB$42, B453)&gt;0, INDEX(MaGv!$C$38:$BB$42, 1, MATCH(B453, MaGv!$C$42:$BB$42,0))," ")</f>
        <v xml:space="preserve"> </v>
      </c>
      <c r="F462" s="48" t="str">
        <f>IF(COUNTIF(MaGv!$C$47:$BB$47, B453)&gt;0, INDEX(MaGv!$C$38:$BB$47, 1, MATCH(B453, MaGv!$C$47:$BB$47,0))," ")</f>
        <v xml:space="preserve"> </v>
      </c>
      <c r="G462" s="48" t="str">
        <f>IF(COUNTIF(MaGv!$C$52:$BB$52, B453)&gt;0, INDEX(MaGv!$C$38:$BB$52, 1, MATCH(B453, MaGv!$C$52:$BB$52, 0))," ")</f>
        <v xml:space="preserve"> </v>
      </c>
      <c r="H462" s="48" t="str">
        <f>IF(COUNTIF(MaGv!$C$57:$BB$57, B453)&gt;0, INDEX(MaGv!$C$38:$BB$57, 1, MATCH(B453, MaGv!$C$57:$BB$57,0))," ")</f>
        <v>C7</v>
      </c>
      <c r="I462" s="48" t="str">
        <f>IF(COUNTIF(MaGv!$C$62:$BB$62, B453)&gt;0, INDEX(MaGv!$C$38:$BB$62, 1, MATCH(B453, MaGv!$C$62:$BB$62,0))," ")</f>
        <v>A4</v>
      </c>
      <c r="J462" s="48" t="str">
        <f>IF(COUNTIF(MaGv!$C$66:$BB$67, B453)&gt;0, INDEX(MaGv!$C$38:$BB$67, 1, MATCH(B453, MaGv!$C$67:$BB$67,0))," ")</f>
        <v xml:space="preserve"> </v>
      </c>
      <c r="K462" s="75"/>
      <c r="L462" s="486"/>
      <c r="M462" s="48">
        <v>4</v>
      </c>
      <c r="N462" s="49" t="s">
        <v>709</v>
      </c>
      <c r="O462" s="48" t="str">
        <f>IF(COUNTIF(MaGv!$C$42:$BB$42, L453)&gt;0, INDEX(MaGv!$C$38:$BB$42, 1, MATCH(L453, MaGv!$C$42:$BB$42,0))," ")</f>
        <v xml:space="preserve"> </v>
      </c>
      <c r="P462" s="48" t="str">
        <f>IF(COUNTIF(MaGv!$C$47:$BB$47, L453)&gt;0, INDEX(MaGv!$C$38:$BB$47, 1, MATCH(L453, MaGv!$C$47:$BB$47,0))," ")</f>
        <v xml:space="preserve"> </v>
      </c>
      <c r="Q462" s="48" t="str">
        <f>IF(COUNTIF(MaGv!$C$52:$BB$52, L453)&gt;0, INDEX(MaGv!$C$38:$BB$52, 1, MATCH(L453, MaGv!$C$52:$BB$52, 0))," ")</f>
        <v xml:space="preserve"> </v>
      </c>
      <c r="R462" s="48" t="str">
        <f>IF(COUNTIF(MaGv!$C$57:$BB$57, L453)&gt;0, INDEX(MaGv!$C$38:$BB$57, 1, MATCH(L453, MaGv!$C$57:$BB$57,0))," ")</f>
        <v>C1</v>
      </c>
      <c r="S462" s="48" t="str">
        <f>IF(COUNTIF(MaGv!$C$62:$BB$62, L453)&gt;0, INDEX(MaGv!$C$38:$BB$62, 1, MATCH(L453, MaGv!$C$62:$BB$62,0))," ")</f>
        <v xml:space="preserve"> </v>
      </c>
      <c r="T462" s="48" t="str">
        <f>IF(COUNTIF(MaGv!$C$66:$BB$67, L453)&gt;0, INDEX(MaGv!$C$38:$BB$67, 1, MATCH(L453, MaGv!$C$67:$BB$67,0))," ")</f>
        <v xml:space="preserve"> </v>
      </c>
    </row>
    <row r="463" spans="1:22" ht="12.95" customHeight="1" x14ac:dyDescent="0.2">
      <c r="A463" s="91"/>
      <c r="B463" s="487"/>
      <c r="C463" s="50">
        <v>5</v>
      </c>
      <c r="D463" s="51" t="s">
        <v>710</v>
      </c>
      <c r="E463" s="50" t="str">
        <f>IF(COUNTIF(MaGv!$C$43:$BB$43, B453)&gt;0, INDEX(MaGv!$C$38:$BB$43, 1, MATCH(B453, MaGv!$C$43:$BB$43,0))," ")</f>
        <v xml:space="preserve"> </v>
      </c>
      <c r="F463" s="50" t="str">
        <f>IF(COUNTIF(MaGv!$C$48:$BB$48, B453)&gt;0, INDEX(MaGv!$C$38:$BB$48, 1, MATCH(B453, MaGv!$C$48:$BB$48,0))," ")</f>
        <v xml:space="preserve"> </v>
      </c>
      <c r="G463" s="50" t="str">
        <f>IF(COUNTIF(MaGv!$C$53:$BB$53, B453)&gt;0, INDEX(MaGv!$C$38:$BB$53, 1, MATCH(B453, MaGv!$C$53:$BB$53,0))," ")</f>
        <v xml:space="preserve"> </v>
      </c>
      <c r="H463" s="50" t="str">
        <f>IF(COUNTIF(MaGv!$C$58:$BB$58, B453)&gt;0, INDEX(MaGv!$C$38:$BB$58, 1, MATCH(B453, MaGv!$C$58:$BB$58,0))," ")</f>
        <v>C7</v>
      </c>
      <c r="I463" s="50" t="str">
        <f>IF(COUNTIF(MaGv!$C$63:$BB$63, B453)&gt;0, INDEX(MaGv!$C$38:$BB$63, 1, MATCH(B453, MaGv!$C$63:$BB$63,0))," ")</f>
        <v>A4</v>
      </c>
      <c r="J463" s="50" t="str">
        <f>IF(COUNTIF(MaGv!$C$68:$BB$68, B453)&gt;0, INDEX(MaGv!$C$38:$BB$68, 1, MATCH(B453, MaGv!$C$68:$BB$68,0))," ")</f>
        <v xml:space="preserve"> </v>
      </c>
      <c r="K463" s="75"/>
      <c r="L463" s="487"/>
      <c r="M463" s="50">
        <v>5</v>
      </c>
      <c r="N463" s="51" t="s">
        <v>710</v>
      </c>
      <c r="O463" s="50" t="str">
        <f>IF(COUNTIF(MaGv!$C$43:$BB$43, L453)&gt;0, INDEX(MaGv!$C$38:$BB$43, 1, MATCH(L453, MaGv!$C$43:$BB$43,0))," ")</f>
        <v xml:space="preserve"> </v>
      </c>
      <c r="P463" s="50" t="str">
        <f>IF(COUNTIF(MaGv!$C$48:$BB$48, L453)&gt;0, INDEX(MaGv!$C$38:$BB$48, 1, MATCH(L453, MaGv!$C$48:$BB$48,0))," ")</f>
        <v xml:space="preserve"> </v>
      </c>
      <c r="Q463" s="50" t="str">
        <f>IF(COUNTIF(MaGv!$C$53:$BB$53, L453)&gt;0, INDEX(MaGv!$C$38:$BB$53, 1, MATCH(L453, MaGv!$C$53:$BB$53,0))," ")</f>
        <v xml:space="preserve"> </v>
      </c>
      <c r="R463" s="50" t="str">
        <f>IF(COUNTIF(MaGv!$C$58:$BB$58, L453)&gt;0, INDEX(MaGv!$C$38:$BB$58, 1, MATCH(L453, MaGv!$C$58:$BB$58,0))," ")</f>
        <v>C1</v>
      </c>
      <c r="S463" s="50" t="str">
        <f>IF(COUNTIF(MaGv!$C$63:$BB$63, L453)&gt;0, INDEX(MaGv!$C$38:$BB$63, 1, MATCH(L453, MaGv!$C$63:$BB$63,0))," ")</f>
        <v xml:space="preserve"> </v>
      </c>
      <c r="T463" s="50" t="str">
        <f>IF(COUNTIF(MaGv!$C$68:$BB$68, L453)&gt;0, INDEX(MaGv!$C$38:$BB$68, 1, MATCH(L453, MaGv!$C$68:$BB$68,0))," ")</f>
        <v xml:space="preserve"> </v>
      </c>
    </row>
    <row r="464" spans="1:22" ht="12.95" customHeight="1" x14ac:dyDescent="0.2">
      <c r="A464" s="91"/>
      <c r="B464" s="86"/>
      <c r="C464" s="45"/>
      <c r="D464" s="52"/>
      <c r="E464" s="45"/>
      <c r="F464" s="45"/>
      <c r="G464" s="45"/>
      <c r="H464" s="45"/>
      <c r="I464" s="45"/>
      <c r="J464" s="45"/>
      <c r="K464" s="75"/>
      <c r="L464" s="86"/>
      <c r="M464" s="45"/>
      <c r="N464" s="52"/>
      <c r="O464" s="45"/>
      <c r="P464" s="45"/>
      <c r="Q464" s="45"/>
      <c r="R464" s="45"/>
      <c r="S464" s="45"/>
      <c r="T464" s="45"/>
    </row>
    <row r="465" spans="1:22" ht="12.95" customHeight="1" x14ac:dyDescent="0.2">
      <c r="A465" s="94"/>
      <c r="B465" s="87"/>
      <c r="C465" s="53"/>
      <c r="D465" s="53"/>
      <c r="E465" s="54"/>
      <c r="F465" s="54"/>
      <c r="G465" s="54"/>
      <c r="H465" s="54"/>
      <c r="I465" s="54"/>
      <c r="J465" s="54"/>
      <c r="K465" s="54"/>
      <c r="L465" s="87"/>
      <c r="M465" s="53"/>
      <c r="N465" s="53"/>
      <c r="O465" s="54"/>
      <c r="P465" s="54"/>
      <c r="Q465" s="54"/>
      <c r="R465" s="54"/>
      <c r="S465" s="54"/>
      <c r="T465" s="54"/>
    </row>
    <row r="466" spans="1:22" ht="12.95" customHeight="1" x14ac:dyDescent="0.2">
      <c r="A466" s="91"/>
      <c r="B466" s="83"/>
      <c r="C466" s="40" t="s">
        <v>94</v>
      </c>
      <c r="D466" s="40"/>
      <c r="E466" s="40"/>
      <c r="F466" s="40"/>
      <c r="G466" s="40"/>
      <c r="H466" s="40" t="str">
        <f>MaGv!$N$1</f>
        <v>02/1/2018</v>
      </c>
      <c r="I466" s="40"/>
      <c r="J466" s="40"/>
      <c r="K466" s="41"/>
      <c r="L466" s="83"/>
      <c r="M466" s="40" t="s">
        <v>94</v>
      </c>
      <c r="N466" s="40"/>
      <c r="O466" s="40"/>
      <c r="P466" s="40"/>
      <c r="Q466" s="40"/>
      <c r="R466" s="40" t="str">
        <f>MaGv!$N$1</f>
        <v>02/1/2018</v>
      </c>
      <c r="S466" s="40"/>
      <c r="T466" s="40"/>
    </row>
    <row r="467" spans="1:22" ht="12.95" customHeight="1" x14ac:dyDescent="0.3">
      <c r="B467" s="84" t="s">
        <v>95</v>
      </c>
      <c r="C467" s="489" t="str">
        <f>VLOOKUP(B469,dsma,3,0)&amp;"-"&amp;VLOOKUP(B469,dsma,5,0)</f>
        <v>Lưu Thị Hồng Thu-td</v>
      </c>
      <c r="D467" s="489"/>
      <c r="E467" s="489"/>
      <c r="F467" s="489"/>
      <c r="G467" s="41"/>
      <c r="H467" s="42"/>
      <c r="I467" s="43" t="s">
        <v>180</v>
      </c>
      <c r="J467" s="44">
        <f>60-COUNTIF(E470:J479, " ")</f>
        <v>16</v>
      </c>
      <c r="K467" s="41"/>
      <c r="L467" s="84" t="s">
        <v>95</v>
      </c>
      <c r="M467" s="489" t="str">
        <f>VLOOKUP(L469,dsma,3,0)&amp;"-"&amp;VLOOKUP(L469,dsma,5,0)</f>
        <v>Huỳnh Thanh Tú-td</v>
      </c>
      <c r="N467" s="489"/>
      <c r="O467" s="489"/>
      <c r="P467" s="489"/>
      <c r="Q467" s="76"/>
      <c r="R467" s="42"/>
      <c r="S467" s="43" t="s">
        <v>180</v>
      </c>
      <c r="T467" s="44">
        <f>60-COUNTIF(O470:T479, " ")</f>
        <v>16</v>
      </c>
    </row>
    <row r="468" spans="1:22" ht="3" customHeight="1" x14ac:dyDescent="0.2">
      <c r="B468" s="83"/>
      <c r="C468" s="41"/>
      <c r="D468" s="41"/>
      <c r="E468" s="45"/>
      <c r="F468" s="41"/>
      <c r="G468" s="41"/>
      <c r="H468" s="41"/>
      <c r="I468" s="41"/>
      <c r="J468" s="41"/>
      <c r="K468" s="41"/>
      <c r="L468" s="83"/>
      <c r="M468" s="41"/>
      <c r="N468" s="41"/>
      <c r="O468" s="45"/>
      <c r="P468" s="41"/>
      <c r="Q468" s="41"/>
      <c r="R468" s="41"/>
      <c r="S468" s="41"/>
      <c r="T468" s="41"/>
    </row>
    <row r="469" spans="1:22" ht="12.95" customHeight="1" x14ac:dyDescent="0.2">
      <c r="A469" s="93"/>
      <c r="B469" s="85" t="str">
        <f>X63</f>
        <v>BE06</v>
      </c>
      <c r="C469" s="46" t="s">
        <v>96</v>
      </c>
      <c r="D469" s="46" t="s">
        <v>97</v>
      </c>
      <c r="E469" s="46" t="s">
        <v>15</v>
      </c>
      <c r="F469" s="46" t="s">
        <v>16</v>
      </c>
      <c r="G469" s="46" t="s">
        <v>38</v>
      </c>
      <c r="H469" s="46" t="s">
        <v>39</v>
      </c>
      <c r="I469" s="46" t="s">
        <v>40</v>
      </c>
      <c r="J469" s="46" t="s">
        <v>41</v>
      </c>
      <c r="K469" s="74"/>
      <c r="L469" s="85" t="str">
        <f>X64</f>
        <v>BE07</v>
      </c>
      <c r="M469" s="46" t="s">
        <v>96</v>
      </c>
      <c r="N469" s="46" t="s">
        <v>97</v>
      </c>
      <c r="O469" s="46" t="s">
        <v>15</v>
      </c>
      <c r="P469" s="46" t="s">
        <v>16</v>
      </c>
      <c r="Q469" s="46" t="s">
        <v>38</v>
      </c>
      <c r="R469" s="46" t="s">
        <v>39</v>
      </c>
      <c r="S469" s="46" t="s">
        <v>40</v>
      </c>
      <c r="T469" s="46" t="s">
        <v>41</v>
      </c>
      <c r="V469" s="89">
        <v>60</v>
      </c>
    </row>
    <row r="470" spans="1:22" ht="12.95" customHeight="1" x14ac:dyDescent="0.2">
      <c r="A470" s="91"/>
      <c r="B470" s="488" t="s">
        <v>25</v>
      </c>
      <c r="C470" s="38">
        <v>1</v>
      </c>
      <c r="D470" s="47" t="s">
        <v>98</v>
      </c>
      <c r="E470" s="38" t="str">
        <f>IF(COUNTIF(MaGv!$C$4:$BB$4, B469)&gt;0, INDEX(MaGv!$C$3:$BB$4, 1, MATCH(B469, MaGv!$C$4:$BB$4,0))," ")</f>
        <v xml:space="preserve"> </v>
      </c>
      <c r="F470" s="38" t="str">
        <f>IF(COUNTIF(MaGv!$C$9:$BB$9, B469)&gt;0, INDEX(MaGv!$C$3:$BB$9, 1, MATCH(B469, MaGv!$C$9:$BB$9,0))," ")</f>
        <v>B1</v>
      </c>
      <c r="G470" s="38" t="str">
        <f>IF(COUNTIF(MaGv!$C$14:$BB$14, B469)&gt;0, INDEX(MaGv!$C$3:$BB$14, 1, MATCH(B469, MaGv!$C$14:$BB$14,0))," ")</f>
        <v>C14</v>
      </c>
      <c r="H470" s="38" t="str">
        <f>IF(COUNTIF(MaGv!$C$19:$BB$19, B469)&gt;0, INDEX(MaGv!$C$3:$BB$19, 1, MATCH(B469, MaGv!$C$19:$BB$19,0))," ")</f>
        <v xml:space="preserve"> </v>
      </c>
      <c r="I470" s="38" t="str">
        <f>IF(COUNTIF(MaGv!$C$24:$BB$24, B469)&gt;0, INDEX(MaGv!$C$3:$BB$24, 1, MATCH(B469, MaGv!$C$24:$BB$24,0))," ")</f>
        <v>C11</v>
      </c>
      <c r="J470" s="38" t="str">
        <f>IF(COUNTIF(MaGv!$C$29:$BB$29, B469)&gt;0, INDEX(MaGv!$C$3:$BB$29, 1, MATCH(B469, MaGv!$C$29:$BB$29,0))," ")</f>
        <v xml:space="preserve"> </v>
      </c>
      <c r="K470" s="75"/>
      <c r="L470" s="488" t="s">
        <v>25</v>
      </c>
      <c r="M470" s="38">
        <v>1</v>
      </c>
      <c r="N470" s="47" t="s">
        <v>98</v>
      </c>
      <c r="O470" s="38" t="str">
        <f>IF(COUNTIF(MaGv!$C$4:$BB$4, L469)&gt;0, INDEX(MaGv!$C$3:$BB$4, 1, MATCH(L469, MaGv!$C$4:$BB$4,0))," ")</f>
        <v xml:space="preserve"> </v>
      </c>
      <c r="P470" s="38" t="str">
        <f>IF(COUNTIF(MaGv!$C$9:$BB$9, L469)&gt;0, INDEX(MaGv!$C$3:$BB$9, 1, MATCH(L469, MaGv!$C$9:$BB$9,0))," ")</f>
        <v xml:space="preserve"> </v>
      </c>
      <c r="Q470" s="38" t="str">
        <f>IF(COUNTIF(MaGv!$C$14:$BB$14, L469)&gt;0, INDEX(MaGv!$C$3:$BB$14, 1, MATCH(L469, MaGv!$C$14:$BB$14,0))," ")</f>
        <v>B7</v>
      </c>
      <c r="R470" s="38" t="str">
        <f>IF(COUNTIF(MaGv!$C$19:$BB$19, L469)&gt;0, INDEX(MaGv!$C$3:$BB$19, 1, MATCH(L469, MaGv!$C$19:$BB$19,0))," ")</f>
        <v>B11</v>
      </c>
      <c r="S470" s="38" t="str">
        <f>IF(COUNTIF(MaGv!$C$24:$BB$24, L469)&gt;0, INDEX(MaGv!$C$3:$BB$24, 1, MATCH(L469, MaGv!$C$24:$BB$24,0))," ")</f>
        <v xml:space="preserve"> </v>
      </c>
      <c r="T470" s="38" t="str">
        <f>IF(COUNTIF(MaGv!$C$29:$BB$29, L469)&gt;0, INDEX(MaGv!$C$3:$BB$29, 1, MATCH(L469, MaGv!$C$29:$BB$29,0))," ")</f>
        <v xml:space="preserve"> </v>
      </c>
    </row>
    <row r="471" spans="1:22" ht="12.95" customHeight="1" x14ac:dyDescent="0.2">
      <c r="A471" s="91"/>
      <c r="B471" s="486"/>
      <c r="C471" s="48">
        <v>2</v>
      </c>
      <c r="D471" s="49" t="s">
        <v>140</v>
      </c>
      <c r="E471" s="48" t="str">
        <f>IF(COUNTIF(MaGv!$C$5:$BB$5, B469)&gt;0, INDEX(MaGv!$C$3:$BB$5, 1, MATCH(B469, MaGv!$C$5:$BB$5,0))," ")</f>
        <v xml:space="preserve"> </v>
      </c>
      <c r="F471" s="48" t="str">
        <f>IF(COUNTIF(MaGv!$C$10:$BB$10, B469)&gt;0, INDEX(MaGv!$C$3:$BB$10, 1, MATCH(B469, MaGv!$C$10:$BB$10,0))," ")</f>
        <v>B1</v>
      </c>
      <c r="G471" s="48" t="str">
        <f>IF(COUNTIF(MaGv!$C$15:$BB$15, B469)&gt;0, INDEX(MaGv!$C$3:$BB$15, 1, MATCH(B469, MaGv!$C$15:$BB$15,0))," ")</f>
        <v>C14</v>
      </c>
      <c r="H471" s="48" t="str">
        <f>IF(COUNTIF(MaGv!$C$20:$BB$20, B469)&gt;0, INDEX(MaGv!$C$3:$BB$20, 1, MATCH(B469, MaGv!$C$20:$BB$20,0))," ")</f>
        <v xml:space="preserve"> </v>
      </c>
      <c r="I471" s="48" t="str">
        <f>IF(COUNTIF(MaGv!$C$25:$BB$25, B469)&gt;0, INDEX(MaGv!$C$3:$BB$25, 1, MATCH(B469, MaGv!$C$25:$BB$25,0))," ")</f>
        <v>C11</v>
      </c>
      <c r="J471" s="48" t="str">
        <f>IF(COUNTIF(MaGv!$C$30:$BB$30, B469)&gt;0, INDEX(MaGv!$C$3:$BB$30, 1, MATCH(B469, MaGv!$C$30:$BB$30,0))," ")</f>
        <v xml:space="preserve"> </v>
      </c>
      <c r="K471" s="75"/>
      <c r="L471" s="486"/>
      <c r="M471" s="48">
        <v>2</v>
      </c>
      <c r="N471" s="49" t="s">
        <v>140</v>
      </c>
      <c r="O471" s="48" t="str">
        <f>IF(COUNTIF(MaGv!$C$5:$BB$5, L469)&gt;0, INDEX(MaGv!$C$3:$BB$5, 1, MATCH(L469, MaGv!$C$5:$BB$5,0))," ")</f>
        <v xml:space="preserve"> </v>
      </c>
      <c r="P471" s="48" t="str">
        <f>IF(COUNTIF(MaGv!$C$10:$BB$10, L469)&gt;0, INDEX(MaGv!$C$3:$BB$10, 1, MATCH(L469, MaGv!$C$10:$BB$10,0))," ")</f>
        <v xml:space="preserve"> </v>
      </c>
      <c r="Q471" s="48" t="str">
        <f>IF(COUNTIF(MaGv!$C$15:$BB$15, L469)&gt;0, INDEX(MaGv!$C$3:$BB$15, 1, MATCH(L469, MaGv!$C$15:$BB$15,0))," ")</f>
        <v>B7</v>
      </c>
      <c r="R471" s="48" t="str">
        <f>IF(COUNTIF(MaGv!$C$20:$BB$20, L469)&gt;0, INDEX(MaGv!$C$3:$BB$20, 1, MATCH(L469, MaGv!$C$20:$BB$20,0))," ")</f>
        <v>B11</v>
      </c>
      <c r="S471" s="48" t="str">
        <f>IF(COUNTIF(MaGv!$C$25:$BB$25, L469)&gt;0, INDEX(MaGv!$C$3:$BB$25, 1, MATCH(L469, MaGv!$C$25:$BB$25,0))," ")</f>
        <v xml:space="preserve"> </v>
      </c>
      <c r="T471" s="48" t="str">
        <f>IF(COUNTIF(MaGv!$C$30:$BB$30, L469)&gt;0, INDEX(MaGv!$C$3:$BB$30, 1, MATCH(L469, MaGv!$C$30:$BB$30,0))," ")</f>
        <v xml:space="preserve"> </v>
      </c>
    </row>
    <row r="472" spans="1:22" ht="12.95" customHeight="1" x14ac:dyDescent="0.2">
      <c r="A472" s="91"/>
      <c r="B472" s="486"/>
      <c r="C472" s="48">
        <v>3</v>
      </c>
      <c r="D472" s="49" t="s">
        <v>445</v>
      </c>
      <c r="E472" s="48" t="str">
        <f>IF(COUNTIF(MaGv!$C$6:$BB$6, B469)&gt;0, INDEX(MaGv!$C$3:$BB$6, 1, MATCH(B469, MaGv!$C$6:$BB$6,0))," ")</f>
        <v xml:space="preserve"> </v>
      </c>
      <c r="F472" s="48" t="str">
        <f>IF(COUNTIF(MaGv!$C$11:$BB$11, B469)&gt;0, INDEX(MaGv!$C$3:$BB$11, 1, MATCH(B469, MaGv!$C$11:$BB$11,0))," ")</f>
        <v>B2</v>
      </c>
      <c r="G472" s="48" t="str">
        <f>IF(COUNTIF(MaGv!$C$16:$BB$16, B469)&gt;0, INDEX(MaGv!$C$3:$BB$16, 1, MATCH(B469, MaGv!$C$16:$BB$16,0))," ")</f>
        <v>C12</v>
      </c>
      <c r="H472" s="48" t="str">
        <f>IF(COUNTIF(MaGv!$C$21:$BB$21, B469)&gt;0, INDEX(MaGv!$C$3:$BB$21, 1, MATCH(B469, MaGv!$C$21:$BB$21,0))," ")</f>
        <v xml:space="preserve"> </v>
      </c>
      <c r="I472" s="48" t="str">
        <f>IF(COUNTIF(MaGv!$C$26:$BB$26, B469)&gt;0, INDEX(MaGv!$C$3:$BB$26, 1, MATCH(B469, MaGv!$C$26:$BB$26,0))," ")</f>
        <v>C8</v>
      </c>
      <c r="J472" s="48" t="str">
        <f>IF(COUNTIF(MaGv!$C$31:$BB$31, B469)&gt;0, INDEX(MaGv!$C$3:$BB$31, 1, MATCH(B469, MaGv!$C$31:$BB$31,0))," ")</f>
        <v xml:space="preserve"> </v>
      </c>
      <c r="K472" s="75"/>
      <c r="L472" s="486"/>
      <c r="M472" s="48">
        <v>3</v>
      </c>
      <c r="N472" s="49" t="s">
        <v>445</v>
      </c>
      <c r="O472" s="48" t="str">
        <f>IF(COUNTIF(MaGv!$C$6:$BB$6, L469)&gt;0, INDEX(MaGv!$C$3:$BB$6, 1, MATCH(L469, MaGv!$C$6:$BB$6,0))," ")</f>
        <v xml:space="preserve"> </v>
      </c>
      <c r="P472" s="48" t="str">
        <f>IF(COUNTIF(MaGv!$C$11:$BB$11, L469)&gt;0, INDEX(MaGv!$C$3:$BB$11, 1, MATCH(L469, MaGv!$C$11:$BB$11,0))," ")</f>
        <v>B8</v>
      </c>
      <c r="Q472" s="48" t="str">
        <f>IF(COUNTIF(MaGv!$C$16:$BB$16, L469)&gt;0, INDEX(MaGv!$C$3:$BB$16, 1, MATCH(L469, MaGv!$C$16:$BB$16,0))," ")</f>
        <v>B13</v>
      </c>
      <c r="R472" s="48" t="str">
        <f>IF(COUNTIF(MaGv!$C$21:$BB$21, L469)&gt;0, INDEX(MaGv!$C$3:$BB$21, 1, MATCH(L469, MaGv!$C$21:$BB$21,0))," ")</f>
        <v>B12</v>
      </c>
      <c r="S472" s="48" t="str">
        <f>IF(COUNTIF(MaGv!$C$26:$BB$26, L469)&gt;0, INDEX(MaGv!$C$3:$BB$26, 1, MATCH(L469, MaGv!$C$26:$BB$26,0))," ")</f>
        <v xml:space="preserve"> </v>
      </c>
      <c r="T472" s="48" t="str">
        <f>IF(COUNTIF(MaGv!$C$31:$BB$31, L469)&gt;0, INDEX(MaGv!$C$3:$BB$31, 1, MATCH(L469, MaGv!$C$31:$BB$31,0))," ")</f>
        <v xml:space="preserve"> </v>
      </c>
    </row>
    <row r="473" spans="1:22" ht="12.95" customHeight="1" x14ac:dyDescent="0.2">
      <c r="A473" s="91"/>
      <c r="B473" s="486"/>
      <c r="C473" s="48">
        <v>4</v>
      </c>
      <c r="D473" s="49" t="s">
        <v>141</v>
      </c>
      <c r="E473" s="48" t="str">
        <f>IF(COUNTIF(MaGv!$C$7:$BB$7, B469)&gt;0, INDEX(MaGv!$C$3:$BB$7, 1, MATCH(B469, MaGv!$C$7:$BB$7,0))," ")</f>
        <v xml:space="preserve"> </v>
      </c>
      <c r="F473" s="48" t="str">
        <f>IF(COUNTIF(MaGv!$C$12:$BB$12, B469)&gt;0, INDEX(MaGv!$C$3:$BB$12, 1, MATCH(B469, MaGv!$C$12:$BB$12,0))," ")</f>
        <v>B2</v>
      </c>
      <c r="G473" s="48" t="str">
        <f>IF(COUNTIF(MaGv!$C$17:$BB$17, B469)&gt;0, INDEX(MaGv!$C$3:$BB$17, 1, MATCH(B469, MaGv!$C$17:$BB$17,0))," ")</f>
        <v>C12</v>
      </c>
      <c r="H473" s="48" t="str">
        <f>IF(COUNTIF(MaGv!$C$22:$BB$22, B469)&gt;0, INDEX(MaGv!$C$3:$BB$22, 1, MATCH(B469, MaGv!$C$22:$BB$22,0))," ")</f>
        <v xml:space="preserve"> </v>
      </c>
      <c r="I473" s="48" t="str">
        <f>IF(COUNTIF(MaGv!$C$27:$BB$27, B469)&gt;0, INDEX(MaGv!$C$3:$BB$27, 1, MATCH(B469, MaGv!$C$27:$BB$27,0))," ")</f>
        <v>C8</v>
      </c>
      <c r="J473" s="48" t="str">
        <f>IF(COUNTIF(MaGv!$C$32:$BB$32, B469)&gt;0, INDEX(MaGv!$C$3:$BB$32, 1, MATCH(B469, MaGv!$C$32:$BB$32,0))," ")</f>
        <v xml:space="preserve"> </v>
      </c>
      <c r="K473" s="75"/>
      <c r="L473" s="486"/>
      <c r="M473" s="48">
        <v>4</v>
      </c>
      <c r="N473" s="49" t="s">
        <v>141</v>
      </c>
      <c r="O473" s="48" t="str">
        <f>IF(COUNTIF(MaGv!$C$7:$BB$7, L469)&gt;0, INDEX(MaGv!$C$3:$BB$7, 1, MATCH(L469, MaGv!$C$7:$BB$7,0))," ")</f>
        <v xml:space="preserve"> </v>
      </c>
      <c r="P473" s="48" t="str">
        <f>IF(COUNTIF(MaGv!$C$12:$BB$12, L469)&gt;0, INDEX(MaGv!$C$3:$BB$12, 1, MATCH(L469, MaGv!$C$12:$BB$12,0))," ")</f>
        <v>B8</v>
      </c>
      <c r="Q473" s="48" t="str">
        <f>IF(COUNTIF(MaGv!$C$17:$BB$17, L469)&gt;0, INDEX(MaGv!$C$3:$BB$17, 1, MATCH(L469, MaGv!$C$17:$BB$17,0))," ")</f>
        <v>B13</v>
      </c>
      <c r="R473" s="48" t="str">
        <f>IF(COUNTIF(MaGv!$C$22:$BB$22, L469)&gt;0, INDEX(MaGv!$C$3:$BB$22, 1, MATCH(L469, MaGv!$C$22:$BB$22,0))," ")</f>
        <v>B12</v>
      </c>
      <c r="S473" s="48" t="str">
        <f>IF(COUNTIF(MaGv!$C$27:$BB$27, L469)&gt;0, INDEX(MaGv!$C$3:$BB$27, 1, MATCH(L469, MaGv!$C$27:$BB$27,0))," ")</f>
        <v xml:space="preserve"> </v>
      </c>
      <c r="T473" s="48" t="str">
        <f>IF(COUNTIF(MaGv!$C$32:$BB$32, L469)&gt;0, INDEX(MaGv!$C$3:$BB$32, 1, MATCH(L469, MaGv!$C$32:$BB$32,0))," ")</f>
        <v xml:space="preserve"> </v>
      </c>
    </row>
    <row r="474" spans="1:22" ht="12.95" customHeight="1" thickBot="1" x14ac:dyDescent="0.25">
      <c r="A474" s="91"/>
      <c r="B474" s="486"/>
      <c r="C474" s="79">
        <v>5</v>
      </c>
      <c r="D474" s="81" t="s">
        <v>142</v>
      </c>
      <c r="E474" s="79" t="str">
        <f>IF(COUNTIF(MaGv!$C$8:$BB$8, B469)&gt;0, INDEX(MaGv!$C$3:$BB$8, 1, MATCH(B469, MaGv!$C$8:$BB$8,0))," ")</f>
        <v xml:space="preserve"> </v>
      </c>
      <c r="F474" s="79" t="str">
        <f>IF(COUNTIF(MaGv!$C$13:$BB$13, B469)&gt;0, INDEX(MaGv!$C$3:$BB$13, 1, MATCH(B469, MaGv!$C$13:$BB$13,0))," ")</f>
        <v xml:space="preserve"> </v>
      </c>
      <c r="G474" s="79" t="str">
        <f>IF(COUNTIF(MaGv!$C$18:$BB$18, B469)&gt;0, INDEX(MaGv!$C$3:$BB$18, 1, MATCH(B469, MaGv!$C$18:$BB$18,0))," ")</f>
        <v xml:space="preserve"> </v>
      </c>
      <c r="H474" s="79" t="str">
        <f>IF(COUNTIF(MaGv!$C$23:$BB$23, B469)&gt;0, INDEX(MaGv!$C$3:$BB$23, 1, MATCH(B469, MaGv!$C$23:$BB$23,0))," ")</f>
        <v xml:space="preserve"> </v>
      </c>
      <c r="I474" s="79" t="str">
        <f>IF(COUNTIF(MaGv!$C$28:$BB$28, B469)&gt;0, INDEX(MaGv!$C$3:$BB$28, 1, MATCH(B469, MaGv!$C$28:$BB$28,0))," ")</f>
        <v xml:space="preserve"> </v>
      </c>
      <c r="J474" s="79" t="str">
        <f>IF(COUNTIF(MaGv!$C$33:$BB$33, B469)&gt;0, INDEX(MaGv!$C$3:$BB$33, 1, MATCH(B469, MaGv!$C$33:$BB$33, 0))," ")</f>
        <v xml:space="preserve"> </v>
      </c>
      <c r="K474" s="75"/>
      <c r="L474" s="486"/>
      <c r="M474" s="79">
        <v>5</v>
      </c>
      <c r="N474" s="81" t="s">
        <v>142</v>
      </c>
      <c r="O474" s="79" t="str">
        <f>IF(COUNTIF(MaGv!$C$8:$BB$8, L469)&gt;0, INDEX(MaGv!$C$3:$BB$8, 1, MATCH(L469, MaGv!$C$8:$BB$8,0))," ")</f>
        <v xml:space="preserve"> </v>
      </c>
      <c r="P474" s="79" t="str">
        <f>IF(COUNTIF(MaGv!$C$13:$BB$13, L469)&gt;0, INDEX(MaGv!$C$3:$BB$13, 1, MATCH(L469, MaGv!$C$13:$BB$13,0))," ")</f>
        <v xml:space="preserve"> </v>
      </c>
      <c r="Q474" s="79" t="str">
        <f>IF(COUNTIF(MaGv!$C$18:$BB$18, L469)&gt;0, INDEX(MaGv!$C$3:$BB$18, 1, MATCH(L469, MaGv!$C$18:$BB$18,0))," ")</f>
        <v xml:space="preserve"> </v>
      </c>
      <c r="R474" s="79" t="str">
        <f>IF(COUNTIF(MaGv!$C$23:$BB$23, L469)&gt;0, INDEX(MaGv!$C$3:$BB$23, 1, MATCH(L469, MaGv!$C$23:$BB$23,0))," ")</f>
        <v xml:space="preserve"> </v>
      </c>
      <c r="S474" s="79" t="str">
        <f>IF(COUNTIF(MaGv!$C$28:$BB$28, L469)&gt;0, INDEX(MaGv!$C$3:$BB$28, 1, MATCH(L469, MaGv!$C$28:$BB$28,0))," ")</f>
        <v xml:space="preserve"> </v>
      </c>
      <c r="T474" s="79" t="str">
        <f>IF(COUNTIF(MaGv!$C$33:$BB$33, L469)&gt;0, INDEX(MaGv!$C$3:$BB$33, 1, MATCH(L469, MaGv!$C$33:$BB$33, 0))," ")</f>
        <v xml:space="preserve"> </v>
      </c>
    </row>
    <row r="475" spans="1:22" ht="12.95" customHeight="1" thickTop="1" x14ac:dyDescent="0.2">
      <c r="A475" s="91"/>
      <c r="B475" s="485" t="s">
        <v>24</v>
      </c>
      <c r="C475" s="80">
        <v>1</v>
      </c>
      <c r="D475" s="82" t="s">
        <v>446</v>
      </c>
      <c r="E475" s="80" t="str">
        <f>IF(COUNTIF(MaGv!$C$39:$BB$39, B469)&gt;0, INDEX(MaGv!$C$38:$BB$39, 1, MATCH(B469, MaGv!$C$39:$BB$39,0))," ")</f>
        <v xml:space="preserve"> </v>
      </c>
      <c r="F475" s="80" t="str">
        <f>IF(COUNTIF(MaGv!$C$44:$BB$44, B469)&gt;0, INDEX(MaGv!$C$38:$BB$44, 1, MATCH(B469, MaGv!$C$44:$BB$44,0))," ")</f>
        <v xml:space="preserve"> </v>
      </c>
      <c r="G475" s="80" t="str">
        <f>IF(COUNTIF(MaGv!$C$49:$BB$49, B469)&gt;0, INDEX(MaGv!$C$38:$BB$49, 1, MATCH(B469, MaGv!$C$49:$BB$49,0))," ")</f>
        <v xml:space="preserve"> </v>
      </c>
      <c r="H475" s="80" t="str">
        <f>IF(COUNTIF(MaGv!$C$54:$BB$54, B469)&gt;0, INDEX(MaGv!$C$38:$BB$54, 1, MATCH(B469, MaGv!$C$54:$BB$54,0))," ")</f>
        <v xml:space="preserve"> </v>
      </c>
      <c r="I475" s="80" t="str">
        <f>IF(COUNTIF(MaGv!$C$59:$BB$59, B469)&gt;0, INDEX(MaGv!$C$38:$BB$59, 1, MATCH(B469, MaGv!$C$59:$BB$59,0))," ")</f>
        <v xml:space="preserve"> </v>
      </c>
      <c r="J475" s="80" t="str">
        <f>IF(COUNTIF(MaGv!$C$64:$BB$64, B469)&gt;0, INDEX(MaGv!$C$38:$BB$64, 1, MATCH(B469, MaGv!$C$64:$BB$64,0))," ")</f>
        <v xml:space="preserve"> </v>
      </c>
      <c r="K475" s="75"/>
      <c r="L475" s="485" t="s">
        <v>24</v>
      </c>
      <c r="M475" s="80">
        <v>1</v>
      </c>
      <c r="N475" s="82" t="s">
        <v>446</v>
      </c>
      <c r="O475" s="80" t="str">
        <f>IF(COUNTIF(MaGv!$C$39:$BB$39, L469)&gt;0, INDEX(MaGv!$C$38:$BB$39, 1, MATCH(L469, MaGv!$C$39:$BB$39,0))," ")</f>
        <v xml:space="preserve"> </v>
      </c>
      <c r="P475" s="80" t="str">
        <f>IF(COUNTIF(MaGv!$C$44:$BB$44, L469)&gt;0, INDEX(MaGv!$C$38:$BB$44, 1, MATCH(L469, MaGv!$C$44:$BB$44,0))," ")</f>
        <v xml:space="preserve"> </v>
      </c>
      <c r="Q475" s="80" t="str">
        <f>IF(COUNTIF(MaGv!$C$49:$BB$49, L469)&gt;0, INDEX(MaGv!$C$38:$BB$49, 1, MATCH(L469, MaGv!$C$49:$BB$49,0))," ")</f>
        <v xml:space="preserve"> </v>
      </c>
      <c r="R475" s="80" t="str">
        <f>IF(COUNTIF(MaGv!$C$54:$BB$54, L469)&gt;0, INDEX(MaGv!$C$38:$BB$54, 1, MATCH(L469, MaGv!$C$54:$BB$54,0))," ")</f>
        <v xml:space="preserve"> </v>
      </c>
      <c r="S475" s="80" t="str">
        <f>IF(COUNTIF(MaGv!$C$59:$BB$59, L469)&gt;0, INDEX(MaGv!$C$38:$BB$59, 1, MATCH(L469, MaGv!$C$59:$BB$59,0))," ")</f>
        <v xml:space="preserve"> </v>
      </c>
      <c r="T475" s="80" t="str">
        <f>IF(COUNTIF(MaGv!$C$64:$BB$64, L469)&gt;0, INDEX(MaGv!$C$38:$BB$64, 1, MATCH(L469, MaGv!$C$64:$BB$64,0))," ")</f>
        <v xml:space="preserve"> </v>
      </c>
    </row>
    <row r="476" spans="1:22" ht="12.95" customHeight="1" x14ac:dyDescent="0.2">
      <c r="A476" s="91"/>
      <c r="B476" s="486"/>
      <c r="C476" s="48">
        <v>2</v>
      </c>
      <c r="D476" s="49" t="s">
        <v>707</v>
      </c>
      <c r="E476" s="48" t="str">
        <f>IF(COUNTIF(MaGv!$C$40:$BB$40, B469)&gt;0, INDEX(MaGv!$C$38:$BB$40, 1, MATCH(B469, MaGv!$C$40:$BB$40,0))," ")</f>
        <v xml:space="preserve"> </v>
      </c>
      <c r="F476" s="48" t="str">
        <f>IF(COUNTIF(MaGv!$C$45:$BB$45, B469)&gt;0, INDEX(MaGv!$C$38:$BB$45, 1, MATCH(B469, MaGv!$C$45:$BB$45,0))," ")</f>
        <v xml:space="preserve"> </v>
      </c>
      <c r="G476" s="48" t="str">
        <f>IF(COUNTIF(MaGv!$C$50:$BB$50, B469)&gt;0, INDEX(MaGv!$C$38:$BB$50, 1, MATCH(B469, MaGv!$C$50:$BB$50,0))," ")</f>
        <v xml:space="preserve"> </v>
      </c>
      <c r="H476" s="48" t="str">
        <f>IF(COUNTIF(MaGv!$C$55:$BB$55, B469)&gt;0, INDEX(MaGv!$C$38:$BB$55, 1, MATCH(B469, MaGv!$C$55:$BB$55,0))," ")</f>
        <v xml:space="preserve"> </v>
      </c>
      <c r="I476" s="48" t="str">
        <f>IF(COUNTIF(MaGv!$C$60:$BB$60, B469)&gt;0, INDEX(MaGv!$C$38:$BB$60, 1, MATCH(B469, MaGv!$C$60:$BB$60,0))," ")</f>
        <v>C4</v>
      </c>
      <c r="J476" s="48" t="str">
        <f>IF(COUNTIF(MaGv!$C$65:$BB$65, B469)&gt;0, INDEX(MaGv!$C$38:$BB$65, 1, MATCH(B469, MaGv!$C$65:$BB$65,0))," ")</f>
        <v xml:space="preserve"> </v>
      </c>
      <c r="K476" s="75"/>
      <c r="L476" s="486"/>
      <c r="M476" s="48">
        <v>2</v>
      </c>
      <c r="N476" s="49" t="s">
        <v>707</v>
      </c>
      <c r="O476" s="48" t="str">
        <f>IF(COUNTIF(MaGv!$C$40:$BB$40, L469)&gt;0, INDEX(MaGv!$C$38:$BB$40, 1, MATCH(L469, MaGv!$C$40:$BB$40,0))," ")</f>
        <v xml:space="preserve"> </v>
      </c>
      <c r="P476" s="48" t="str">
        <f>IF(COUNTIF(MaGv!$C$45:$BB$45, L469)&gt;0, INDEX(MaGv!$C$38:$BB$45, 1, MATCH(L469, MaGv!$C$45:$BB$45,0))," ")</f>
        <v>A11</v>
      </c>
      <c r="Q476" s="48" t="str">
        <f>IF(COUNTIF(MaGv!$C$50:$BB$50, L469)&gt;0, INDEX(MaGv!$C$38:$BB$50, 1, MATCH(L469, MaGv!$C$50:$BB$50,0))," ")</f>
        <v xml:space="preserve"> </v>
      </c>
      <c r="R476" s="48" t="str">
        <f>IF(COUNTIF(MaGv!$C$55:$BB$55, L469)&gt;0, INDEX(MaGv!$C$38:$BB$55, 1, MATCH(L469, MaGv!$C$55:$BB$55,0))," ")</f>
        <v>A9</v>
      </c>
      <c r="S476" s="48" t="str">
        <f>IF(COUNTIF(MaGv!$C$60:$BB$60, L469)&gt;0, INDEX(MaGv!$C$38:$BB$60, 1, MATCH(L469, MaGv!$C$60:$BB$60,0))," ")</f>
        <v xml:space="preserve"> </v>
      </c>
      <c r="T476" s="48" t="str">
        <f>IF(COUNTIF(MaGv!$C$65:$BB$65, L469)&gt;0, INDEX(MaGv!$C$38:$BB$65, 1, MATCH(L469, MaGv!$C$65:$BB$65,0))," ")</f>
        <v xml:space="preserve"> </v>
      </c>
    </row>
    <row r="477" spans="1:22" ht="12.95" customHeight="1" x14ac:dyDescent="0.2">
      <c r="A477" s="91"/>
      <c r="B477" s="486"/>
      <c r="C477" s="48">
        <v>3</v>
      </c>
      <c r="D477" s="49" t="s">
        <v>708</v>
      </c>
      <c r="E477" s="48" t="str">
        <f>IF(COUNTIF(MaGv!$C$41:$BB$41, B469)&gt;0, INDEX(MaGv!$C$38:$BB$41, 1, MATCH(B469, MaGv!$C$41:$BB$41,0))," ")</f>
        <v xml:space="preserve"> </v>
      </c>
      <c r="F477" s="48" t="str">
        <f>IF(COUNTIF(MaGv!$C$46:$BB$46, B469)&gt;0, INDEX(MaGv!$C$38:$BB$46, 1, MATCH(B469, MaGv!$C$46:$BB$46,0))," ")</f>
        <v xml:space="preserve"> </v>
      </c>
      <c r="G477" s="48" t="str">
        <f>IF(COUNTIF(MaGv!$C$51:$BB$51, B469)&gt;0, INDEX(MaGv!$C$38:$BB$51, 1, MATCH(B469, MaGv!$C$51:$BB$51,0))," ")</f>
        <v xml:space="preserve"> </v>
      </c>
      <c r="H477" s="48" t="str">
        <f>IF(COUNTIF(MaGv!$C$56:$BB$56, B469)&gt;0, INDEX(MaGv!$C$38:$BB$56, 1, MATCH(B469, MaGv!$C$56:$BB$56,0))," ")</f>
        <v xml:space="preserve"> </v>
      </c>
      <c r="I477" s="48" t="str">
        <f>IF(COUNTIF(MaGv!$C$61:$BB$61, B469)&gt;0, INDEX(MaGv!$C$38:$BB$61, 1, MATCH(B469, MaGv!$C$61:$BB$61,0))," ")</f>
        <v>C4</v>
      </c>
      <c r="J477" s="48" t="str">
        <f>IF(COUNTIF(MaGv!$C$66:$BB$66, B469)&gt;0, INDEX(MaGv!$C$38:$BB$66, 1, MATCH(B469, MaGv!$C$66:$BB$66,0))," ")</f>
        <v xml:space="preserve"> </v>
      </c>
      <c r="K477" s="75"/>
      <c r="L477" s="486"/>
      <c r="M477" s="48">
        <v>3</v>
      </c>
      <c r="N477" s="49" t="s">
        <v>708</v>
      </c>
      <c r="O477" s="48" t="str">
        <f>IF(COUNTIF(MaGv!$C$41:$BB$41, L469)&gt;0, INDEX(MaGv!$C$38:$BB$41, 1, MATCH(L469, MaGv!$C$41:$BB$41,0))," ")</f>
        <v xml:space="preserve"> </v>
      </c>
      <c r="P477" s="48" t="str">
        <f>IF(COUNTIF(MaGv!$C$46:$BB$46, L469)&gt;0, INDEX(MaGv!$C$38:$BB$46, 1, MATCH(L469, MaGv!$C$46:$BB$46,0))," ")</f>
        <v>A11</v>
      </c>
      <c r="Q477" s="48" t="str">
        <f>IF(COUNTIF(MaGv!$C$51:$BB$51, L469)&gt;0, INDEX(MaGv!$C$38:$BB$51, 1, MATCH(L469, MaGv!$C$51:$BB$51,0))," ")</f>
        <v xml:space="preserve"> </v>
      </c>
      <c r="R477" s="48" t="str">
        <f>IF(COUNTIF(MaGv!$C$56:$BB$56, L469)&gt;0, INDEX(MaGv!$C$38:$BB$56, 1, MATCH(L469, MaGv!$C$56:$BB$56,0))," ")</f>
        <v>A9</v>
      </c>
      <c r="S477" s="48" t="str">
        <f>IF(COUNTIF(MaGv!$C$61:$BB$61, L469)&gt;0, INDEX(MaGv!$C$38:$BB$61, 1, MATCH(L469, MaGv!$C$61:$BB$61,0))," ")</f>
        <v xml:space="preserve"> </v>
      </c>
      <c r="T477" s="48" t="str">
        <f>IF(COUNTIF(MaGv!$C$66:$BB$66, L469)&gt;0, INDEX(MaGv!$C$38:$BB$66, 1, MATCH(L469, MaGv!$C$66:$BB$66,0))," ")</f>
        <v xml:space="preserve"> </v>
      </c>
    </row>
    <row r="478" spans="1:22" ht="12.95" customHeight="1" x14ac:dyDescent="0.2">
      <c r="A478" s="91"/>
      <c r="B478" s="486"/>
      <c r="C478" s="48">
        <v>4</v>
      </c>
      <c r="D478" s="49" t="s">
        <v>709</v>
      </c>
      <c r="E478" s="48" t="str">
        <f>IF(COUNTIF(MaGv!$C$42:$BB$42, B469)&gt;0, INDEX(MaGv!$C$38:$BB$42, 1, MATCH(B469, MaGv!$C$42:$BB$42,0))," ")</f>
        <v xml:space="preserve"> </v>
      </c>
      <c r="F478" s="48" t="str">
        <f>IF(COUNTIF(MaGv!$C$47:$BB$47, B469)&gt;0, INDEX(MaGv!$C$38:$BB$47, 1, MATCH(B469, MaGv!$C$47:$BB$47,0))," ")</f>
        <v xml:space="preserve"> </v>
      </c>
      <c r="G478" s="48" t="str">
        <f>IF(COUNTIF(MaGv!$C$52:$BB$52, B469)&gt;0, INDEX(MaGv!$C$38:$BB$52, 1, MATCH(B469, MaGv!$C$52:$BB$52, 0))," ")</f>
        <v xml:space="preserve"> </v>
      </c>
      <c r="H478" s="48" t="str">
        <f>IF(COUNTIF(MaGv!$C$57:$BB$57, B469)&gt;0, INDEX(MaGv!$C$38:$BB$57, 1, MATCH(B469, MaGv!$C$57:$BB$57,0))," ")</f>
        <v xml:space="preserve"> </v>
      </c>
      <c r="I478" s="48" t="str">
        <f>IF(COUNTIF(MaGv!$C$62:$BB$62, B469)&gt;0, INDEX(MaGv!$C$38:$BB$62, 1, MATCH(B469, MaGv!$C$62:$BB$62,0))," ")</f>
        <v>C5</v>
      </c>
      <c r="J478" s="48" t="str">
        <f>IF(COUNTIF(MaGv!$C$66:$BB$67, B469)&gt;0, INDEX(MaGv!$C$38:$BB$67, 1, MATCH(B469, MaGv!$C$67:$BB$67,0))," ")</f>
        <v xml:space="preserve"> </v>
      </c>
      <c r="K478" s="75"/>
      <c r="L478" s="486"/>
      <c r="M478" s="48">
        <v>4</v>
      </c>
      <c r="N478" s="49" t="s">
        <v>709</v>
      </c>
      <c r="O478" s="48" t="str">
        <f>IF(COUNTIF(MaGv!$C$42:$BB$42, L469)&gt;0, INDEX(MaGv!$C$38:$BB$42, 1, MATCH(L469, MaGv!$C$42:$BB$42,0))," ")</f>
        <v xml:space="preserve"> </v>
      </c>
      <c r="P478" s="48" t="str">
        <f>IF(COUNTIF(MaGv!$C$47:$BB$47, L469)&gt;0, INDEX(MaGv!$C$38:$BB$47, 1, MATCH(L469, MaGv!$C$47:$BB$47,0))," ")</f>
        <v>A7</v>
      </c>
      <c r="Q478" s="48" t="str">
        <f>IF(COUNTIF(MaGv!$C$52:$BB$52, L469)&gt;0, INDEX(MaGv!$C$38:$BB$52, 1, MATCH(L469, MaGv!$C$52:$BB$52, 0))," ")</f>
        <v xml:space="preserve"> </v>
      </c>
      <c r="R478" s="48" t="str">
        <f>IF(COUNTIF(MaGv!$C$57:$BB$57, L469)&gt;0, INDEX(MaGv!$C$38:$BB$57, 1, MATCH(L469, MaGv!$C$57:$BB$57,0))," ")</f>
        <v xml:space="preserve"> </v>
      </c>
      <c r="S478" s="48" t="str">
        <f>IF(COUNTIF(MaGv!$C$62:$BB$62, L469)&gt;0, INDEX(MaGv!$C$38:$BB$62, 1, MATCH(L469, MaGv!$C$62:$BB$62,0))," ")</f>
        <v xml:space="preserve"> </v>
      </c>
      <c r="T478" s="48" t="str">
        <f>IF(COUNTIF(MaGv!$C$66:$BB$67, L469)&gt;0, INDEX(MaGv!$C$38:$BB$67, 1, MATCH(L469, MaGv!$C$67:$BB$67,0))," ")</f>
        <v xml:space="preserve"> </v>
      </c>
    </row>
    <row r="479" spans="1:22" ht="12.95" customHeight="1" x14ac:dyDescent="0.2">
      <c r="A479" s="91"/>
      <c r="B479" s="487"/>
      <c r="C479" s="50">
        <v>5</v>
      </c>
      <c r="D479" s="51" t="s">
        <v>710</v>
      </c>
      <c r="E479" s="50" t="str">
        <f>IF(COUNTIF(MaGv!$C$43:$BB$43, B469)&gt;0, INDEX(MaGv!$C$38:$BB$43, 1, MATCH(B469, MaGv!$C$43:$BB$43,0))," ")</f>
        <v xml:space="preserve"> </v>
      </c>
      <c r="F479" s="50" t="str">
        <f>IF(COUNTIF(MaGv!$C$48:$BB$48, B469)&gt;0, INDEX(MaGv!$C$38:$BB$48, 1, MATCH(B469, MaGv!$C$48:$BB$48,0))," ")</f>
        <v xml:space="preserve"> </v>
      </c>
      <c r="G479" s="50" t="str">
        <f>IF(COUNTIF(MaGv!$C$53:$BB$53, B469)&gt;0, INDEX(MaGv!$C$38:$BB$53, 1, MATCH(B469, MaGv!$C$53:$BB$53,0))," ")</f>
        <v xml:space="preserve"> </v>
      </c>
      <c r="H479" s="50" t="str">
        <f>IF(COUNTIF(MaGv!$C$58:$BB$58, B469)&gt;0, INDEX(MaGv!$C$38:$BB$58, 1, MATCH(B469, MaGv!$C$58:$BB$58,0))," ")</f>
        <v xml:space="preserve"> </v>
      </c>
      <c r="I479" s="50" t="str">
        <f>IF(COUNTIF(MaGv!$C$63:$BB$63, B469)&gt;0, INDEX(MaGv!$C$38:$BB$63, 1, MATCH(B469, MaGv!$C$63:$BB$63,0))," ")</f>
        <v>C5</v>
      </c>
      <c r="J479" s="50" t="str">
        <f>IF(COUNTIF(MaGv!$C$68:$BB$68, B469)&gt;0, INDEX(MaGv!$C$38:$BB$68, 1, MATCH(B469, MaGv!$C$68:$BB$68,0))," ")</f>
        <v xml:space="preserve"> </v>
      </c>
      <c r="K479" s="75"/>
      <c r="L479" s="487"/>
      <c r="M479" s="50">
        <v>5</v>
      </c>
      <c r="N479" s="51" t="s">
        <v>710</v>
      </c>
      <c r="O479" s="50" t="str">
        <f>IF(COUNTIF(MaGv!$C$43:$BB$43, L469)&gt;0, INDEX(MaGv!$C$38:$BB$43, 1, MATCH(L469, MaGv!$C$43:$BB$43,0))," ")</f>
        <v xml:space="preserve"> </v>
      </c>
      <c r="P479" s="50" t="str">
        <f>IF(COUNTIF(MaGv!$C$48:$BB$48, L469)&gt;0, INDEX(MaGv!$C$38:$BB$48, 1, MATCH(L469, MaGv!$C$48:$BB$48,0))," ")</f>
        <v>A7</v>
      </c>
      <c r="Q479" s="50" t="str">
        <f>IF(COUNTIF(MaGv!$C$53:$BB$53, L469)&gt;0, INDEX(MaGv!$C$38:$BB$53, 1, MATCH(L469, MaGv!$C$53:$BB$53,0))," ")</f>
        <v xml:space="preserve"> </v>
      </c>
      <c r="R479" s="50" t="str">
        <f>IF(COUNTIF(MaGv!$C$58:$BB$58, L469)&gt;0, INDEX(MaGv!$C$38:$BB$58, 1, MATCH(L469, MaGv!$C$58:$BB$58,0))," ")</f>
        <v xml:space="preserve"> </v>
      </c>
      <c r="S479" s="50" t="str">
        <f>IF(COUNTIF(MaGv!$C$63:$BB$63, L469)&gt;0, INDEX(MaGv!$C$38:$BB$63, 1, MATCH(L469, MaGv!$C$63:$BB$63,0))," ")</f>
        <v xml:space="preserve"> </v>
      </c>
      <c r="T479" s="50" t="str">
        <f>IF(COUNTIF(MaGv!$C$68:$BB$68, L469)&gt;0, INDEX(MaGv!$C$38:$BB$68, 1, MATCH(L469, MaGv!$C$68:$BB$68,0))," ")</f>
        <v xml:space="preserve"> </v>
      </c>
    </row>
    <row r="480" spans="1:22" ht="12.95" customHeight="1" x14ac:dyDescent="0.2">
      <c r="A480" s="91"/>
      <c r="B480" s="86"/>
      <c r="C480" s="45"/>
      <c r="D480" s="52"/>
      <c r="E480" s="45"/>
      <c r="F480" s="45"/>
      <c r="G480" s="45"/>
      <c r="H480" s="45"/>
      <c r="I480" s="45"/>
      <c r="J480" s="45"/>
      <c r="K480" s="75"/>
      <c r="L480" s="86"/>
      <c r="M480" s="45"/>
      <c r="N480" s="52"/>
      <c r="O480" s="45"/>
      <c r="P480" s="45"/>
      <c r="Q480" s="45"/>
      <c r="R480" s="45"/>
      <c r="S480" s="45"/>
      <c r="T480" s="45"/>
    </row>
    <row r="481" spans="1:22" ht="12.95" customHeight="1" x14ac:dyDescent="0.2">
      <c r="A481" s="94"/>
      <c r="B481" s="87"/>
      <c r="C481" s="53"/>
      <c r="D481" s="53"/>
      <c r="E481" s="54"/>
      <c r="F481" s="54"/>
      <c r="G481" s="54"/>
      <c r="H481" s="54"/>
      <c r="I481" s="54"/>
      <c r="J481" s="54"/>
      <c r="K481" s="54"/>
      <c r="L481" s="87"/>
      <c r="M481" s="53"/>
      <c r="N481" s="53"/>
      <c r="O481" s="54"/>
      <c r="P481" s="54"/>
      <c r="Q481" s="54"/>
      <c r="R481" s="54"/>
      <c r="S481" s="54"/>
      <c r="T481" s="54"/>
    </row>
    <row r="482" spans="1:22" ht="12.95" customHeight="1" x14ac:dyDescent="0.2">
      <c r="A482" s="91"/>
      <c r="B482" s="83"/>
      <c r="C482" s="40" t="s">
        <v>94</v>
      </c>
      <c r="D482" s="40"/>
      <c r="E482" s="40"/>
      <c r="F482" s="40"/>
      <c r="G482" s="40"/>
      <c r="H482" s="40" t="str">
        <f>MaGv!$N$1</f>
        <v>02/1/2018</v>
      </c>
      <c r="I482" s="40"/>
      <c r="J482" s="40"/>
      <c r="K482" s="41"/>
      <c r="L482" s="83"/>
      <c r="M482" s="40" t="s">
        <v>94</v>
      </c>
      <c r="N482" s="40"/>
      <c r="O482" s="40"/>
      <c r="P482" s="40"/>
      <c r="Q482" s="40"/>
      <c r="R482" s="40" t="str">
        <f>MaGv!$N$1</f>
        <v>02/1/2018</v>
      </c>
      <c r="S482" s="40"/>
      <c r="T482" s="40"/>
    </row>
    <row r="483" spans="1:22" ht="12.95" customHeight="1" x14ac:dyDescent="0.3">
      <c r="B483" s="84" t="s">
        <v>95</v>
      </c>
      <c r="C483" s="489" t="str">
        <f>VLOOKUP(B485,dsma,3,0)&amp;"-"&amp;VLOOKUP(B485,dsma,5,0)</f>
        <v>Trần Ngọc  Châu-QP</v>
      </c>
      <c r="D483" s="489"/>
      <c r="E483" s="489"/>
      <c r="F483" s="489"/>
      <c r="G483" s="41"/>
      <c r="H483" s="42"/>
      <c r="I483" s="43" t="s">
        <v>180</v>
      </c>
      <c r="J483" s="44">
        <f>60-COUNTIF(E486:J495, " ")</f>
        <v>13</v>
      </c>
      <c r="K483" s="41"/>
      <c r="L483" s="84" t="s">
        <v>95</v>
      </c>
      <c r="M483" s="489" t="str">
        <f>VLOOKUP(L485,dsma,3,0)&amp;"-"&amp;VLOOKUP(L485,dsma,5,0)</f>
        <v>Đặng Hoài Nam-QP</v>
      </c>
      <c r="N483" s="489"/>
      <c r="O483" s="489"/>
      <c r="P483" s="489"/>
      <c r="Q483" s="41"/>
      <c r="R483" s="42"/>
      <c r="S483" s="43" t="s">
        <v>180</v>
      </c>
      <c r="T483" s="44">
        <f>60-COUNTIF(O486:T495, " ")</f>
        <v>0</v>
      </c>
    </row>
    <row r="484" spans="1:22" ht="3" customHeight="1" x14ac:dyDescent="0.2">
      <c r="B484" s="83"/>
      <c r="C484" s="41"/>
      <c r="D484" s="41"/>
      <c r="E484" s="45"/>
      <c r="F484" s="41"/>
      <c r="G484" s="41"/>
      <c r="H484" s="41"/>
      <c r="I484" s="41"/>
      <c r="J484" s="41"/>
      <c r="K484" s="41"/>
      <c r="L484" s="83"/>
      <c r="M484" s="41"/>
      <c r="N484" s="41"/>
      <c r="O484" s="45"/>
      <c r="P484" s="41"/>
      <c r="Q484" s="41"/>
      <c r="R484" s="41"/>
      <c r="S484" s="41"/>
      <c r="T484" s="41"/>
    </row>
    <row r="485" spans="1:22" ht="12.95" customHeight="1" x14ac:dyDescent="0.2">
      <c r="A485" s="93"/>
      <c r="B485" s="85" t="str">
        <f>X65</f>
        <v>BQ01</v>
      </c>
      <c r="C485" s="46" t="s">
        <v>96</v>
      </c>
      <c r="D485" s="46" t="s">
        <v>97</v>
      </c>
      <c r="E485" s="46" t="s">
        <v>15</v>
      </c>
      <c r="F485" s="46" t="s">
        <v>16</v>
      </c>
      <c r="G485" s="46" t="s">
        <v>38</v>
      </c>
      <c r="H485" s="46" t="s">
        <v>39</v>
      </c>
      <c r="I485" s="46" t="s">
        <v>40</v>
      </c>
      <c r="J485" s="46" t="s">
        <v>41</v>
      </c>
      <c r="K485" s="74"/>
      <c r="L485" s="85" t="str">
        <f>X66</f>
        <v>HQ02</v>
      </c>
      <c r="M485" s="46" t="s">
        <v>96</v>
      </c>
      <c r="N485" s="46" t="s">
        <v>97</v>
      </c>
      <c r="O485" s="46" t="s">
        <v>15</v>
      </c>
      <c r="P485" s="46" t="s">
        <v>16</v>
      </c>
      <c r="Q485" s="46" t="s">
        <v>38</v>
      </c>
      <c r="R485" s="46" t="s">
        <v>39</v>
      </c>
      <c r="S485" s="46" t="s">
        <v>40</v>
      </c>
      <c r="T485" s="46" t="s">
        <v>41</v>
      </c>
      <c r="V485" s="89">
        <v>62</v>
      </c>
    </row>
    <row r="486" spans="1:22" ht="12.95" customHeight="1" x14ac:dyDescent="0.2">
      <c r="A486" s="91"/>
      <c r="B486" s="488" t="s">
        <v>25</v>
      </c>
      <c r="C486" s="38">
        <v>1</v>
      </c>
      <c r="D486" s="47" t="s">
        <v>98</v>
      </c>
      <c r="E486" s="38" t="str">
        <f>IF(COUNTIF(MaGv!$C$4:$BB$4, B485)&gt;0, INDEX(MaGv!$C$3:$BB$4, 1, MATCH(B485, MaGv!$C$4:$BB$4,0))," ")</f>
        <v xml:space="preserve"> </v>
      </c>
      <c r="F486" s="38" t="str">
        <f>IF(COUNTIF(MaGv!$C$9:$BB$9, B485)&gt;0, INDEX(MaGv!$C$3:$BB$9, 1, MATCH(B485, MaGv!$C$9:$BB$9,0))," ")</f>
        <v>A8</v>
      </c>
      <c r="G486" s="38" t="str">
        <f>IF(COUNTIF(MaGv!$C$14:$BB$14, B485)&gt;0, INDEX(MaGv!$C$3:$BB$14, 1, MATCH(B485, MaGv!$C$14:$BB$14,0))," ")</f>
        <v xml:space="preserve"> </v>
      </c>
      <c r="H486" s="38" t="str">
        <f>IF(COUNTIF(MaGv!$C$19:$BB$19, B485)&gt;0, INDEX(MaGv!$C$3:$BB$19, 1, MATCH(B485, MaGv!$C$19:$BB$19,0))," ")</f>
        <v xml:space="preserve"> </v>
      </c>
      <c r="I486" s="38" t="str">
        <f>IF(COUNTIF(MaGv!$C$24:$BB$24, B485)&gt;0, INDEX(MaGv!$C$3:$BB$24, 1, MATCH(B485, MaGv!$C$24:$BB$24,0))," ")</f>
        <v>A6</v>
      </c>
      <c r="J486" s="38" t="str">
        <f>IF(COUNTIF(MaGv!$C$29:$BB$29, B485)&gt;0, INDEX(MaGv!$C$3:$BB$29, 1, MATCH(B485, MaGv!$C$29:$BB$29,0))," ")</f>
        <v xml:space="preserve"> </v>
      </c>
      <c r="K486" s="75"/>
      <c r="L486" s="488" t="s">
        <v>25</v>
      </c>
      <c r="M486" s="38">
        <v>1</v>
      </c>
      <c r="N486" s="47" t="s">
        <v>98</v>
      </c>
      <c r="O486" s="38" t="str">
        <f>IF(COUNTIF(MaGv!$C$4:$BB$4, L485)&gt;0, INDEX(MaGv!$C$3:$BB$4, 1, MATCH(L485, MaGv!$C$4:$BB$4,0))," ")</f>
        <v xml:space="preserve"> </v>
      </c>
      <c r="P486" s="38" t="str">
        <f>IF(COUNTIF(MaGv!$C$9:$BB$9, L485)&gt;0, INDEX(MaGv!$C$3:$BB$9, 1, MATCH(L485, MaGv!$C$9:$BB$9,0))," ")</f>
        <v xml:space="preserve"> </v>
      </c>
      <c r="Q486" s="38" t="str">
        <f>IF(COUNTIF(MaGv!$C$14:$BB$14, L485)&gt;0, INDEX(MaGv!$C$3:$BB$14, 1, MATCH(L485, MaGv!$C$14:$BB$14,0))," ")</f>
        <v xml:space="preserve"> </v>
      </c>
      <c r="R486" s="38" t="str">
        <f>IF(COUNTIF(MaGv!$C$19:$BB$19, L485)&gt;0, INDEX(MaGv!$C$3:$BB$19, 1, MATCH(L485, MaGv!$C$19:$BB$19,0))," ")</f>
        <v xml:space="preserve"> </v>
      </c>
      <c r="S486" s="38" t="str">
        <f>IF(COUNTIF(MaGv!$C$24:$BB$24, L485)&gt;0, INDEX(MaGv!$C$3:$BB$24, 1, MATCH(L485, MaGv!$C$24:$BB$24,0))," ")</f>
        <v xml:space="preserve"> </v>
      </c>
      <c r="T486" s="38" t="str">
        <f>IF(COUNTIF(MaGv!$C$29:$BB$29, L485)&gt;0, INDEX(MaGv!$C$3:$BB$29, 1, MATCH(L485, MaGv!$C$29:$BB$29,0))," ")</f>
        <v xml:space="preserve"> </v>
      </c>
    </row>
    <row r="487" spans="1:22" ht="12.95" customHeight="1" x14ac:dyDescent="0.2">
      <c r="A487" s="91"/>
      <c r="B487" s="486"/>
      <c r="C487" s="48">
        <v>2</v>
      </c>
      <c r="D487" s="49" t="s">
        <v>140</v>
      </c>
      <c r="E487" s="48" t="str">
        <f>IF(COUNTIF(MaGv!$C$5:$BB$5, B485)&gt;0, INDEX(MaGv!$C$3:$BB$5, 1, MATCH(B485, MaGv!$C$5:$BB$5,0))," ")</f>
        <v xml:space="preserve"> </v>
      </c>
      <c r="F487" s="48" t="str">
        <f>IF(COUNTIF(MaGv!$C$10:$BB$10, B485)&gt;0, INDEX(MaGv!$C$3:$BB$10, 1, MATCH(B485, MaGv!$C$10:$BB$10,0))," ")</f>
        <v>C14</v>
      </c>
      <c r="G487" s="48" t="str">
        <f>IF(COUNTIF(MaGv!$C$15:$BB$15, B485)&gt;0, INDEX(MaGv!$C$3:$BB$15, 1, MATCH(B485, MaGv!$C$15:$BB$15,0))," ")</f>
        <v xml:space="preserve"> </v>
      </c>
      <c r="H487" s="48" t="str">
        <f>IF(COUNTIF(MaGv!$C$20:$BB$20, B485)&gt;0, INDEX(MaGv!$C$3:$BB$20, 1, MATCH(B485, MaGv!$C$20:$BB$20,0))," ")</f>
        <v xml:space="preserve"> </v>
      </c>
      <c r="I487" s="48" t="str">
        <f>IF(COUNTIF(MaGv!$C$25:$BB$25, B485)&gt;0, INDEX(MaGv!$C$3:$BB$25, 1, MATCH(B485, MaGv!$C$25:$BB$25,0))," ")</f>
        <v>C8</v>
      </c>
      <c r="J487" s="48" t="str">
        <f>IF(COUNTIF(MaGv!$C$30:$BB$30, B485)&gt;0, INDEX(MaGv!$C$3:$BB$30, 1, MATCH(B485, MaGv!$C$30:$BB$30,0))," ")</f>
        <v xml:space="preserve"> </v>
      </c>
      <c r="K487" s="75"/>
      <c r="L487" s="486"/>
      <c r="M487" s="48">
        <v>2</v>
      </c>
      <c r="N487" s="49" t="s">
        <v>140</v>
      </c>
      <c r="O487" s="48" t="str">
        <f>IF(COUNTIF(MaGv!$C$5:$BB$5, L485)&gt;0, INDEX(MaGv!$C$3:$BB$5, 1, MATCH(L485, MaGv!$C$5:$BB$5,0))," ")</f>
        <v xml:space="preserve"> </v>
      </c>
      <c r="P487" s="48" t="str">
        <f>IF(COUNTIF(MaGv!$C$10:$BB$10, L485)&gt;0, INDEX(MaGv!$C$3:$BB$10, 1, MATCH(L485, MaGv!$C$10:$BB$10,0))," ")</f>
        <v xml:space="preserve"> </v>
      </c>
      <c r="Q487" s="48" t="str">
        <f>IF(COUNTIF(MaGv!$C$15:$BB$15, L485)&gt;0, INDEX(MaGv!$C$3:$BB$15, 1, MATCH(L485, MaGv!$C$15:$BB$15,0))," ")</f>
        <v xml:space="preserve"> </v>
      </c>
      <c r="R487" s="48" t="str">
        <f>IF(COUNTIF(MaGv!$C$20:$BB$20, L485)&gt;0, INDEX(MaGv!$C$3:$BB$20, 1, MATCH(L485, MaGv!$C$20:$BB$20,0))," ")</f>
        <v xml:space="preserve"> </v>
      </c>
      <c r="S487" s="48" t="str">
        <f>IF(COUNTIF(MaGv!$C$25:$BB$25, L485)&gt;0, INDEX(MaGv!$C$3:$BB$25, 1, MATCH(L485, MaGv!$C$25:$BB$25,0))," ")</f>
        <v xml:space="preserve"> </v>
      </c>
      <c r="T487" s="48" t="str">
        <f>IF(COUNTIF(MaGv!$C$30:$BB$30, L485)&gt;0, INDEX(MaGv!$C$3:$BB$30, 1, MATCH(L485, MaGv!$C$30:$BB$30,0))," ")</f>
        <v xml:space="preserve"> </v>
      </c>
    </row>
    <row r="488" spans="1:22" ht="12.95" customHeight="1" x14ac:dyDescent="0.2">
      <c r="A488" s="91"/>
      <c r="B488" s="486"/>
      <c r="C488" s="48">
        <v>3</v>
      </c>
      <c r="D488" s="49" t="s">
        <v>445</v>
      </c>
      <c r="E488" s="48" t="str">
        <f>IF(COUNTIF(MaGv!$C$6:$BB$6, B485)&gt;0, INDEX(MaGv!$C$3:$BB$6, 1, MATCH(B485, MaGv!$C$6:$BB$6,0))," ")</f>
        <v xml:space="preserve"> </v>
      </c>
      <c r="F488" s="48" t="str">
        <f>IF(COUNTIF(MaGv!$C$11:$BB$11, B485)&gt;0, INDEX(MaGv!$C$3:$BB$11, 1, MATCH(B485, MaGv!$C$11:$BB$11,0))," ")</f>
        <v>C3</v>
      </c>
      <c r="G488" s="48" t="str">
        <f>IF(COUNTIF(MaGv!$C$16:$BB$16, B485)&gt;0, INDEX(MaGv!$C$3:$BB$16, 1, MATCH(B485, MaGv!$C$16:$BB$16,0))," ")</f>
        <v xml:space="preserve"> </v>
      </c>
      <c r="H488" s="48" t="str">
        <f>IF(COUNTIF(MaGv!$C$21:$BB$21, B485)&gt;0, INDEX(MaGv!$C$3:$BB$21, 1, MATCH(B485, MaGv!$C$21:$BB$21,0))," ")</f>
        <v xml:space="preserve"> </v>
      </c>
      <c r="I488" s="48" t="str">
        <f>IF(COUNTIF(MaGv!$C$26:$BB$26, B485)&gt;0, INDEX(MaGv!$C$3:$BB$26, 1, MATCH(B485, MaGv!$C$26:$BB$26,0))," ")</f>
        <v xml:space="preserve"> </v>
      </c>
      <c r="J488" s="48" t="str">
        <f>IF(COUNTIF(MaGv!$C$31:$BB$31, B485)&gt;0, INDEX(MaGv!$C$3:$BB$31, 1, MATCH(B485, MaGv!$C$31:$BB$31,0))," ")</f>
        <v xml:space="preserve"> </v>
      </c>
      <c r="K488" s="75"/>
      <c r="L488" s="486"/>
      <c r="M488" s="48">
        <v>3</v>
      </c>
      <c r="N488" s="49" t="s">
        <v>445</v>
      </c>
      <c r="O488" s="48" t="str">
        <f>IF(COUNTIF(MaGv!$C$6:$BB$6, L485)&gt;0, INDEX(MaGv!$C$3:$BB$6, 1, MATCH(L485, MaGv!$C$6:$BB$6,0))," ")</f>
        <v xml:space="preserve"> </v>
      </c>
      <c r="P488" s="48" t="str">
        <f>IF(COUNTIF(MaGv!$C$11:$BB$11, L485)&gt;0, INDEX(MaGv!$C$3:$BB$11, 1, MATCH(L485, MaGv!$C$11:$BB$11,0))," ")</f>
        <v xml:space="preserve"> </v>
      </c>
      <c r="Q488" s="48" t="str">
        <f>IF(COUNTIF(MaGv!$C$16:$BB$16, L485)&gt;0, INDEX(MaGv!$C$3:$BB$16, 1, MATCH(L485, MaGv!$C$16:$BB$16,0))," ")</f>
        <v xml:space="preserve"> </v>
      </c>
      <c r="R488" s="48" t="str">
        <f>IF(COUNTIF(MaGv!$C$21:$BB$21, L485)&gt;0, INDEX(MaGv!$C$3:$BB$21, 1, MATCH(L485, MaGv!$C$21:$BB$21,0))," ")</f>
        <v xml:space="preserve"> </v>
      </c>
      <c r="S488" s="48" t="str">
        <f>IF(COUNTIF(MaGv!$C$26:$BB$26, L485)&gt;0, INDEX(MaGv!$C$3:$BB$26, 1, MATCH(L485, MaGv!$C$26:$BB$26,0))," ")</f>
        <v xml:space="preserve"> </v>
      </c>
      <c r="T488" s="48" t="str">
        <f>IF(COUNTIF(MaGv!$C$31:$BB$31, L485)&gt;0, INDEX(MaGv!$C$3:$BB$31, 1, MATCH(L485, MaGv!$C$31:$BB$31,0))," ")</f>
        <v xml:space="preserve"> </v>
      </c>
    </row>
    <row r="489" spans="1:22" ht="12.95" customHeight="1" x14ac:dyDescent="0.2">
      <c r="A489" s="91"/>
      <c r="B489" s="486"/>
      <c r="C489" s="48">
        <v>4</v>
      </c>
      <c r="D489" s="49" t="s">
        <v>141</v>
      </c>
      <c r="E489" s="48" t="str">
        <f>IF(COUNTIF(MaGv!$C$7:$BB$7, B485)&gt;0, INDEX(MaGv!$C$3:$BB$7, 1, MATCH(B485, MaGv!$C$7:$BB$7,0))," ")</f>
        <v xml:space="preserve"> </v>
      </c>
      <c r="F489" s="48" t="str">
        <f>IF(COUNTIF(MaGv!$C$12:$BB$12, B485)&gt;0, INDEX(MaGv!$C$3:$BB$12, 1, MATCH(B485, MaGv!$C$12:$BB$12,0))," ")</f>
        <v>A2</v>
      </c>
      <c r="G489" s="48" t="str">
        <f>IF(COUNTIF(MaGv!$C$17:$BB$17, B485)&gt;0, INDEX(MaGv!$C$3:$BB$17, 1, MATCH(B485, MaGv!$C$17:$BB$17,0))," ")</f>
        <v xml:space="preserve"> </v>
      </c>
      <c r="H489" s="48" t="str">
        <f>IF(COUNTIF(MaGv!$C$22:$BB$22, B485)&gt;0, INDEX(MaGv!$C$3:$BB$22, 1, MATCH(B485, MaGv!$C$22:$BB$22,0))," ")</f>
        <v xml:space="preserve"> </v>
      </c>
      <c r="I489" s="48" t="str">
        <f>IF(COUNTIF(MaGv!$C$27:$BB$27, B485)&gt;0, INDEX(MaGv!$C$3:$BB$27, 1, MATCH(B485, MaGv!$C$27:$BB$27,0))," ")</f>
        <v>C4</v>
      </c>
      <c r="J489" s="48" t="str">
        <f>IF(COUNTIF(MaGv!$C$32:$BB$32, B485)&gt;0, INDEX(MaGv!$C$3:$BB$32, 1, MATCH(B485, MaGv!$C$32:$BB$32,0))," ")</f>
        <v xml:space="preserve"> </v>
      </c>
      <c r="K489" s="75"/>
      <c r="L489" s="486"/>
      <c r="M489" s="48">
        <v>4</v>
      </c>
      <c r="N489" s="49" t="s">
        <v>141</v>
      </c>
      <c r="O489" s="48" t="str">
        <f>IF(COUNTIF(MaGv!$C$7:$BB$7, L485)&gt;0, INDEX(MaGv!$C$3:$BB$7, 1, MATCH(L485, MaGv!$C$7:$BB$7,0))," ")</f>
        <v xml:space="preserve"> </v>
      </c>
      <c r="P489" s="48" t="str">
        <f>IF(COUNTIF(MaGv!$C$12:$BB$12, L485)&gt;0, INDEX(MaGv!$C$3:$BB$12, 1, MATCH(L485, MaGv!$C$12:$BB$12,0))," ")</f>
        <v xml:space="preserve"> </v>
      </c>
      <c r="Q489" s="48" t="str">
        <f>IF(COUNTIF(MaGv!$C$17:$BB$17, L485)&gt;0, INDEX(MaGv!$C$3:$BB$17, 1, MATCH(L485, MaGv!$C$17:$BB$17,0))," ")</f>
        <v xml:space="preserve"> </v>
      </c>
      <c r="R489" s="48" t="str">
        <f>IF(COUNTIF(MaGv!$C$22:$BB$22, L485)&gt;0, INDEX(MaGv!$C$3:$BB$22, 1, MATCH(L485, MaGv!$C$22:$BB$22,0))," ")</f>
        <v xml:space="preserve"> </v>
      </c>
      <c r="S489" s="48" t="str">
        <f>IF(COUNTIF(MaGv!$C$27:$BB$27, L485)&gt;0, INDEX(MaGv!$C$3:$BB$27, 1, MATCH(L485, MaGv!$C$27:$BB$27,0))," ")</f>
        <v xml:space="preserve"> </v>
      </c>
      <c r="T489" s="48" t="str">
        <f>IF(COUNTIF(MaGv!$C$32:$BB$32, L485)&gt;0, INDEX(MaGv!$C$3:$BB$32, 1, MATCH(L485, MaGv!$C$32:$BB$32,0))," ")</f>
        <v xml:space="preserve"> </v>
      </c>
    </row>
    <row r="490" spans="1:22" ht="12.95" customHeight="1" thickBot="1" x14ac:dyDescent="0.25">
      <c r="A490" s="91"/>
      <c r="B490" s="486"/>
      <c r="C490" s="79">
        <v>5</v>
      </c>
      <c r="D490" s="81" t="s">
        <v>142</v>
      </c>
      <c r="E490" s="79" t="str">
        <f>IF(COUNTIF(MaGv!$C$8:$BB$8, B485)&gt;0, INDEX(MaGv!$C$3:$BB$8, 1, MATCH(B485, MaGv!$C$8:$BB$8,0))," ")</f>
        <v xml:space="preserve"> </v>
      </c>
      <c r="F490" s="79" t="str">
        <f>IF(COUNTIF(MaGv!$C$13:$BB$13, B485)&gt;0, INDEX(MaGv!$C$3:$BB$13, 1, MATCH(B485, MaGv!$C$13:$BB$13,0))," ")</f>
        <v>A5</v>
      </c>
      <c r="G490" s="79" t="str">
        <f>IF(COUNTIF(MaGv!$C$18:$BB$18, B485)&gt;0, INDEX(MaGv!$C$3:$BB$18, 1, MATCH(B485, MaGv!$C$18:$BB$18,0))," ")</f>
        <v xml:space="preserve"> </v>
      </c>
      <c r="H490" s="79" t="str">
        <f>IF(COUNTIF(MaGv!$C$23:$BB$23, B485)&gt;0, INDEX(MaGv!$C$3:$BB$23, 1, MATCH(B485, MaGv!$C$23:$BB$23,0))," ")</f>
        <v xml:space="preserve"> </v>
      </c>
      <c r="I490" s="79" t="str">
        <f>IF(COUNTIF(MaGv!$C$28:$BB$28, B485)&gt;0, INDEX(MaGv!$C$3:$BB$28, 1, MATCH(B485, MaGv!$C$28:$BB$28,0))," ")</f>
        <v>A1</v>
      </c>
      <c r="J490" s="79" t="str">
        <f>IF(COUNTIF(MaGv!$C$33:$BB$33, B485)&gt;0, INDEX(MaGv!$C$3:$BB$33, 1, MATCH(B485, MaGv!$C$33:$BB$33, 0))," ")</f>
        <v xml:space="preserve"> </v>
      </c>
      <c r="K490" s="75"/>
      <c r="L490" s="486"/>
      <c r="M490" s="79">
        <v>5</v>
      </c>
      <c r="N490" s="81" t="s">
        <v>142</v>
      </c>
      <c r="O490" s="79" t="str">
        <f>IF(COUNTIF(MaGv!$C$8:$BB$8, L485)&gt;0, INDEX(MaGv!$C$3:$BB$8, 1, MATCH(L485, MaGv!$C$8:$BB$8,0))," ")</f>
        <v xml:space="preserve"> </v>
      </c>
      <c r="P490" s="79" t="str">
        <f>IF(COUNTIF(MaGv!$C$13:$BB$13, L485)&gt;0, INDEX(MaGv!$C$3:$BB$13, 1, MATCH(L485, MaGv!$C$13:$BB$13,0))," ")</f>
        <v xml:space="preserve"> </v>
      </c>
      <c r="Q490" s="79" t="str">
        <f>IF(COUNTIF(MaGv!$C$18:$BB$18, L485)&gt;0, INDEX(MaGv!$C$3:$BB$18, 1, MATCH(L485, MaGv!$C$18:$BB$18,0))," ")</f>
        <v xml:space="preserve"> </v>
      </c>
      <c r="R490" s="79" t="str">
        <f>IF(COUNTIF(MaGv!$C$23:$BB$23, L485)&gt;0, INDEX(MaGv!$C$3:$BB$23, 1, MATCH(L485, MaGv!$C$23:$BB$23,0))," ")</f>
        <v xml:space="preserve"> </v>
      </c>
      <c r="S490" s="79" t="str">
        <f>IF(COUNTIF(MaGv!$C$28:$BB$28, L485)&gt;0, INDEX(MaGv!$C$3:$BB$28, 1, MATCH(L485, MaGv!$C$28:$BB$28,0))," ")</f>
        <v xml:space="preserve"> </v>
      </c>
      <c r="T490" s="79" t="str">
        <f>IF(COUNTIF(MaGv!$C$33:$BB$33, L485)&gt;0, INDEX(MaGv!$C$3:$BB$33, 1, MATCH(L485, MaGv!$C$33:$BB$33, 0))," ")</f>
        <v xml:space="preserve"> </v>
      </c>
    </row>
    <row r="491" spans="1:22" ht="12.95" customHeight="1" thickTop="1" x14ac:dyDescent="0.2">
      <c r="A491" s="91"/>
      <c r="B491" s="485" t="s">
        <v>24</v>
      </c>
      <c r="C491" s="80">
        <v>1</v>
      </c>
      <c r="D491" s="82" t="s">
        <v>446</v>
      </c>
      <c r="E491" s="80" t="str">
        <f>IF(COUNTIF(MaGv!$C$39:$BB$39, B485)&gt;0, INDEX(MaGv!$C$38:$BB$39, 1, MATCH(B485, MaGv!$C$39:$BB$39,0))," ")</f>
        <v xml:space="preserve"> </v>
      </c>
      <c r="F491" s="80" t="str">
        <f>IF(COUNTIF(MaGv!$C$44:$BB$44, B485)&gt;0, INDEX(MaGv!$C$38:$BB$44, 1, MATCH(B485, MaGv!$C$44:$BB$44,0))," ")</f>
        <v>C13</v>
      </c>
      <c r="G491" s="80" t="str">
        <f>IF(COUNTIF(MaGv!$C$49:$BB$49, B485)&gt;0, INDEX(MaGv!$C$38:$BB$49, 1, MATCH(B485, MaGv!$C$49:$BB$49,0))," ")</f>
        <v xml:space="preserve"> </v>
      </c>
      <c r="H491" s="80" t="str">
        <f>IF(COUNTIF(MaGv!$C$54:$BB$54, B485)&gt;0, INDEX(MaGv!$C$38:$BB$54, 1, MATCH(B485, MaGv!$C$54:$BB$54,0))," ")</f>
        <v xml:space="preserve"> </v>
      </c>
      <c r="I491" s="80" t="str">
        <f>IF(COUNTIF(MaGv!$C$59:$BB$59, B485)&gt;0, INDEX(MaGv!$C$38:$BB$59, 1, MATCH(B485, MaGv!$C$59:$BB$59,0))," ")</f>
        <v xml:space="preserve"> </v>
      </c>
      <c r="J491" s="80" t="str">
        <f>IF(COUNTIF(MaGv!$C$64:$BB$64, B485)&gt;0, INDEX(MaGv!$C$38:$BB$64, 1, MATCH(B485, MaGv!$C$64:$BB$64,0))," ")</f>
        <v xml:space="preserve"> </v>
      </c>
      <c r="K491" s="75"/>
      <c r="L491" s="485" t="s">
        <v>24</v>
      </c>
      <c r="M491" s="80">
        <v>1</v>
      </c>
      <c r="N491" s="82" t="s">
        <v>446</v>
      </c>
      <c r="O491" s="80" t="str">
        <f>IF(COUNTIF(MaGv!$C$39:$BB$39, L485)&gt;0, INDEX(MaGv!$C$38:$BB$39, 1, MATCH(L485, MaGv!$C$39:$BB$39,0))," ")</f>
        <v xml:space="preserve"> </v>
      </c>
      <c r="P491" s="80" t="str">
        <f>IF(COUNTIF(MaGv!$C$44:$BB$44, L485)&gt;0, INDEX(MaGv!$C$38:$BB$44, 1, MATCH(L485, MaGv!$C$44:$BB$44,0))," ")</f>
        <v xml:space="preserve"> </v>
      </c>
      <c r="Q491" s="80" t="str">
        <f>IF(COUNTIF(MaGv!$C$49:$BB$49, L485)&gt;0, INDEX(MaGv!$C$38:$BB$49, 1, MATCH(L485, MaGv!$C$49:$BB$49,0))," ")</f>
        <v xml:space="preserve"> </v>
      </c>
      <c r="R491" s="80" t="str">
        <f>IF(COUNTIF(MaGv!$C$54:$BB$54, L485)&gt;0, INDEX(MaGv!$C$38:$BB$54, 1, MATCH(L485, MaGv!$C$54:$BB$54,0))," ")</f>
        <v xml:space="preserve"> </v>
      </c>
      <c r="S491" s="80" t="str">
        <f>IF(COUNTIF(MaGv!$C$59:$BB$59, L485)&gt;0, INDEX(MaGv!$C$38:$BB$59, 1, MATCH(L485, MaGv!$C$59:$BB$59,0))," ")</f>
        <v xml:space="preserve"> </v>
      </c>
      <c r="T491" s="80" t="str">
        <f>IF(COUNTIF(MaGv!$C$64:$BB$64, L485)&gt;0, INDEX(MaGv!$C$38:$BB$64, 1, MATCH(L485, MaGv!$C$64:$BB$64,0))," ")</f>
        <v xml:space="preserve"> </v>
      </c>
    </row>
    <row r="492" spans="1:22" ht="12.95" customHeight="1" x14ac:dyDescent="0.2">
      <c r="A492" s="91"/>
      <c r="B492" s="486"/>
      <c r="C492" s="48">
        <v>2</v>
      </c>
      <c r="D492" s="49" t="s">
        <v>707</v>
      </c>
      <c r="E492" s="48" t="str">
        <f>IF(COUNTIF(MaGv!$C$40:$BB$40, B485)&gt;0, INDEX(MaGv!$C$38:$BB$40, 1, MATCH(B485, MaGv!$C$40:$BB$40,0))," ")</f>
        <v xml:space="preserve"> </v>
      </c>
      <c r="F492" s="48" t="str">
        <f>IF(COUNTIF(MaGv!$C$45:$BB$45, B485)&gt;0, INDEX(MaGv!$C$38:$BB$45, 1, MATCH(B485, MaGv!$C$45:$BB$45,0))," ")</f>
        <v>A12</v>
      </c>
      <c r="G492" s="48" t="str">
        <f>IF(COUNTIF(MaGv!$C$50:$BB$50, B485)&gt;0, INDEX(MaGv!$C$38:$BB$50, 1, MATCH(B485, MaGv!$C$50:$BB$50,0))," ")</f>
        <v xml:space="preserve"> </v>
      </c>
      <c r="H492" s="48" t="str">
        <f>IF(COUNTIF(MaGv!$C$55:$BB$55, B485)&gt;0, INDEX(MaGv!$C$38:$BB$55, 1, MATCH(B485, MaGv!$C$55:$BB$55,0))," ")</f>
        <v xml:space="preserve"> </v>
      </c>
      <c r="I492" s="48" t="str">
        <f>IF(COUNTIF(MaGv!$C$60:$BB$60, B485)&gt;0, INDEX(MaGv!$C$38:$BB$60, 1, MATCH(B485, MaGv!$C$60:$BB$60,0))," ")</f>
        <v xml:space="preserve"> </v>
      </c>
      <c r="J492" s="48" t="str">
        <f>IF(COUNTIF(MaGv!$C$65:$BB$65, B485)&gt;0, INDEX(MaGv!$C$38:$BB$65, 1, MATCH(B485, MaGv!$C$65:$BB$65,0))," ")</f>
        <v xml:space="preserve"> </v>
      </c>
      <c r="K492" s="75"/>
      <c r="L492" s="486"/>
      <c r="M492" s="48">
        <v>2</v>
      </c>
      <c r="N492" s="49" t="s">
        <v>707</v>
      </c>
      <c r="O492" s="48" t="str">
        <f>IF(COUNTIF(MaGv!$C$40:$BB$40, L485)&gt;0, INDEX(MaGv!$C$38:$BB$40, 1, MATCH(L485, MaGv!$C$40:$BB$40,0))," ")</f>
        <v xml:space="preserve"> </v>
      </c>
      <c r="P492" s="48" t="str">
        <f>IF(COUNTIF(MaGv!$C$45:$BB$45, L485)&gt;0, INDEX(MaGv!$C$38:$BB$45, 1, MATCH(L485, MaGv!$C$45:$BB$45,0))," ")</f>
        <v xml:space="preserve"> </v>
      </c>
      <c r="Q492" s="48" t="str">
        <f>IF(COUNTIF(MaGv!$C$50:$BB$50, L485)&gt;0, INDEX(MaGv!$C$38:$BB$50, 1, MATCH(L485, MaGv!$C$50:$BB$50,0))," ")</f>
        <v xml:space="preserve"> </v>
      </c>
      <c r="R492" s="48" t="str">
        <f>IF(COUNTIF(MaGv!$C$55:$BB$55, L485)&gt;0, INDEX(MaGv!$C$38:$BB$55, 1, MATCH(L485, MaGv!$C$55:$BB$55,0))," ")</f>
        <v xml:space="preserve"> </v>
      </c>
      <c r="S492" s="48" t="str">
        <f>IF(COUNTIF(MaGv!$C$60:$BB$60, L485)&gt;0, INDEX(MaGv!$C$38:$BB$60, 1, MATCH(L485, MaGv!$C$60:$BB$60,0))," ")</f>
        <v xml:space="preserve"> </v>
      </c>
      <c r="T492" s="48" t="str">
        <f>IF(COUNTIF(MaGv!$C$65:$BB$65, L485)&gt;0, INDEX(MaGv!$C$38:$BB$65, 1, MATCH(L485, MaGv!$C$65:$BB$65,0))," ")</f>
        <v xml:space="preserve"> </v>
      </c>
    </row>
    <row r="493" spans="1:22" ht="12.95" customHeight="1" x14ac:dyDescent="0.2">
      <c r="A493" s="91"/>
      <c r="B493" s="486"/>
      <c r="C493" s="48">
        <v>3</v>
      </c>
      <c r="D493" s="49" t="s">
        <v>708</v>
      </c>
      <c r="E493" s="48" t="str">
        <f>IF(COUNTIF(MaGv!$C$41:$BB$41, B485)&gt;0, INDEX(MaGv!$C$38:$BB$41, 1, MATCH(B485, MaGv!$C$41:$BB$41,0))," ")</f>
        <v xml:space="preserve"> </v>
      </c>
      <c r="F493" s="48" t="str">
        <f>IF(COUNTIF(MaGv!$C$46:$BB$46, B485)&gt;0, INDEX(MaGv!$C$38:$BB$46, 1, MATCH(B485, MaGv!$C$46:$BB$46,0))," ")</f>
        <v xml:space="preserve"> </v>
      </c>
      <c r="G493" s="48" t="str">
        <f>IF(COUNTIF(MaGv!$C$51:$BB$51, B485)&gt;0, INDEX(MaGv!$C$38:$BB$51, 1, MATCH(B485, MaGv!$C$51:$BB$51,0))," ")</f>
        <v xml:space="preserve"> </v>
      </c>
      <c r="H493" s="48" t="str">
        <f>IF(COUNTIF(MaGv!$C$56:$BB$56, B485)&gt;0, INDEX(MaGv!$C$38:$BB$56, 1, MATCH(B485, MaGv!$C$56:$BB$56,0))," ")</f>
        <v xml:space="preserve"> </v>
      </c>
      <c r="I493" s="48" t="str">
        <f>IF(COUNTIF(MaGv!$C$61:$BB$61, B485)&gt;0, INDEX(MaGv!$C$38:$BB$61, 1, MATCH(B485, MaGv!$C$61:$BB$61,0))," ")</f>
        <v xml:space="preserve"> </v>
      </c>
      <c r="J493" s="48" t="str">
        <f>IF(COUNTIF(MaGv!$C$66:$BB$66, B485)&gt;0, INDEX(MaGv!$C$38:$BB$66, 1, MATCH(B485, MaGv!$C$66:$BB$66,0))," ")</f>
        <v xml:space="preserve"> </v>
      </c>
      <c r="K493" s="75"/>
      <c r="L493" s="486"/>
      <c r="M493" s="48">
        <v>3</v>
      </c>
      <c r="N493" s="49" t="s">
        <v>708</v>
      </c>
      <c r="O493" s="48" t="str">
        <f>IF(COUNTIF(MaGv!$C$41:$BB$41, L485)&gt;0, INDEX(MaGv!$C$38:$BB$41, 1, MATCH(L485, MaGv!$C$41:$BB$41,0))," ")</f>
        <v xml:space="preserve"> </v>
      </c>
      <c r="P493" s="48" t="str">
        <f>IF(COUNTIF(MaGv!$C$46:$BB$46, L485)&gt;0, INDEX(MaGv!$C$38:$BB$46, 1, MATCH(L485, MaGv!$C$46:$BB$46,0))," ")</f>
        <v xml:space="preserve"> </v>
      </c>
      <c r="Q493" s="48" t="str">
        <f>IF(COUNTIF(MaGv!$C$51:$BB$51, L485)&gt;0, INDEX(MaGv!$C$38:$BB$51, 1, MATCH(L485, MaGv!$C$51:$BB$51,0))," ")</f>
        <v xml:space="preserve"> </v>
      </c>
      <c r="R493" s="48" t="str">
        <f>IF(COUNTIF(MaGv!$C$56:$BB$56, L485)&gt;0, INDEX(MaGv!$C$38:$BB$56, 1, MATCH(L485, MaGv!$C$56:$BB$56,0))," ")</f>
        <v xml:space="preserve"> </v>
      </c>
      <c r="S493" s="48" t="str">
        <f>IF(COUNTIF(MaGv!$C$61:$BB$61, L485)&gt;0, INDEX(MaGv!$C$38:$BB$61, 1, MATCH(L485, MaGv!$C$61:$BB$61,0))," ")</f>
        <v xml:space="preserve"> </v>
      </c>
      <c r="T493" s="48" t="str">
        <f>IF(COUNTIF(MaGv!$C$66:$BB$66, L485)&gt;0, INDEX(MaGv!$C$38:$BB$66, 1, MATCH(L485, MaGv!$C$66:$BB$66,0))," ")</f>
        <v xml:space="preserve"> </v>
      </c>
    </row>
    <row r="494" spans="1:22" ht="12.95" customHeight="1" x14ac:dyDescent="0.2">
      <c r="A494" s="91"/>
      <c r="B494" s="486"/>
      <c r="C494" s="48">
        <v>4</v>
      </c>
      <c r="D494" s="49" t="s">
        <v>709</v>
      </c>
      <c r="E494" s="48" t="str">
        <f>IF(COUNTIF(MaGv!$C$42:$BB$42, B485)&gt;0, INDEX(MaGv!$C$38:$BB$42, 1, MATCH(B485, MaGv!$C$42:$BB$42,0))," ")</f>
        <v xml:space="preserve"> </v>
      </c>
      <c r="F494" s="48" t="str">
        <f>IF(COUNTIF(MaGv!$C$47:$BB$47, B485)&gt;0, INDEX(MaGv!$C$38:$BB$47, 1, MATCH(B485, MaGv!$C$47:$BB$47,0))," ")</f>
        <v>C9</v>
      </c>
      <c r="G494" s="48" t="str">
        <f>IF(COUNTIF(MaGv!$C$52:$BB$52, B485)&gt;0, INDEX(MaGv!$C$38:$BB$52, 1, MATCH(B485, MaGv!$C$52:$BB$52, 0))," ")</f>
        <v xml:space="preserve"> </v>
      </c>
      <c r="H494" s="48" t="str">
        <f>IF(COUNTIF(MaGv!$C$57:$BB$57, B485)&gt;0, INDEX(MaGv!$C$38:$BB$57, 1, MATCH(B485, MaGv!$C$57:$BB$57,0))," ")</f>
        <v xml:space="preserve"> </v>
      </c>
      <c r="I494" s="48" t="str">
        <f>IF(COUNTIF(MaGv!$C$62:$BB$62, B485)&gt;0, INDEX(MaGv!$C$38:$BB$62, 1, MATCH(B485, MaGv!$C$62:$BB$62,0))," ")</f>
        <v xml:space="preserve"> </v>
      </c>
      <c r="J494" s="48" t="str">
        <f>IF(COUNTIF(MaGv!$C$66:$BB$67, B485)&gt;0, INDEX(MaGv!$C$38:$BB$67, 1, MATCH(B485, MaGv!$C$67:$BB$67,0))," ")</f>
        <v xml:space="preserve"> </v>
      </c>
      <c r="K494" s="75"/>
      <c r="L494" s="486"/>
      <c r="M494" s="48">
        <v>4</v>
      </c>
      <c r="N494" s="49" t="s">
        <v>709</v>
      </c>
      <c r="O494" s="48" t="str">
        <f>IF(COUNTIF(MaGv!$C$42:$BB$42, L485)&gt;0, INDEX(MaGv!$C$38:$BB$42, 1, MATCH(L485, MaGv!$C$42:$BB$42,0))," ")</f>
        <v xml:space="preserve"> </v>
      </c>
      <c r="P494" s="48" t="str">
        <f>IF(COUNTIF(MaGv!$C$47:$BB$47, L485)&gt;0, INDEX(MaGv!$C$38:$BB$47, 1, MATCH(L485, MaGv!$C$47:$BB$47,0))," ")</f>
        <v xml:space="preserve"> </v>
      </c>
      <c r="Q494" s="48" t="str">
        <f>IF(COUNTIF(MaGv!$C$52:$BB$52, L485)&gt;0, INDEX(MaGv!$C$38:$BB$52, 1, MATCH(L485, MaGv!$C$52:$BB$52, 0))," ")</f>
        <v xml:space="preserve"> </v>
      </c>
      <c r="R494" s="48" t="str">
        <f>IF(COUNTIF(MaGv!$C$57:$BB$57, L485)&gt;0, INDEX(MaGv!$C$38:$BB$57, 1, MATCH(L485, MaGv!$C$57:$BB$57,0))," ")</f>
        <v xml:space="preserve"> </v>
      </c>
      <c r="S494" s="48" t="str">
        <f>IF(COUNTIF(MaGv!$C$62:$BB$62, L485)&gt;0, INDEX(MaGv!$C$38:$BB$62, 1, MATCH(L485, MaGv!$C$62:$BB$62,0))," ")</f>
        <v xml:space="preserve"> </v>
      </c>
      <c r="T494" s="48" t="str">
        <f>IF(COUNTIF(MaGv!$C$66:$BB$67, L485)&gt;0, INDEX(MaGv!$C$38:$BB$67, 1, MATCH(L485, MaGv!$C$67:$BB$67,0))," ")</f>
        <v xml:space="preserve"> </v>
      </c>
    </row>
    <row r="495" spans="1:22" ht="12.95" customHeight="1" x14ac:dyDescent="0.2">
      <c r="A495" s="91"/>
      <c r="B495" s="487"/>
      <c r="C495" s="50">
        <v>5</v>
      </c>
      <c r="D495" s="51" t="s">
        <v>710</v>
      </c>
      <c r="E495" s="50" t="str">
        <f>IF(COUNTIF(MaGv!$C$43:$BB$43, B485)&gt;0, INDEX(MaGv!$C$38:$BB$43, 1, MATCH(B485, MaGv!$C$43:$BB$43,0))," ")</f>
        <v xml:space="preserve"> </v>
      </c>
      <c r="F495" s="50" t="str">
        <f>IF(COUNTIF(MaGv!$C$48:$BB$48, B485)&gt;0, INDEX(MaGv!$C$38:$BB$48, 1, MATCH(B485, MaGv!$C$48:$BB$48,0))," ")</f>
        <v>A13</v>
      </c>
      <c r="G495" s="50" t="str">
        <f>IF(COUNTIF(MaGv!$C$53:$BB$53, B485)&gt;0, INDEX(MaGv!$C$38:$BB$53, 1, MATCH(B485, MaGv!$C$53:$BB$53,0))," ")</f>
        <v xml:space="preserve"> </v>
      </c>
      <c r="H495" s="50" t="str">
        <f>IF(COUNTIF(MaGv!$C$58:$BB$58, B485)&gt;0, INDEX(MaGv!$C$38:$BB$58, 1, MATCH(B485, MaGv!$C$58:$BB$58,0))," ")</f>
        <v xml:space="preserve"> </v>
      </c>
      <c r="I495" s="50" t="str">
        <f>IF(COUNTIF(MaGv!$C$63:$BB$63, B485)&gt;0, INDEX(MaGv!$C$38:$BB$63, 1, MATCH(B485, MaGv!$C$63:$BB$63,0))," ")</f>
        <v xml:space="preserve"> </v>
      </c>
      <c r="J495" s="50" t="str">
        <f>IF(COUNTIF(MaGv!$C$68:$BB$68, B485)&gt;0, INDEX(MaGv!$C$38:$BB$68, 1, MATCH(B485, MaGv!$C$68:$BB$68,0))," ")</f>
        <v xml:space="preserve"> </v>
      </c>
      <c r="K495" s="75"/>
      <c r="L495" s="487"/>
      <c r="M495" s="50">
        <v>5</v>
      </c>
      <c r="N495" s="51" t="s">
        <v>710</v>
      </c>
      <c r="O495" s="50" t="str">
        <f>IF(COUNTIF(MaGv!$C$43:$BB$43, L485)&gt;0, INDEX(MaGv!$C$38:$BB$43, 1, MATCH(L485, MaGv!$C$43:$BB$43,0))," ")</f>
        <v xml:space="preserve"> </v>
      </c>
      <c r="P495" s="50" t="str">
        <f>IF(COUNTIF(MaGv!$C$48:$BB$48, L485)&gt;0, INDEX(MaGv!$C$38:$BB$48, 1, MATCH(L485, MaGv!$C$48:$BB$48,0))," ")</f>
        <v xml:space="preserve"> </v>
      </c>
      <c r="Q495" s="50" t="str">
        <f>IF(COUNTIF(MaGv!$C$53:$BB$53, L485)&gt;0, INDEX(MaGv!$C$38:$BB$53, 1, MATCH(L485, MaGv!$C$53:$BB$53,0))," ")</f>
        <v xml:space="preserve"> </v>
      </c>
      <c r="R495" s="50" t="str">
        <f>IF(COUNTIF(MaGv!$C$58:$BB$58, L485)&gt;0, INDEX(MaGv!$C$38:$BB$58, 1, MATCH(L485, MaGv!$C$58:$BB$58,0))," ")</f>
        <v xml:space="preserve"> </v>
      </c>
      <c r="S495" s="50" t="str">
        <f>IF(COUNTIF(MaGv!$C$63:$BB$63, L485)&gt;0, INDEX(MaGv!$C$38:$BB$63, 1, MATCH(L485, MaGv!$C$63:$BB$63,0))," ")</f>
        <v xml:space="preserve"> </v>
      </c>
      <c r="T495" s="50" t="str">
        <f>IF(COUNTIF(MaGv!$C$68:$BB$68, L485)&gt;0, INDEX(MaGv!$C$38:$BB$68, 1, MATCH(L485, MaGv!$C$68:$BB$68,0))," ")</f>
        <v xml:space="preserve"> </v>
      </c>
    </row>
    <row r="496" spans="1:22" ht="12.95" customHeight="1" x14ac:dyDescent="0.2">
      <c r="A496" s="91"/>
      <c r="B496" s="86"/>
      <c r="C496" s="45"/>
      <c r="D496" s="52"/>
      <c r="E496" s="45"/>
      <c r="F496" s="45"/>
      <c r="G496" s="45"/>
      <c r="H496" s="45"/>
      <c r="I496" s="45"/>
      <c r="J496" s="45"/>
      <c r="K496" s="75"/>
      <c r="L496" s="86"/>
      <c r="M496" s="45"/>
      <c r="N496" s="52"/>
      <c r="O496" s="45"/>
      <c r="P496" s="45"/>
      <c r="Q496" s="45"/>
      <c r="R496" s="45"/>
      <c r="S496" s="45"/>
      <c r="T496" s="45"/>
    </row>
    <row r="497" spans="1:22" ht="12.95" customHeight="1" x14ac:dyDescent="0.2">
      <c r="A497" s="94"/>
      <c r="B497" s="87"/>
      <c r="C497" s="53"/>
      <c r="D497" s="53"/>
      <c r="E497" s="54"/>
      <c r="F497" s="54"/>
      <c r="G497" s="54"/>
      <c r="H497" s="54"/>
      <c r="I497" s="54"/>
      <c r="J497" s="54"/>
      <c r="K497" s="54"/>
      <c r="L497" s="87"/>
      <c r="M497" s="53"/>
      <c r="N497" s="53"/>
      <c r="O497" s="54"/>
      <c r="P497" s="54"/>
      <c r="Q497" s="54"/>
      <c r="R497" s="54"/>
      <c r="S497" s="54"/>
      <c r="T497" s="54"/>
    </row>
    <row r="498" spans="1:22" ht="12.95" customHeight="1" x14ac:dyDescent="0.2">
      <c r="A498" s="91"/>
      <c r="B498" s="83"/>
      <c r="C498" s="40" t="s">
        <v>94</v>
      </c>
      <c r="D498" s="40"/>
      <c r="E498" s="40"/>
      <c r="F498" s="40"/>
      <c r="G498" s="40"/>
      <c r="H498" s="40" t="str">
        <f>MaGv!$N$1</f>
        <v>02/1/2018</v>
      </c>
      <c r="I498" s="40"/>
      <c r="J498" s="40"/>
      <c r="K498" s="41"/>
      <c r="L498" s="83"/>
      <c r="M498" s="40" t="s">
        <v>94</v>
      </c>
      <c r="N498" s="40"/>
      <c r="O498" s="40"/>
      <c r="P498" s="40"/>
      <c r="Q498" s="40"/>
      <c r="R498" s="40" t="str">
        <f>MaGv!$N$1</f>
        <v>02/1/2018</v>
      </c>
      <c r="S498" s="40"/>
      <c r="T498" s="40"/>
    </row>
    <row r="499" spans="1:22" ht="12.95" customHeight="1" x14ac:dyDescent="0.3">
      <c r="B499" s="84" t="s">
        <v>95</v>
      </c>
      <c r="C499" s="489" t="str">
        <f>VLOOKUP(B501,dsma,3,0)&amp;"-"&amp;VLOOKUP(B501,dsma,5,0)</f>
        <v>Phạm Thị Ngân-QP</v>
      </c>
      <c r="D499" s="489"/>
      <c r="E499" s="489"/>
      <c r="F499" s="489"/>
      <c r="G499" s="41"/>
      <c r="H499" s="42"/>
      <c r="I499" s="43" t="s">
        <v>180</v>
      </c>
      <c r="J499" s="44">
        <f>60-COUNTIF(E502:J511, " ")</f>
        <v>14</v>
      </c>
      <c r="K499" s="41"/>
      <c r="L499" s="84" t="s">
        <v>95</v>
      </c>
      <c r="M499" s="489" t="str">
        <f>VLOOKUP(L501,dsma,3,0)&amp;"-"&amp;VLOOKUP(L501,dsma,5,0)</f>
        <v>Nguyễn văn Linh-QP</v>
      </c>
      <c r="N499" s="489"/>
      <c r="O499" s="489"/>
      <c r="P499" s="489"/>
      <c r="Q499" s="41"/>
      <c r="R499" s="42"/>
      <c r="S499" s="43" t="s">
        <v>180</v>
      </c>
      <c r="T499" s="44">
        <f>60-COUNTIF(O502:T511, " ")</f>
        <v>15</v>
      </c>
    </row>
    <row r="500" spans="1:22" ht="3" customHeight="1" x14ac:dyDescent="0.2">
      <c r="B500" s="83"/>
      <c r="C500" s="41"/>
      <c r="D500" s="41"/>
      <c r="E500" s="45"/>
      <c r="F500" s="41"/>
      <c r="G500" s="41"/>
      <c r="H500" s="41"/>
      <c r="I500" s="41"/>
      <c r="J500" s="41"/>
      <c r="K500" s="41"/>
      <c r="L500" s="83"/>
      <c r="M500" s="41"/>
      <c r="N500" s="41"/>
      <c r="O500" s="45"/>
      <c r="P500" s="41"/>
      <c r="Q500" s="41"/>
      <c r="R500" s="41"/>
      <c r="S500" s="41"/>
      <c r="T500" s="41"/>
    </row>
    <row r="501" spans="1:22" ht="12.95" customHeight="1" x14ac:dyDescent="0.2">
      <c r="A501" s="93"/>
      <c r="B501" s="85" t="str">
        <f>X67</f>
        <v>BQ03</v>
      </c>
      <c r="C501" s="46" t="s">
        <v>96</v>
      </c>
      <c r="D501" s="46" t="s">
        <v>97</v>
      </c>
      <c r="E501" s="46" t="s">
        <v>15</v>
      </c>
      <c r="F501" s="46" t="s">
        <v>16</v>
      </c>
      <c r="G501" s="46" t="s">
        <v>38</v>
      </c>
      <c r="H501" s="46" t="s">
        <v>39</v>
      </c>
      <c r="I501" s="46" t="s">
        <v>40</v>
      </c>
      <c r="J501" s="46" t="s">
        <v>41</v>
      </c>
      <c r="K501" s="74"/>
      <c r="L501" s="85" t="str">
        <f>X68</f>
        <v>BQ04</v>
      </c>
      <c r="M501" s="46" t="s">
        <v>96</v>
      </c>
      <c r="N501" s="46" t="s">
        <v>97</v>
      </c>
      <c r="O501" s="46" t="s">
        <v>15</v>
      </c>
      <c r="P501" s="46" t="s">
        <v>16</v>
      </c>
      <c r="Q501" s="46" t="s">
        <v>38</v>
      </c>
      <c r="R501" s="46" t="s">
        <v>39</v>
      </c>
      <c r="S501" s="46" t="s">
        <v>40</v>
      </c>
      <c r="T501" s="46" t="s">
        <v>41</v>
      </c>
      <c r="V501" s="89">
        <v>64</v>
      </c>
    </row>
    <row r="502" spans="1:22" ht="12.95" customHeight="1" x14ac:dyDescent="0.2">
      <c r="A502" s="91"/>
      <c r="B502" s="488" t="s">
        <v>25</v>
      </c>
      <c r="C502" s="38">
        <v>1</v>
      </c>
      <c r="D502" s="47" t="s">
        <v>98</v>
      </c>
      <c r="E502" s="38" t="str">
        <f>IF(COUNTIF(MaGv!$C$4:$BB$4, B501)&gt;0, INDEX(MaGv!$C$3:$BB$4, 1, MATCH(B501, MaGv!$C$4:$BB$4,0))," ")</f>
        <v xml:space="preserve"> </v>
      </c>
      <c r="F502" s="38" t="str">
        <f>IF(COUNTIF(MaGv!$C$9:$BB$9, B501)&gt;0, INDEX(MaGv!$C$3:$BB$9, 1, MATCH(B501, MaGv!$C$9:$BB$9,0))," ")</f>
        <v xml:space="preserve"> </v>
      </c>
      <c r="G502" s="38" t="str">
        <f>IF(COUNTIF(MaGv!$C$14:$BB$14, B501)&gt;0, INDEX(MaGv!$C$3:$BB$14, 1, MATCH(B501, MaGv!$C$14:$BB$14,0))," ")</f>
        <v>A11</v>
      </c>
      <c r="H502" s="38" t="str">
        <f>IF(COUNTIF(MaGv!$C$19:$BB$19, B501)&gt;0, INDEX(MaGv!$C$3:$BB$19, 1, MATCH(B501, MaGv!$C$19:$BB$19,0))," ")</f>
        <v xml:space="preserve"> </v>
      </c>
      <c r="I502" s="38" t="str">
        <f>IF(COUNTIF(MaGv!$C$24:$BB$24, B501)&gt;0, INDEX(MaGv!$C$3:$BB$24, 1, MATCH(B501, MaGv!$C$24:$BB$24,0))," ")</f>
        <v>A9</v>
      </c>
      <c r="J502" s="38" t="str">
        <f>IF(COUNTIF(MaGv!$C$29:$BB$29, B501)&gt;0, INDEX(MaGv!$C$3:$BB$29, 1, MATCH(B501, MaGv!$C$29:$BB$29,0))," ")</f>
        <v xml:space="preserve"> </v>
      </c>
      <c r="K502" s="75"/>
      <c r="L502" s="488" t="s">
        <v>25</v>
      </c>
      <c r="M502" s="38">
        <v>1</v>
      </c>
      <c r="N502" s="47" t="s">
        <v>98</v>
      </c>
      <c r="O502" s="38" t="str">
        <f>IF(COUNTIF(MaGv!$C$4:$BB$4, L501)&gt;0, INDEX(MaGv!$C$3:$BB$4, 1, MATCH(L501, MaGv!$C$4:$BB$4,0))," ")</f>
        <v xml:space="preserve"> </v>
      </c>
      <c r="P502" s="38" t="str">
        <f>IF(COUNTIF(MaGv!$C$9:$BB$9, L501)&gt;0, INDEX(MaGv!$C$3:$BB$9, 1, MATCH(L501, MaGv!$C$9:$BB$9,0))," ")</f>
        <v xml:space="preserve"> </v>
      </c>
      <c r="Q502" s="38" t="str">
        <f>IF(COUNTIF(MaGv!$C$14:$BB$14, L501)&gt;0, INDEX(MaGv!$C$3:$BB$14, 1, MATCH(L501, MaGv!$C$14:$BB$14,0))," ")</f>
        <v xml:space="preserve"> </v>
      </c>
      <c r="R502" s="38" t="str">
        <f>IF(COUNTIF(MaGv!$C$19:$BB$19, L501)&gt;0, INDEX(MaGv!$C$3:$BB$19, 1, MATCH(L501, MaGv!$C$19:$BB$19,0))," ")</f>
        <v xml:space="preserve"> </v>
      </c>
      <c r="S502" s="38" t="str">
        <f>IF(COUNTIF(MaGv!$C$24:$BB$24, L501)&gt;0, INDEX(MaGv!$C$3:$BB$24, 1, MATCH(L501, MaGv!$C$24:$BB$24,0))," ")</f>
        <v xml:space="preserve"> </v>
      </c>
      <c r="T502" s="38" t="str">
        <f>IF(COUNTIF(MaGv!$C$29:$BB$29, L501)&gt;0, INDEX(MaGv!$C$3:$BB$29, 1, MATCH(L501, MaGv!$C$29:$BB$29,0))," ")</f>
        <v xml:space="preserve"> </v>
      </c>
    </row>
    <row r="503" spans="1:22" ht="12.95" customHeight="1" x14ac:dyDescent="0.2">
      <c r="A503" s="91"/>
      <c r="B503" s="486"/>
      <c r="C503" s="48">
        <v>2</v>
      </c>
      <c r="D503" s="49" t="s">
        <v>140</v>
      </c>
      <c r="E503" s="48" t="str">
        <f>IF(COUNTIF(MaGv!$C$5:$BB$5, B501)&gt;0, INDEX(MaGv!$C$3:$BB$5, 1, MATCH(B501, MaGv!$C$5:$BB$5,0))," ")</f>
        <v xml:space="preserve"> </v>
      </c>
      <c r="F503" s="48" t="str">
        <f>IF(COUNTIF(MaGv!$C$10:$BB$10, B501)&gt;0, INDEX(MaGv!$C$3:$BB$10, 1, MATCH(B501, MaGv!$C$10:$BB$10,0))," ")</f>
        <v xml:space="preserve"> </v>
      </c>
      <c r="G503" s="48" t="str">
        <f>IF(COUNTIF(MaGv!$C$15:$BB$15, B501)&gt;0, INDEX(MaGv!$C$3:$BB$15, 1, MATCH(B501, MaGv!$C$15:$BB$15,0))," ")</f>
        <v>A3</v>
      </c>
      <c r="H503" s="48" t="str">
        <f>IF(COUNTIF(MaGv!$C$20:$BB$20, B501)&gt;0, INDEX(MaGv!$C$3:$BB$20, 1, MATCH(B501, MaGv!$C$20:$BB$20,0))," ")</f>
        <v xml:space="preserve"> </v>
      </c>
      <c r="I503" s="48" t="str">
        <f>IF(COUNTIF(MaGv!$C$25:$BB$25, B501)&gt;0, INDEX(MaGv!$C$3:$BB$25, 1, MATCH(B501, MaGv!$C$25:$BB$25,0))," ")</f>
        <v xml:space="preserve"> </v>
      </c>
      <c r="J503" s="48" t="str">
        <f>IF(COUNTIF(MaGv!$C$30:$BB$30, B501)&gt;0, INDEX(MaGv!$C$3:$BB$30, 1, MATCH(B501, MaGv!$C$30:$BB$30,0))," ")</f>
        <v xml:space="preserve"> </v>
      </c>
      <c r="K503" s="75"/>
      <c r="L503" s="486"/>
      <c r="M503" s="48">
        <v>2</v>
      </c>
      <c r="N503" s="49" t="s">
        <v>140</v>
      </c>
      <c r="O503" s="48" t="str">
        <f>IF(COUNTIF(MaGv!$C$5:$BB$5, L501)&gt;0, INDEX(MaGv!$C$3:$BB$5, 1, MATCH(L501, MaGv!$C$5:$BB$5,0))," ")</f>
        <v xml:space="preserve"> </v>
      </c>
      <c r="P503" s="48" t="str">
        <f>IF(COUNTIF(MaGv!$C$10:$BB$10, L501)&gt;0, INDEX(MaGv!$C$3:$BB$10, 1, MATCH(L501, MaGv!$C$10:$BB$10,0))," ")</f>
        <v xml:space="preserve"> </v>
      </c>
      <c r="Q503" s="48" t="str">
        <f>IF(COUNTIF(MaGv!$C$15:$BB$15, L501)&gt;0, INDEX(MaGv!$C$3:$BB$15, 1, MATCH(L501, MaGv!$C$15:$BB$15,0))," ")</f>
        <v>C11</v>
      </c>
      <c r="R503" s="48" t="str">
        <f>IF(COUNTIF(MaGv!$C$20:$BB$20, L501)&gt;0, INDEX(MaGv!$C$3:$BB$20, 1, MATCH(L501, MaGv!$C$20:$BB$20,0))," ")</f>
        <v xml:space="preserve"> </v>
      </c>
      <c r="S503" s="48" t="str">
        <f>IF(COUNTIF(MaGv!$C$25:$BB$25, L501)&gt;0, INDEX(MaGv!$C$3:$BB$25, 1, MATCH(L501, MaGv!$C$25:$BB$25,0))," ")</f>
        <v xml:space="preserve"> </v>
      </c>
      <c r="T503" s="48" t="str">
        <f>IF(COUNTIF(MaGv!$C$30:$BB$30, L501)&gt;0, INDEX(MaGv!$C$3:$BB$30, 1, MATCH(L501, MaGv!$C$30:$BB$30,0))," ")</f>
        <v xml:space="preserve"> </v>
      </c>
    </row>
    <row r="504" spans="1:22" ht="12.95" customHeight="1" x14ac:dyDescent="0.2">
      <c r="A504" s="91"/>
      <c r="B504" s="486"/>
      <c r="C504" s="48">
        <v>3</v>
      </c>
      <c r="D504" s="49" t="s">
        <v>445</v>
      </c>
      <c r="E504" s="48" t="str">
        <f>IF(COUNTIF(MaGv!$C$6:$BB$6, B501)&gt;0, INDEX(MaGv!$C$3:$BB$6, 1, MATCH(B501, MaGv!$C$6:$BB$6,0))," ")</f>
        <v xml:space="preserve"> </v>
      </c>
      <c r="F504" s="48" t="str">
        <f>IF(COUNTIF(MaGv!$C$11:$BB$11, B501)&gt;0, INDEX(MaGv!$C$3:$BB$11, 1, MATCH(B501, MaGv!$C$11:$BB$11,0))," ")</f>
        <v xml:space="preserve"> </v>
      </c>
      <c r="G504" s="48" t="str">
        <f>IF(COUNTIF(MaGv!$C$16:$BB$16, B501)&gt;0, INDEX(MaGv!$C$3:$BB$16, 1, MATCH(B501, MaGv!$C$16:$BB$16,0))," ")</f>
        <v>B6</v>
      </c>
      <c r="H504" s="48" t="str">
        <f>IF(COUNTIF(MaGv!$C$21:$BB$21, B501)&gt;0, INDEX(MaGv!$C$3:$BB$21, 1, MATCH(B501, MaGv!$C$21:$BB$21,0))," ")</f>
        <v xml:space="preserve"> </v>
      </c>
      <c r="I504" s="48" t="str">
        <f>IF(COUNTIF(MaGv!$C$26:$BB$26, B501)&gt;0, INDEX(MaGv!$C$3:$BB$26, 1, MATCH(B501, MaGv!$C$26:$BB$26,0))," ")</f>
        <v>A4</v>
      </c>
      <c r="J504" s="48" t="str">
        <f>IF(COUNTIF(MaGv!$C$31:$BB$31, B501)&gt;0, INDEX(MaGv!$C$3:$BB$31, 1, MATCH(B501, MaGv!$C$31:$BB$31,0))," ")</f>
        <v xml:space="preserve"> </v>
      </c>
      <c r="K504" s="75"/>
      <c r="L504" s="486"/>
      <c r="M504" s="48">
        <v>3</v>
      </c>
      <c r="N504" s="49" t="s">
        <v>445</v>
      </c>
      <c r="O504" s="48" t="str">
        <f>IF(COUNTIF(MaGv!$C$6:$BB$6, L501)&gt;0, INDEX(MaGv!$C$3:$BB$6, 1, MATCH(L501, MaGv!$C$6:$BB$6,0))," ")</f>
        <v xml:space="preserve"> </v>
      </c>
      <c r="P504" s="48" t="str">
        <f>IF(COUNTIF(MaGv!$C$11:$BB$11, L501)&gt;0, INDEX(MaGv!$C$3:$BB$11, 1, MATCH(L501, MaGv!$C$11:$BB$11,0))," ")</f>
        <v xml:space="preserve"> </v>
      </c>
      <c r="Q504" s="48" t="str">
        <f>IF(COUNTIF(MaGv!$C$16:$BB$16, L501)&gt;0, INDEX(MaGv!$C$3:$BB$16, 1, MATCH(L501, MaGv!$C$16:$BB$16,0))," ")</f>
        <v>C5</v>
      </c>
      <c r="R504" s="48" t="str">
        <f>IF(COUNTIF(MaGv!$C$21:$BB$21, L501)&gt;0, INDEX(MaGv!$C$3:$BB$21, 1, MATCH(L501, MaGv!$C$21:$BB$21,0))," ")</f>
        <v xml:space="preserve"> </v>
      </c>
      <c r="S504" s="48" t="str">
        <f>IF(COUNTIF(MaGv!$C$26:$BB$26, L501)&gt;0, INDEX(MaGv!$C$3:$BB$26, 1, MATCH(L501, MaGv!$C$26:$BB$26,0))," ")</f>
        <v xml:space="preserve"> </v>
      </c>
      <c r="T504" s="48" t="str">
        <f>IF(COUNTIF(MaGv!$C$31:$BB$31, L501)&gt;0, INDEX(MaGv!$C$3:$BB$31, 1, MATCH(L501, MaGv!$C$31:$BB$31,0))," ")</f>
        <v xml:space="preserve"> </v>
      </c>
    </row>
    <row r="505" spans="1:22" ht="12.95" customHeight="1" x14ac:dyDescent="0.2">
      <c r="A505" s="91"/>
      <c r="B505" s="486"/>
      <c r="C505" s="48">
        <v>4</v>
      </c>
      <c r="D505" s="49" t="s">
        <v>141</v>
      </c>
      <c r="E505" s="48" t="str">
        <f>IF(COUNTIF(MaGv!$C$7:$BB$7, B501)&gt;0, INDEX(MaGv!$C$3:$BB$7, 1, MATCH(B501, MaGv!$C$7:$BB$7,0))," ")</f>
        <v xml:space="preserve"> </v>
      </c>
      <c r="F505" s="48" t="str">
        <f>IF(COUNTIF(MaGv!$C$12:$BB$12, B501)&gt;0, INDEX(MaGv!$C$3:$BB$12, 1, MATCH(B501, MaGv!$C$12:$BB$12,0))," ")</f>
        <v xml:space="preserve"> </v>
      </c>
      <c r="G505" s="48" t="str">
        <f>IF(COUNTIF(MaGv!$C$17:$BB$17, B501)&gt;0, INDEX(MaGv!$C$3:$BB$17, 1, MATCH(B501, MaGv!$C$17:$BB$17,0))," ")</f>
        <v>B2</v>
      </c>
      <c r="H505" s="48" t="str">
        <f>IF(COUNTIF(MaGv!$C$22:$BB$22, B501)&gt;0, INDEX(MaGv!$C$3:$BB$22, 1, MATCH(B501, MaGv!$C$22:$BB$22,0))," ")</f>
        <v xml:space="preserve"> </v>
      </c>
      <c r="I505" s="48" t="str">
        <f>IF(COUNTIF(MaGv!$C$27:$BB$27, B501)&gt;0, INDEX(MaGv!$C$3:$BB$27, 1, MATCH(B501, MaGv!$C$27:$BB$27,0))," ")</f>
        <v>A14</v>
      </c>
      <c r="J505" s="48" t="str">
        <f>IF(COUNTIF(MaGv!$C$32:$BB$32, B501)&gt;0, INDEX(MaGv!$C$3:$BB$32, 1, MATCH(B501, MaGv!$C$32:$BB$32,0))," ")</f>
        <v xml:space="preserve"> </v>
      </c>
      <c r="K505" s="75"/>
      <c r="L505" s="486"/>
      <c r="M505" s="48">
        <v>4</v>
      </c>
      <c r="N505" s="49" t="s">
        <v>141</v>
      </c>
      <c r="O505" s="48" t="str">
        <f>IF(COUNTIF(MaGv!$C$7:$BB$7, L501)&gt;0, INDEX(MaGv!$C$3:$BB$7, 1, MATCH(L501, MaGv!$C$7:$BB$7,0))," ")</f>
        <v xml:space="preserve"> </v>
      </c>
      <c r="P505" s="48" t="str">
        <f>IF(COUNTIF(MaGv!$C$12:$BB$12, L501)&gt;0, INDEX(MaGv!$C$3:$BB$12, 1, MATCH(L501, MaGv!$C$12:$BB$12,0))," ")</f>
        <v>C2</v>
      </c>
      <c r="Q505" s="48" t="str">
        <f>IF(COUNTIF(MaGv!$C$17:$BB$17, L501)&gt;0, INDEX(MaGv!$C$3:$BB$17, 1, MATCH(L501, MaGv!$C$17:$BB$17,0))," ")</f>
        <v>C6</v>
      </c>
      <c r="R505" s="48" t="str">
        <f>IF(COUNTIF(MaGv!$C$22:$BB$22, L501)&gt;0, INDEX(MaGv!$C$3:$BB$22, 1, MATCH(L501, MaGv!$C$22:$BB$22,0))," ")</f>
        <v xml:space="preserve"> </v>
      </c>
      <c r="S505" s="48" t="str">
        <f>IF(COUNTIF(MaGv!$C$27:$BB$27, L501)&gt;0, INDEX(MaGv!$C$3:$BB$27, 1, MATCH(L501, MaGv!$C$27:$BB$27,0))," ")</f>
        <v xml:space="preserve"> </v>
      </c>
      <c r="T505" s="48" t="str">
        <f>IF(COUNTIF(MaGv!$C$32:$BB$32, L501)&gt;0, INDEX(MaGv!$C$3:$BB$32, 1, MATCH(L501, MaGv!$C$32:$BB$32,0))," ")</f>
        <v xml:space="preserve"> </v>
      </c>
    </row>
    <row r="506" spans="1:22" ht="12.95" customHeight="1" thickBot="1" x14ac:dyDescent="0.25">
      <c r="A506" s="91"/>
      <c r="B506" s="486"/>
      <c r="C506" s="79">
        <v>5</v>
      </c>
      <c r="D506" s="81" t="s">
        <v>142</v>
      </c>
      <c r="E506" s="79" t="str">
        <f>IF(COUNTIF(MaGv!$C$8:$BB$8, B501)&gt;0, INDEX(MaGv!$C$3:$BB$8, 1, MATCH(B501, MaGv!$C$8:$BB$8,0))," ")</f>
        <v xml:space="preserve"> </v>
      </c>
      <c r="F506" s="79" t="str">
        <f>IF(COUNTIF(MaGv!$C$13:$BB$13, B501)&gt;0, INDEX(MaGv!$C$3:$BB$13, 1, MATCH(B501, MaGv!$C$13:$BB$13,0))," ")</f>
        <v xml:space="preserve"> </v>
      </c>
      <c r="G506" s="79" t="str">
        <f>IF(COUNTIF(MaGv!$C$18:$BB$18, B501)&gt;0, INDEX(MaGv!$C$3:$BB$18, 1, MATCH(B501, MaGv!$C$18:$BB$18,0))," ")</f>
        <v>A10</v>
      </c>
      <c r="H506" s="79" t="str">
        <f>IF(COUNTIF(MaGv!$C$23:$BB$23, B501)&gt;0, INDEX(MaGv!$C$3:$BB$23, 1, MATCH(B501, MaGv!$C$23:$BB$23,0))," ")</f>
        <v xml:space="preserve"> </v>
      </c>
      <c r="I506" s="79" t="str">
        <f>IF(COUNTIF(MaGv!$C$28:$BB$28, B501)&gt;0, INDEX(MaGv!$C$3:$BB$28, 1, MATCH(B501, MaGv!$C$28:$BB$28,0))," ")</f>
        <v xml:space="preserve"> </v>
      </c>
      <c r="J506" s="79" t="str">
        <f>IF(COUNTIF(MaGv!$C$33:$BB$33, B501)&gt;0, INDEX(MaGv!$C$3:$BB$33, 1, MATCH(B501, MaGv!$C$33:$BB$33, 0))," ")</f>
        <v xml:space="preserve"> </v>
      </c>
      <c r="K506" s="75"/>
      <c r="L506" s="486"/>
      <c r="M506" s="79">
        <v>5</v>
      </c>
      <c r="N506" s="81" t="s">
        <v>142</v>
      </c>
      <c r="O506" s="79" t="str">
        <f>IF(COUNTIF(MaGv!$C$8:$BB$8, L501)&gt;0, INDEX(MaGv!$C$3:$BB$8, 1, MATCH(L501, MaGv!$C$8:$BB$8,0))," ")</f>
        <v xml:space="preserve"> </v>
      </c>
      <c r="P506" s="79" t="str">
        <f>IF(COUNTIF(MaGv!$C$13:$BB$13, L501)&gt;0, INDEX(MaGv!$C$3:$BB$13, 1, MATCH(L501, MaGv!$C$13:$BB$13,0))," ")</f>
        <v>C7</v>
      </c>
      <c r="Q506" s="79" t="str">
        <f>IF(COUNTIF(MaGv!$C$18:$BB$18, L501)&gt;0, INDEX(MaGv!$C$3:$BB$18, 1, MATCH(L501, MaGv!$C$18:$BB$18,0))," ")</f>
        <v>C1</v>
      </c>
      <c r="R506" s="79" t="str">
        <f>IF(COUNTIF(MaGv!$C$23:$BB$23, L501)&gt;0, INDEX(MaGv!$C$3:$BB$23, 1, MATCH(L501, MaGv!$C$23:$BB$23,0))," ")</f>
        <v xml:space="preserve"> </v>
      </c>
      <c r="S506" s="79" t="str">
        <f>IF(COUNTIF(MaGv!$C$28:$BB$28, L501)&gt;0, INDEX(MaGv!$C$3:$BB$28, 1, MATCH(L501, MaGv!$C$28:$BB$28,0))," ")</f>
        <v xml:space="preserve"> </v>
      </c>
      <c r="T506" s="79" t="str">
        <f>IF(COUNTIF(MaGv!$C$33:$BB$33, L501)&gt;0, INDEX(MaGv!$C$3:$BB$33, 1, MATCH(L501, MaGv!$C$33:$BB$33, 0))," ")</f>
        <v xml:space="preserve"> </v>
      </c>
    </row>
    <row r="507" spans="1:22" ht="12.95" customHeight="1" thickTop="1" x14ac:dyDescent="0.2">
      <c r="A507" s="91"/>
      <c r="B507" s="485" t="s">
        <v>24</v>
      </c>
      <c r="C507" s="80">
        <v>1</v>
      </c>
      <c r="D507" s="82" t="s">
        <v>446</v>
      </c>
      <c r="E507" s="80" t="str">
        <f>IF(COUNTIF(MaGv!$C$39:$BB$39, B501)&gt;0, INDEX(MaGv!$C$38:$BB$39, 1, MATCH(B501, MaGv!$C$39:$BB$39,0))," ")</f>
        <v xml:space="preserve"> </v>
      </c>
      <c r="F507" s="80" t="str">
        <f>IF(COUNTIF(MaGv!$C$44:$BB$44, B501)&gt;0, INDEX(MaGv!$C$38:$BB$44, 1, MATCH(B501, MaGv!$C$44:$BB$44,0))," ")</f>
        <v xml:space="preserve"> </v>
      </c>
      <c r="G507" s="80" t="str">
        <f>IF(COUNTIF(MaGv!$C$49:$BB$49, B501)&gt;0, INDEX(MaGv!$C$38:$BB$49, 1, MATCH(B501, MaGv!$C$49:$BB$49,0))," ")</f>
        <v>B11</v>
      </c>
      <c r="H507" s="80" t="str">
        <f>IF(COUNTIF(MaGv!$C$54:$BB$54, B501)&gt;0, INDEX(MaGv!$C$38:$BB$54, 1, MATCH(B501, MaGv!$C$54:$BB$54,0))," ")</f>
        <v xml:space="preserve"> </v>
      </c>
      <c r="I507" s="80" t="str">
        <f>IF(COUNTIF(MaGv!$C$59:$BB$59, B501)&gt;0, INDEX(MaGv!$C$38:$BB$59, 1, MATCH(B501, MaGv!$C$59:$BB$59,0))," ")</f>
        <v xml:space="preserve"> </v>
      </c>
      <c r="J507" s="80" t="str">
        <f>IF(COUNTIF(MaGv!$C$64:$BB$64, B501)&gt;0, INDEX(MaGv!$C$38:$BB$64, 1, MATCH(B501, MaGv!$C$64:$BB$64,0))," ")</f>
        <v xml:space="preserve"> </v>
      </c>
      <c r="K507" s="75"/>
      <c r="L507" s="485" t="s">
        <v>24</v>
      </c>
      <c r="M507" s="80">
        <v>1</v>
      </c>
      <c r="N507" s="82" t="s">
        <v>446</v>
      </c>
      <c r="O507" s="80" t="str">
        <f>IF(COUNTIF(MaGv!$C$39:$BB$39, L501)&gt;0, INDEX(MaGv!$C$38:$BB$39, 1, MATCH(L501, MaGv!$C$39:$BB$39,0))," ")</f>
        <v xml:space="preserve"> </v>
      </c>
      <c r="P507" s="80" t="str">
        <f>IF(COUNTIF(MaGv!$C$44:$BB$44, L501)&gt;0, INDEX(MaGv!$C$38:$BB$44, 1, MATCH(L501, MaGv!$C$44:$BB$44,0))," ")</f>
        <v>B4</v>
      </c>
      <c r="Q507" s="80" t="str">
        <f>IF(COUNTIF(MaGv!$C$49:$BB$49, L501)&gt;0, INDEX(MaGv!$C$38:$BB$49, 1, MATCH(L501, MaGv!$C$49:$BB$49,0))," ")</f>
        <v xml:space="preserve"> </v>
      </c>
      <c r="R507" s="80" t="str">
        <f>IF(COUNTIF(MaGv!$C$54:$BB$54, L501)&gt;0, INDEX(MaGv!$C$38:$BB$54, 1, MATCH(L501, MaGv!$C$54:$BB$54,0))," ")</f>
        <v>C15</v>
      </c>
      <c r="S507" s="80" t="str">
        <f>IF(COUNTIF(MaGv!$C$59:$BB$59, L501)&gt;0, INDEX(MaGv!$C$38:$BB$59, 1, MATCH(L501, MaGv!$C$59:$BB$59,0))," ")</f>
        <v xml:space="preserve"> </v>
      </c>
      <c r="T507" s="80" t="str">
        <f>IF(COUNTIF(MaGv!$C$64:$BB$64, L501)&gt;0, INDEX(MaGv!$C$38:$BB$64, 1, MATCH(L501, MaGv!$C$64:$BB$64,0))," ")</f>
        <v xml:space="preserve"> </v>
      </c>
    </row>
    <row r="508" spans="1:22" ht="12.95" customHeight="1" x14ac:dyDescent="0.2">
      <c r="A508" s="91"/>
      <c r="B508" s="486"/>
      <c r="C508" s="48">
        <v>2</v>
      </c>
      <c r="D508" s="49" t="s">
        <v>707</v>
      </c>
      <c r="E508" s="48" t="str">
        <f>IF(COUNTIF(MaGv!$C$40:$BB$40, B501)&gt;0, INDEX(MaGv!$C$38:$BB$40, 1, MATCH(B501, MaGv!$C$40:$BB$40,0))," ")</f>
        <v xml:space="preserve"> </v>
      </c>
      <c r="F508" s="48" t="str">
        <f>IF(COUNTIF(MaGv!$C$45:$BB$45, B501)&gt;0, INDEX(MaGv!$C$38:$BB$45, 1, MATCH(B501, MaGv!$C$45:$BB$45,0))," ")</f>
        <v xml:space="preserve"> </v>
      </c>
      <c r="G508" s="48" t="str">
        <f>IF(COUNTIF(MaGv!$C$50:$BB$50, B501)&gt;0, INDEX(MaGv!$C$38:$BB$50, 1, MATCH(B501, MaGv!$C$50:$BB$50,0))," ")</f>
        <v xml:space="preserve"> </v>
      </c>
      <c r="H508" s="48" t="str">
        <f>IF(COUNTIF(MaGv!$C$55:$BB$55, B501)&gt;0, INDEX(MaGv!$C$38:$BB$55, 1, MATCH(B501, MaGv!$C$55:$BB$55,0))," ")</f>
        <v xml:space="preserve"> </v>
      </c>
      <c r="I508" s="48" t="str">
        <f>IF(COUNTIF(MaGv!$C$60:$BB$60, B501)&gt;0, INDEX(MaGv!$C$38:$BB$60, 1, MATCH(B501, MaGv!$C$60:$BB$60,0))," ")</f>
        <v>B1</v>
      </c>
      <c r="J508" s="48" t="str">
        <f>IF(COUNTIF(MaGv!$C$65:$BB$65, B501)&gt;0, INDEX(MaGv!$C$38:$BB$65, 1, MATCH(B501, MaGv!$C$65:$BB$65,0))," ")</f>
        <v xml:space="preserve"> </v>
      </c>
      <c r="K508" s="75"/>
      <c r="L508" s="486"/>
      <c r="M508" s="48">
        <v>2</v>
      </c>
      <c r="N508" s="49" t="s">
        <v>707</v>
      </c>
      <c r="O508" s="48" t="str">
        <f>IF(COUNTIF(MaGv!$C$40:$BB$40, L501)&gt;0, INDEX(MaGv!$C$38:$BB$40, 1, MATCH(L501, MaGv!$C$40:$BB$40,0))," ")</f>
        <v xml:space="preserve"> </v>
      </c>
      <c r="P508" s="48" t="str">
        <f>IF(COUNTIF(MaGv!$C$45:$BB$45, L501)&gt;0, INDEX(MaGv!$C$38:$BB$45, 1, MATCH(L501, MaGv!$C$45:$BB$45,0))," ")</f>
        <v>B10</v>
      </c>
      <c r="Q508" s="48" t="str">
        <f>IF(COUNTIF(MaGv!$C$50:$BB$50, L501)&gt;0, INDEX(MaGv!$C$38:$BB$50, 1, MATCH(L501, MaGv!$C$50:$BB$50,0))," ")</f>
        <v xml:space="preserve"> </v>
      </c>
      <c r="R508" s="48" t="str">
        <f>IF(COUNTIF(MaGv!$C$55:$BB$55, L501)&gt;0, INDEX(MaGv!$C$38:$BB$55, 1, MATCH(L501, MaGv!$C$55:$BB$55,0))," ")</f>
        <v>B8</v>
      </c>
      <c r="S508" s="48" t="str">
        <f>IF(COUNTIF(MaGv!$C$60:$BB$60, L501)&gt;0, INDEX(MaGv!$C$38:$BB$60, 1, MATCH(L501, MaGv!$C$60:$BB$60,0))," ")</f>
        <v xml:space="preserve"> </v>
      </c>
      <c r="T508" s="48" t="str">
        <f>IF(COUNTIF(MaGv!$C$65:$BB$65, L501)&gt;0, INDEX(MaGv!$C$38:$BB$65, 1, MATCH(L501, MaGv!$C$65:$BB$65,0))," ")</f>
        <v xml:space="preserve"> </v>
      </c>
    </row>
    <row r="509" spans="1:22" ht="12.95" customHeight="1" x14ac:dyDescent="0.2">
      <c r="A509" s="91"/>
      <c r="B509" s="486"/>
      <c r="C509" s="48">
        <v>3</v>
      </c>
      <c r="D509" s="49" t="s">
        <v>708</v>
      </c>
      <c r="E509" s="48" t="str">
        <f>IF(COUNTIF(MaGv!$C$41:$BB$41, B501)&gt;0, INDEX(MaGv!$C$38:$BB$41, 1, MATCH(B501, MaGv!$C$41:$BB$41,0))," ")</f>
        <v xml:space="preserve"> </v>
      </c>
      <c r="F509" s="48" t="str">
        <f>IF(COUNTIF(MaGv!$C$46:$BB$46, B501)&gt;0, INDEX(MaGv!$C$38:$BB$46, 1, MATCH(B501, MaGv!$C$46:$BB$46,0))," ")</f>
        <v xml:space="preserve"> </v>
      </c>
      <c r="G509" s="48" t="str">
        <f>IF(COUNTIF(MaGv!$C$51:$BB$51, B501)&gt;0, INDEX(MaGv!$C$38:$BB$51, 1, MATCH(B501, MaGv!$C$51:$BB$51,0))," ")</f>
        <v>A7</v>
      </c>
      <c r="H509" s="48" t="str">
        <f>IF(COUNTIF(MaGv!$C$56:$BB$56, B501)&gt;0, INDEX(MaGv!$C$38:$BB$56, 1, MATCH(B501, MaGv!$C$56:$BB$56,0))," ")</f>
        <v xml:space="preserve"> </v>
      </c>
      <c r="I509" s="48" t="str">
        <f>IF(COUNTIF(MaGv!$C$61:$BB$61, B501)&gt;0, INDEX(MaGv!$C$38:$BB$61, 1, MATCH(B501, MaGv!$C$61:$BB$61,0))," ")</f>
        <v>B12</v>
      </c>
      <c r="J509" s="48" t="str">
        <f>IF(COUNTIF(MaGv!$C$66:$BB$66, B501)&gt;0, INDEX(MaGv!$C$38:$BB$66, 1, MATCH(B501, MaGv!$C$66:$BB$66,0))," ")</f>
        <v xml:space="preserve"> </v>
      </c>
      <c r="K509" s="75"/>
      <c r="L509" s="486"/>
      <c r="M509" s="48">
        <v>3</v>
      </c>
      <c r="N509" s="49" t="s">
        <v>708</v>
      </c>
      <c r="O509" s="48" t="str">
        <f>IF(COUNTIF(MaGv!$C$41:$BB$41, L501)&gt;0, INDEX(MaGv!$C$38:$BB$41, 1, MATCH(L501, MaGv!$C$41:$BB$41,0))," ")</f>
        <v xml:space="preserve"> </v>
      </c>
      <c r="P509" s="48" t="str">
        <f>IF(COUNTIF(MaGv!$C$46:$BB$46, L501)&gt;0, INDEX(MaGv!$C$38:$BB$46, 1, MATCH(L501, MaGv!$C$46:$BB$46,0))," ")</f>
        <v>B7</v>
      </c>
      <c r="Q509" s="48" t="str">
        <f>IF(COUNTIF(MaGv!$C$51:$BB$51, L501)&gt;0, INDEX(MaGv!$C$38:$BB$51, 1, MATCH(L501, MaGv!$C$51:$BB$51,0))," ")</f>
        <v xml:space="preserve"> </v>
      </c>
      <c r="R509" s="48" t="str">
        <f>IF(COUNTIF(MaGv!$C$56:$BB$56, L501)&gt;0, INDEX(MaGv!$C$38:$BB$56, 1, MATCH(L501, MaGv!$C$56:$BB$56,0))," ")</f>
        <v>B3</v>
      </c>
      <c r="S509" s="48" t="str">
        <f>IF(COUNTIF(MaGv!$C$61:$BB$61, L501)&gt;0, INDEX(MaGv!$C$38:$BB$61, 1, MATCH(L501, MaGv!$C$61:$BB$61,0))," ")</f>
        <v xml:space="preserve"> </v>
      </c>
      <c r="T509" s="48" t="str">
        <f>IF(COUNTIF(MaGv!$C$66:$BB$66, L501)&gt;0, INDEX(MaGv!$C$38:$BB$66, 1, MATCH(L501, MaGv!$C$66:$BB$66,0))," ")</f>
        <v xml:space="preserve"> </v>
      </c>
    </row>
    <row r="510" spans="1:22" ht="12.95" customHeight="1" x14ac:dyDescent="0.2">
      <c r="A510" s="91"/>
      <c r="B510" s="486"/>
      <c r="C510" s="48">
        <v>4</v>
      </c>
      <c r="D510" s="49" t="s">
        <v>709</v>
      </c>
      <c r="E510" s="48" t="str">
        <f>IF(COUNTIF(MaGv!$C$42:$BB$42, B501)&gt;0, INDEX(MaGv!$C$38:$BB$42, 1, MATCH(B501, MaGv!$C$42:$BB$42,0))," ")</f>
        <v xml:space="preserve"> </v>
      </c>
      <c r="F510" s="48" t="str">
        <f>IF(COUNTIF(MaGv!$C$47:$BB$47, B501)&gt;0, INDEX(MaGv!$C$38:$BB$47, 1, MATCH(B501, MaGv!$C$47:$BB$47,0))," ")</f>
        <v xml:space="preserve"> </v>
      </c>
      <c r="G510" s="48" t="str">
        <f>IF(COUNTIF(MaGv!$C$52:$BB$52, B501)&gt;0, INDEX(MaGv!$C$38:$BB$52, 1, MATCH(B501, MaGv!$C$52:$BB$52, 0))," ")</f>
        <v>B9</v>
      </c>
      <c r="H510" s="48" t="str">
        <f>IF(COUNTIF(MaGv!$C$57:$BB$57, B501)&gt;0, INDEX(MaGv!$C$38:$BB$57, 1, MATCH(B501, MaGv!$C$57:$BB$57,0))," ")</f>
        <v xml:space="preserve"> </v>
      </c>
      <c r="I510" s="48" t="str">
        <f>IF(COUNTIF(MaGv!$C$62:$BB$62, B501)&gt;0, INDEX(MaGv!$C$38:$BB$62, 1, MATCH(B501, MaGv!$C$62:$BB$62,0))," ")</f>
        <v xml:space="preserve"> </v>
      </c>
      <c r="J510" s="48" t="str">
        <f>IF(COUNTIF(MaGv!$C$66:$BB$67, B501)&gt;0, INDEX(MaGv!$C$38:$BB$67, 1, MATCH(B501, MaGv!$C$67:$BB$67,0))," ")</f>
        <v xml:space="preserve"> </v>
      </c>
      <c r="K510" s="75"/>
      <c r="L510" s="486"/>
      <c r="M510" s="48">
        <v>4</v>
      </c>
      <c r="N510" s="49" t="s">
        <v>709</v>
      </c>
      <c r="O510" s="48" t="str">
        <f>IF(COUNTIF(MaGv!$C$42:$BB$42, L501)&gt;0, INDEX(MaGv!$C$38:$BB$42, 1, MATCH(L501, MaGv!$C$42:$BB$42,0))," ")</f>
        <v xml:space="preserve"> </v>
      </c>
      <c r="P510" s="48" t="str">
        <f>IF(COUNTIF(MaGv!$C$47:$BB$47, L501)&gt;0, INDEX(MaGv!$C$38:$BB$47, 1, MATCH(L501, MaGv!$C$47:$BB$47,0))," ")</f>
        <v>B13</v>
      </c>
      <c r="Q510" s="48" t="str">
        <f>IF(COUNTIF(MaGv!$C$52:$BB$52, L501)&gt;0, INDEX(MaGv!$C$38:$BB$52, 1, MATCH(L501, MaGv!$C$52:$BB$52, 0))," ")</f>
        <v xml:space="preserve"> </v>
      </c>
      <c r="R510" s="48" t="str">
        <f>IF(COUNTIF(MaGv!$C$57:$BB$57, L501)&gt;0, INDEX(MaGv!$C$38:$BB$57, 1, MATCH(L501, MaGv!$C$57:$BB$57,0))," ")</f>
        <v xml:space="preserve"> </v>
      </c>
      <c r="S510" s="48" t="str">
        <f>IF(COUNTIF(MaGv!$C$62:$BB$62, L501)&gt;0, INDEX(MaGv!$C$38:$BB$62, 1, MATCH(L501, MaGv!$C$62:$BB$62,0))," ")</f>
        <v xml:space="preserve"> </v>
      </c>
      <c r="T510" s="48" t="str">
        <f>IF(COUNTIF(MaGv!$C$66:$BB$67, L501)&gt;0, INDEX(MaGv!$C$38:$BB$67, 1, MATCH(L501, MaGv!$C$67:$BB$67,0))," ")</f>
        <v xml:space="preserve"> </v>
      </c>
    </row>
    <row r="511" spans="1:22" ht="12.95" customHeight="1" x14ac:dyDescent="0.2">
      <c r="A511" s="91"/>
      <c r="B511" s="487"/>
      <c r="C511" s="50">
        <v>5</v>
      </c>
      <c r="D511" s="51" t="s">
        <v>710</v>
      </c>
      <c r="E511" s="50" t="str">
        <f>IF(COUNTIF(MaGv!$C$43:$BB$43, B501)&gt;0, INDEX(MaGv!$C$38:$BB$43, 1, MATCH(B501, MaGv!$C$43:$BB$43,0))," ")</f>
        <v xml:space="preserve"> </v>
      </c>
      <c r="F511" s="50" t="str">
        <f>IF(COUNTIF(MaGv!$C$48:$BB$48, B501)&gt;0, INDEX(MaGv!$C$38:$BB$48, 1, MATCH(B501, MaGv!$C$48:$BB$48,0))," ")</f>
        <v xml:space="preserve"> </v>
      </c>
      <c r="G511" s="50" t="str">
        <f>IF(COUNTIF(MaGv!$C$53:$BB$53, B501)&gt;0, INDEX(MaGv!$C$38:$BB$53, 1, MATCH(B501, MaGv!$C$53:$BB$53,0))," ")</f>
        <v>B5</v>
      </c>
      <c r="H511" s="50" t="str">
        <f>IF(COUNTIF(MaGv!$C$58:$BB$58, B501)&gt;0, INDEX(MaGv!$C$38:$BB$58, 1, MATCH(B501, MaGv!$C$58:$BB$58,0))," ")</f>
        <v xml:space="preserve"> </v>
      </c>
      <c r="I511" s="50" t="str">
        <f>IF(COUNTIF(MaGv!$C$63:$BB$63, B501)&gt;0, INDEX(MaGv!$C$38:$BB$63, 1, MATCH(B501, MaGv!$C$63:$BB$63,0))," ")</f>
        <v xml:space="preserve"> </v>
      </c>
      <c r="J511" s="50" t="str">
        <f>IF(COUNTIF(MaGv!$C$68:$BB$68, B501)&gt;0, INDEX(MaGv!$C$38:$BB$68, 1, MATCH(B501, MaGv!$C$68:$BB$68,0))," ")</f>
        <v xml:space="preserve"> </v>
      </c>
      <c r="K511" s="75"/>
      <c r="L511" s="487"/>
      <c r="M511" s="50">
        <v>5</v>
      </c>
      <c r="N511" s="51" t="s">
        <v>710</v>
      </c>
      <c r="O511" s="50" t="str">
        <f>IF(COUNTIF(MaGv!$C$43:$BB$43, L501)&gt;0, INDEX(MaGv!$C$38:$BB$43, 1, MATCH(L501, MaGv!$C$43:$BB$43,0))," ")</f>
        <v xml:space="preserve"> </v>
      </c>
      <c r="P511" s="50" t="str">
        <f>IF(COUNTIF(MaGv!$C$48:$BB$48, L501)&gt;0, INDEX(MaGv!$C$38:$BB$48, 1, MATCH(L501, MaGv!$C$48:$BB$48,0))," ")</f>
        <v>C12</v>
      </c>
      <c r="Q511" s="50" t="str">
        <f>IF(COUNTIF(MaGv!$C$53:$BB$53, L501)&gt;0, INDEX(MaGv!$C$38:$BB$53, 1, MATCH(L501, MaGv!$C$53:$BB$53,0))," ")</f>
        <v xml:space="preserve"> </v>
      </c>
      <c r="R511" s="50" t="str">
        <f>IF(COUNTIF(MaGv!$C$58:$BB$58, L501)&gt;0, INDEX(MaGv!$C$38:$BB$58, 1, MATCH(L501, MaGv!$C$58:$BB$58,0))," ")</f>
        <v>C10</v>
      </c>
      <c r="S511" s="50" t="str">
        <f>IF(COUNTIF(MaGv!$C$63:$BB$63, L501)&gt;0, INDEX(MaGv!$C$38:$BB$63, 1, MATCH(L501, MaGv!$C$63:$BB$63,0))," ")</f>
        <v xml:space="preserve"> </v>
      </c>
      <c r="T511" s="50" t="str">
        <f>IF(COUNTIF(MaGv!$C$68:$BB$68, L501)&gt;0, INDEX(MaGv!$C$38:$BB$68, 1, MATCH(L501, MaGv!$C$68:$BB$68,0))," ")</f>
        <v xml:space="preserve"> </v>
      </c>
    </row>
    <row r="514" spans="1:22" ht="12.95" customHeight="1" x14ac:dyDescent="0.2">
      <c r="B514" s="83"/>
      <c r="L514" s="83"/>
    </row>
    <row r="515" spans="1:22" ht="12.95" customHeight="1" x14ac:dyDescent="0.2">
      <c r="A515" s="91"/>
      <c r="B515" s="83"/>
      <c r="C515" s="40" t="s">
        <v>94</v>
      </c>
      <c r="D515" s="40"/>
      <c r="E515" s="40"/>
      <c r="F515" s="40"/>
      <c r="G515" s="40"/>
      <c r="H515" s="40" t="str">
        <f>MaGv!$N$1</f>
        <v>02/1/2018</v>
      </c>
      <c r="I515" s="40"/>
      <c r="J515" s="40"/>
      <c r="K515" s="41"/>
      <c r="L515" s="83"/>
      <c r="M515" s="40" t="s">
        <v>94</v>
      </c>
      <c r="N515" s="40"/>
      <c r="O515" s="40"/>
      <c r="P515" s="40"/>
      <c r="Q515" s="40"/>
      <c r="R515" s="40" t="str">
        <f>MaGv!$N$1</f>
        <v>02/1/2018</v>
      </c>
      <c r="S515" s="40"/>
      <c r="T515" s="40"/>
    </row>
    <row r="516" spans="1:22" ht="16.5" customHeight="1" x14ac:dyDescent="0.3">
      <c r="B516" s="84" t="s">
        <v>95</v>
      </c>
      <c r="C516" s="489" t="str">
        <f>VLOOKUP(B518,dsma,3,0)&amp;"-"&amp;VLOOKUP(B518,dsma,5,0)</f>
        <v>Ngô Thị Tuyết Hồng-Văn</v>
      </c>
      <c r="D516" s="489"/>
      <c r="E516" s="489"/>
      <c r="F516" s="489"/>
      <c r="G516" s="41"/>
      <c r="H516" s="42"/>
      <c r="I516" s="43" t="s">
        <v>180</v>
      </c>
      <c r="J516" s="44">
        <f>60-COUNTIF(E519:J528, " ")</f>
        <v>16</v>
      </c>
      <c r="K516" s="41"/>
      <c r="L516" s="84" t="s">
        <v>95</v>
      </c>
      <c r="M516" s="489" t="str">
        <f>VLOOKUP(L518,dsma,3,0)&amp;"-"&amp;VLOOKUP(L518,dsma,5,0)</f>
        <v>Lê Thị Thanh Vân-Văn</v>
      </c>
      <c r="N516" s="489"/>
      <c r="O516" s="489"/>
      <c r="P516" s="489"/>
      <c r="Q516" s="41"/>
      <c r="R516" s="42"/>
      <c r="S516" s="43" t="s">
        <v>180</v>
      </c>
      <c r="T516" s="44">
        <f>60-COUNTIF(O519:T528, " ")</f>
        <v>17</v>
      </c>
    </row>
    <row r="517" spans="1:22" ht="3" customHeight="1" x14ac:dyDescent="0.2">
      <c r="B517" s="83"/>
      <c r="C517" s="41"/>
      <c r="D517" s="41"/>
      <c r="E517" s="45"/>
      <c r="F517" s="41"/>
      <c r="G517" s="41"/>
      <c r="H517" s="41"/>
      <c r="I517" s="41"/>
      <c r="J517" s="41"/>
      <c r="K517" s="41"/>
      <c r="L517" s="83"/>
      <c r="M517" s="41"/>
      <c r="N517" s="41"/>
      <c r="O517" s="45"/>
      <c r="P517" s="41"/>
      <c r="Q517" s="41"/>
      <c r="R517" s="41"/>
      <c r="S517" s="41"/>
      <c r="T517" s="41"/>
    </row>
    <row r="518" spans="1:22" ht="12.95" customHeight="1" x14ac:dyDescent="0.2">
      <c r="A518" s="93"/>
      <c r="B518" s="85" t="str">
        <f>X69</f>
        <v>BV01</v>
      </c>
      <c r="C518" s="46" t="s">
        <v>96</v>
      </c>
      <c r="D518" s="46" t="s">
        <v>97</v>
      </c>
      <c r="E518" s="46" t="s">
        <v>15</v>
      </c>
      <c r="F518" s="46" t="s">
        <v>16</v>
      </c>
      <c r="G518" s="46" t="s">
        <v>38</v>
      </c>
      <c r="H518" s="46" t="s">
        <v>39</v>
      </c>
      <c r="I518" s="46" t="s">
        <v>40</v>
      </c>
      <c r="J518" s="46" t="s">
        <v>41</v>
      </c>
      <c r="K518" s="74"/>
      <c r="L518" s="85" t="str">
        <f>X70</f>
        <v>BV02</v>
      </c>
      <c r="M518" s="46" t="s">
        <v>96</v>
      </c>
      <c r="N518" s="46" t="s">
        <v>97</v>
      </c>
      <c r="O518" s="46" t="s">
        <v>15</v>
      </c>
      <c r="P518" s="46" t="s">
        <v>16</v>
      </c>
      <c r="Q518" s="46" t="s">
        <v>38</v>
      </c>
      <c r="R518" s="46" t="s">
        <v>39</v>
      </c>
      <c r="S518" s="46" t="s">
        <v>40</v>
      </c>
      <c r="T518" s="46" t="s">
        <v>41</v>
      </c>
      <c r="V518" s="89">
        <v>66</v>
      </c>
    </row>
    <row r="519" spans="1:22" ht="12.95" customHeight="1" x14ac:dyDescent="0.2">
      <c r="A519" s="91"/>
      <c r="B519" s="488" t="s">
        <v>25</v>
      </c>
      <c r="C519" s="38">
        <v>1</v>
      </c>
      <c r="D519" s="47" t="s">
        <v>98</v>
      </c>
      <c r="E519" s="38" t="str">
        <f>IF(COUNTIF(MaGv!$C$4:$BB$4, B518)&gt;0, INDEX(MaGv!$C$3:$BB$4, 1, MATCH(B518, MaGv!$C$4:$BB$4,0))," ")</f>
        <v xml:space="preserve"> </v>
      </c>
      <c r="F519" s="38" t="str">
        <f>IF(COUNTIF(MaGv!$C$9:$BB$9, B518)&gt;0, INDEX(MaGv!$C$3:$BB$9, 1, MATCH(B518, MaGv!$C$9:$BB$9,0))," ")</f>
        <v>B11</v>
      </c>
      <c r="G519" s="38" t="str">
        <f>IF(COUNTIF(MaGv!$C$14:$BB$14, B518)&gt;0, INDEX(MaGv!$C$3:$BB$14, 1, MATCH(B518, MaGv!$C$14:$BB$14,0))," ")</f>
        <v xml:space="preserve"> </v>
      </c>
      <c r="H519" s="38" t="str">
        <f>IF(COUNTIF(MaGv!$C$19:$BB$19, B518)&gt;0, INDEX(MaGv!$C$3:$BB$19, 1, MATCH(B518, MaGv!$C$19:$BB$19,0))," ")</f>
        <v>A12</v>
      </c>
      <c r="I519" s="38" t="str">
        <f>IF(COUNTIF(MaGv!$C$24:$BB$24, B518)&gt;0, INDEX(MaGv!$C$3:$BB$24, 1, MATCH(B518, MaGv!$C$24:$BB$24,0))," ")</f>
        <v>A12</v>
      </c>
      <c r="J519" s="38" t="str">
        <f>IF(COUNTIF(MaGv!$C$29:$BB$29, B518)&gt;0, INDEX(MaGv!$C$3:$BB$29, 1, MATCH(B518, MaGv!$C$29:$BB$29,0))," ")</f>
        <v xml:space="preserve"> </v>
      </c>
      <c r="K519" s="75"/>
      <c r="L519" s="488" t="s">
        <v>25</v>
      </c>
      <c r="M519" s="38">
        <v>1</v>
      </c>
      <c r="N519" s="47" t="s">
        <v>98</v>
      </c>
      <c r="O519" s="38" t="str">
        <f>IF(COUNTIF(MaGv!$C$4:$BB$4, L518)&gt;0, INDEX(MaGv!$C$3:$BB$4, 1, MATCH(L518, MaGv!$C$4:$BB$4,0))," ")</f>
        <v>A2</v>
      </c>
      <c r="P519" s="38" t="str">
        <f>IF(COUNTIF(MaGv!$C$9:$BB$9, L518)&gt;0, INDEX(MaGv!$C$3:$BB$9, 1, MATCH(L518, MaGv!$C$9:$BB$9,0))," ")</f>
        <v xml:space="preserve"> </v>
      </c>
      <c r="Q519" s="38" t="str">
        <f>IF(COUNTIF(MaGv!$C$14:$BB$14, L518)&gt;0, INDEX(MaGv!$C$3:$BB$14, 1, MATCH(L518, MaGv!$C$14:$BB$14,0))," ")</f>
        <v xml:space="preserve"> </v>
      </c>
      <c r="R519" s="38" t="str">
        <f>IF(COUNTIF(MaGv!$C$19:$BB$19, L518)&gt;0, INDEX(MaGv!$C$3:$BB$19, 1, MATCH(L518, MaGv!$C$19:$BB$19,0))," ")</f>
        <v>A8</v>
      </c>
      <c r="S519" s="38" t="str">
        <f>IF(COUNTIF(MaGv!$C$24:$BB$24, L518)&gt;0, INDEX(MaGv!$C$3:$BB$24, 1, MATCH(L518, MaGv!$C$24:$BB$24,0))," ")</f>
        <v>C3</v>
      </c>
      <c r="T519" s="38" t="str">
        <f>IF(COUNTIF(MaGv!$C$29:$BB$29, L518)&gt;0, INDEX(MaGv!$C$3:$BB$29, 1, MATCH(L518, MaGv!$C$29:$BB$29,0))," ")</f>
        <v xml:space="preserve"> </v>
      </c>
    </row>
    <row r="520" spans="1:22" ht="12.95" customHeight="1" x14ac:dyDescent="0.2">
      <c r="A520" s="91"/>
      <c r="B520" s="486"/>
      <c r="C520" s="48">
        <v>2</v>
      </c>
      <c r="D520" s="49" t="s">
        <v>140</v>
      </c>
      <c r="E520" s="48" t="str">
        <f>IF(COUNTIF(MaGv!$C$5:$BB$5, B518)&gt;0, INDEX(MaGv!$C$3:$BB$5, 1, MATCH(B518, MaGv!$C$5:$BB$5,0))," ")</f>
        <v xml:space="preserve"> </v>
      </c>
      <c r="F520" s="48" t="str">
        <f>IF(COUNTIF(MaGv!$C$10:$BB$10, B518)&gt;0, INDEX(MaGv!$C$3:$BB$10, 1, MATCH(B518, MaGv!$C$10:$BB$10,0))," ")</f>
        <v>B11</v>
      </c>
      <c r="G520" s="48" t="str">
        <f>IF(COUNTIF(MaGv!$C$15:$BB$15, B518)&gt;0, INDEX(MaGv!$C$3:$BB$15, 1, MATCH(B518, MaGv!$C$15:$BB$15,0))," ")</f>
        <v xml:space="preserve"> </v>
      </c>
      <c r="H520" s="48" t="str">
        <f>IF(COUNTIF(MaGv!$C$20:$BB$20, B518)&gt;0, INDEX(MaGv!$C$3:$BB$20, 1, MATCH(B518, MaGv!$C$20:$BB$20,0))," ")</f>
        <v>A12</v>
      </c>
      <c r="I520" s="48" t="str">
        <f>IF(COUNTIF(MaGv!$C$25:$BB$25, B518)&gt;0, INDEX(MaGv!$C$3:$BB$25, 1, MATCH(B518, MaGv!$C$25:$BB$25,0))," ")</f>
        <v>A12</v>
      </c>
      <c r="J520" s="48" t="str">
        <f>IF(COUNTIF(MaGv!$C$30:$BB$30, B518)&gt;0, INDEX(MaGv!$C$3:$BB$30, 1, MATCH(B518, MaGv!$C$30:$BB$30,0))," ")</f>
        <v xml:space="preserve"> </v>
      </c>
      <c r="K520" s="75"/>
      <c r="L520" s="486"/>
      <c r="M520" s="48">
        <v>2</v>
      </c>
      <c r="N520" s="49" t="s">
        <v>140</v>
      </c>
      <c r="O520" s="48" t="str">
        <f>IF(COUNTIF(MaGv!$C$5:$BB$5, L518)&gt;0, INDEX(MaGv!$C$3:$BB$5, 1, MATCH(L518, MaGv!$C$5:$BB$5,0))," ")</f>
        <v>A2</v>
      </c>
      <c r="P520" s="48" t="str">
        <f>IF(COUNTIF(MaGv!$C$10:$BB$10, L518)&gt;0, INDEX(MaGv!$C$3:$BB$10, 1, MATCH(L518, MaGv!$C$10:$BB$10,0))," ")</f>
        <v xml:space="preserve"> </v>
      </c>
      <c r="Q520" s="48" t="str">
        <f>IF(COUNTIF(MaGv!$C$15:$BB$15, L518)&gt;0, INDEX(MaGv!$C$3:$BB$15, 1, MATCH(L518, MaGv!$C$15:$BB$15,0))," ")</f>
        <v xml:space="preserve"> </v>
      </c>
      <c r="R520" s="48" t="str">
        <f>IF(COUNTIF(MaGv!$C$20:$BB$20, L518)&gt;0, INDEX(MaGv!$C$3:$BB$20, 1, MATCH(L518, MaGv!$C$20:$BB$20,0))," ")</f>
        <v>A8</v>
      </c>
      <c r="S520" s="48" t="str">
        <f>IF(COUNTIF(MaGv!$C$25:$BB$25, L518)&gt;0, INDEX(MaGv!$C$3:$BB$25, 1, MATCH(L518, MaGv!$C$25:$BB$25,0))," ")</f>
        <v>C3</v>
      </c>
      <c r="T520" s="48" t="str">
        <f>IF(COUNTIF(MaGv!$C$30:$BB$30, L518)&gt;0, INDEX(MaGv!$C$3:$BB$30, 1, MATCH(L518, MaGv!$C$30:$BB$30,0))," ")</f>
        <v xml:space="preserve"> </v>
      </c>
    </row>
    <row r="521" spans="1:22" ht="12.95" customHeight="1" x14ac:dyDescent="0.2">
      <c r="A521" s="91"/>
      <c r="B521" s="486"/>
      <c r="C521" s="48">
        <v>3</v>
      </c>
      <c r="D521" s="49" t="s">
        <v>445</v>
      </c>
      <c r="E521" s="48" t="str">
        <f>IF(COUNTIF(MaGv!$C$6:$BB$6, B518)&gt;0, INDEX(MaGv!$C$3:$BB$6, 1, MATCH(B518, MaGv!$C$6:$BB$6,0))," ")</f>
        <v xml:space="preserve"> </v>
      </c>
      <c r="F521" s="48" t="str">
        <f>IF(COUNTIF(MaGv!$C$11:$BB$11, B518)&gt;0, INDEX(MaGv!$C$3:$BB$11, 1, MATCH(B518, MaGv!$C$11:$BB$11,0))," ")</f>
        <v>A12</v>
      </c>
      <c r="G521" s="48" t="str">
        <f>IF(COUNTIF(MaGv!$C$16:$BB$16, B518)&gt;0, INDEX(MaGv!$C$3:$BB$16, 1, MATCH(B518, MaGv!$C$16:$BB$16,0))," ")</f>
        <v xml:space="preserve"> </v>
      </c>
      <c r="H521" s="48" t="str">
        <f>IF(COUNTIF(MaGv!$C$21:$BB$21, B518)&gt;0, INDEX(MaGv!$C$3:$BB$21, 1, MATCH(B518, MaGv!$C$21:$BB$21,0))," ")</f>
        <v xml:space="preserve"> </v>
      </c>
      <c r="I521" s="48" t="str">
        <f>IF(COUNTIF(MaGv!$C$26:$BB$26, B518)&gt;0, INDEX(MaGv!$C$3:$BB$26, 1, MATCH(B518, MaGv!$C$26:$BB$26,0))," ")</f>
        <v>B11</v>
      </c>
      <c r="J521" s="48" t="str">
        <f>IF(COUNTIF(MaGv!$C$31:$BB$31, B518)&gt;0, INDEX(MaGv!$C$3:$BB$31, 1, MATCH(B518, MaGv!$C$31:$BB$31,0))," ")</f>
        <v xml:space="preserve"> </v>
      </c>
      <c r="K521" s="75"/>
      <c r="L521" s="486"/>
      <c r="M521" s="48">
        <v>3</v>
      </c>
      <c r="N521" s="49" t="s">
        <v>445</v>
      </c>
      <c r="O521" s="48" t="str">
        <f>IF(COUNTIF(MaGv!$C$6:$BB$6, L518)&gt;0, INDEX(MaGv!$C$3:$BB$6, 1, MATCH(L518, MaGv!$C$6:$BB$6,0))," ")</f>
        <v>A2</v>
      </c>
      <c r="P521" s="48" t="str">
        <f>IF(COUNTIF(MaGv!$C$11:$BB$11, L518)&gt;0, INDEX(MaGv!$C$3:$BB$11, 1, MATCH(L518, MaGv!$C$11:$BB$11,0))," ")</f>
        <v xml:space="preserve"> </v>
      </c>
      <c r="Q521" s="48" t="str">
        <f>IF(COUNTIF(MaGv!$C$16:$BB$16, L518)&gt;0, INDEX(MaGv!$C$3:$BB$16, 1, MATCH(L518, MaGv!$C$16:$BB$16,0))," ")</f>
        <v xml:space="preserve"> </v>
      </c>
      <c r="R521" s="48" t="str">
        <f>IF(COUNTIF(MaGv!$C$21:$BB$21, L518)&gt;0, INDEX(MaGv!$C$3:$BB$21, 1, MATCH(L518, MaGv!$C$21:$BB$21,0))," ")</f>
        <v>A2</v>
      </c>
      <c r="S521" s="48" t="str">
        <f>IF(COUNTIF(MaGv!$C$26:$BB$26, L518)&gt;0, INDEX(MaGv!$C$3:$BB$26, 1, MATCH(L518, MaGv!$C$26:$BB$26,0))," ")</f>
        <v>A2</v>
      </c>
      <c r="T521" s="48" t="str">
        <f>IF(COUNTIF(MaGv!$C$31:$BB$31, L518)&gt;0, INDEX(MaGv!$C$3:$BB$31, 1, MATCH(L518, MaGv!$C$31:$BB$31,0))," ")</f>
        <v xml:space="preserve"> </v>
      </c>
    </row>
    <row r="522" spans="1:22" ht="12.95" customHeight="1" x14ac:dyDescent="0.2">
      <c r="A522" s="91"/>
      <c r="B522" s="486"/>
      <c r="C522" s="48">
        <v>4</v>
      </c>
      <c r="D522" s="49" t="s">
        <v>141</v>
      </c>
      <c r="E522" s="48" t="str">
        <f>IF(COUNTIF(MaGv!$C$7:$BB$7, B518)&gt;0, INDEX(MaGv!$C$3:$BB$7, 1, MATCH(B518, MaGv!$C$7:$BB$7,0))," ")</f>
        <v xml:space="preserve"> </v>
      </c>
      <c r="F522" s="48" t="str">
        <f>IF(COUNTIF(MaGv!$C$12:$BB$12, B518)&gt;0, INDEX(MaGv!$C$3:$BB$12, 1, MATCH(B518, MaGv!$C$12:$BB$12,0))," ")</f>
        <v>A13</v>
      </c>
      <c r="G522" s="48" t="str">
        <f>IF(COUNTIF(MaGv!$C$17:$BB$17, B518)&gt;0, INDEX(MaGv!$C$3:$BB$17, 1, MATCH(B518, MaGv!$C$17:$BB$17,0))," ")</f>
        <v xml:space="preserve"> </v>
      </c>
      <c r="H522" s="48" t="str">
        <f>IF(COUNTIF(MaGv!$C$22:$BB$22, B518)&gt;0, INDEX(MaGv!$C$3:$BB$22, 1, MATCH(B518, MaGv!$C$22:$BB$22,0))," ")</f>
        <v>B11</v>
      </c>
      <c r="I522" s="48" t="str">
        <f>IF(COUNTIF(MaGv!$C$27:$BB$27, B518)&gt;0, INDEX(MaGv!$C$3:$BB$27, 1, MATCH(B518, MaGv!$C$27:$BB$27,0))," ")</f>
        <v>A13</v>
      </c>
      <c r="J522" s="48" t="str">
        <f>IF(COUNTIF(MaGv!$C$32:$BB$32, B518)&gt;0, INDEX(MaGv!$C$3:$BB$32, 1, MATCH(B518, MaGv!$C$32:$BB$32,0))," ")</f>
        <v xml:space="preserve"> </v>
      </c>
      <c r="K522" s="75"/>
      <c r="L522" s="486"/>
      <c r="M522" s="48">
        <v>4</v>
      </c>
      <c r="N522" s="49" t="s">
        <v>141</v>
      </c>
      <c r="O522" s="48" t="str">
        <f>IF(COUNTIF(MaGv!$C$7:$BB$7, L518)&gt;0, INDEX(MaGv!$C$3:$BB$7, 1, MATCH(L518, MaGv!$C$7:$BB$7,0))," ")</f>
        <v>A8</v>
      </c>
      <c r="P522" s="48" t="str">
        <f>IF(COUNTIF(MaGv!$C$12:$BB$12, L518)&gt;0, INDEX(MaGv!$C$3:$BB$12, 1, MATCH(L518, MaGv!$C$12:$BB$12,0))," ")</f>
        <v xml:space="preserve"> </v>
      </c>
      <c r="Q522" s="48" t="str">
        <f>IF(COUNTIF(MaGv!$C$17:$BB$17, L518)&gt;0, INDEX(MaGv!$C$3:$BB$17, 1, MATCH(L518, MaGv!$C$17:$BB$17,0))," ")</f>
        <v xml:space="preserve"> </v>
      </c>
      <c r="R522" s="48" t="str">
        <f>IF(COUNTIF(MaGv!$C$22:$BB$22, L518)&gt;0, INDEX(MaGv!$C$3:$BB$22, 1, MATCH(L518, MaGv!$C$22:$BB$22,0))," ")</f>
        <v>A2</v>
      </c>
      <c r="S522" s="48" t="str">
        <f>IF(COUNTIF(MaGv!$C$27:$BB$27, L518)&gt;0, INDEX(MaGv!$C$3:$BB$27, 1, MATCH(L518, MaGv!$C$27:$BB$27,0))," ")</f>
        <v>A2</v>
      </c>
      <c r="T522" s="48" t="str">
        <f>IF(COUNTIF(MaGv!$C$32:$BB$32, L518)&gt;0, INDEX(MaGv!$C$3:$BB$32, 1, MATCH(L518, MaGv!$C$32:$BB$32,0))," ")</f>
        <v xml:space="preserve"> </v>
      </c>
    </row>
    <row r="523" spans="1:22" ht="12.95" customHeight="1" thickBot="1" x14ac:dyDescent="0.25">
      <c r="A523" s="91"/>
      <c r="B523" s="486"/>
      <c r="C523" s="79">
        <v>5</v>
      </c>
      <c r="D523" s="81" t="s">
        <v>142</v>
      </c>
      <c r="E523" s="79" t="str">
        <f>IF(COUNTIF(MaGv!$C$8:$BB$8, B518)&gt;0, INDEX(MaGv!$C$3:$BB$8, 1, MATCH(B518, MaGv!$C$8:$BB$8,0))," ")</f>
        <v xml:space="preserve"> </v>
      </c>
      <c r="F523" s="79" t="str">
        <f>IF(COUNTIF(MaGv!$C$13:$BB$13, B518)&gt;0, INDEX(MaGv!$C$3:$BB$13, 1, MATCH(B518, MaGv!$C$13:$BB$13,0))," ")</f>
        <v>A13</v>
      </c>
      <c r="G523" s="79" t="str">
        <f>IF(COUNTIF(MaGv!$C$18:$BB$18, B518)&gt;0, INDEX(MaGv!$C$3:$BB$18, 1, MATCH(B518, MaGv!$C$18:$BB$18,0))," ")</f>
        <v xml:space="preserve"> </v>
      </c>
      <c r="H523" s="79" t="str">
        <f>IF(COUNTIF(MaGv!$C$23:$BB$23, B518)&gt;0, INDEX(MaGv!$C$3:$BB$23, 1, MATCH(B518, MaGv!$C$23:$BB$23,0))," ")</f>
        <v>A13</v>
      </c>
      <c r="I523" s="79" t="str">
        <f>IF(COUNTIF(MaGv!$C$28:$BB$28, B518)&gt;0, INDEX(MaGv!$C$3:$BB$28, 1, MATCH(B518, MaGv!$C$28:$BB$28,0))," ")</f>
        <v>A13</v>
      </c>
      <c r="J523" s="79" t="str">
        <f>IF(COUNTIF(MaGv!$C$33:$BB$33, B518)&gt;0, INDEX(MaGv!$C$3:$BB$33, 1, MATCH(B518, MaGv!$C$33:$BB$33, 0))," ")</f>
        <v xml:space="preserve"> </v>
      </c>
      <c r="K523" s="75"/>
      <c r="L523" s="486"/>
      <c r="M523" s="79">
        <v>5</v>
      </c>
      <c r="N523" s="81" t="s">
        <v>142</v>
      </c>
      <c r="O523" s="79" t="str">
        <f>IF(COUNTIF(MaGv!$C$8:$BB$8, L518)&gt;0, INDEX(MaGv!$C$3:$BB$8, 1, MATCH(L518, MaGv!$C$8:$BB$8,0))," ")</f>
        <v>A8</v>
      </c>
      <c r="P523" s="79" t="str">
        <f>IF(COUNTIF(MaGv!$C$13:$BB$13, L518)&gt;0, INDEX(MaGv!$C$3:$BB$13, 1, MATCH(L518, MaGv!$C$13:$BB$13,0))," ")</f>
        <v xml:space="preserve"> </v>
      </c>
      <c r="Q523" s="79" t="str">
        <f>IF(COUNTIF(MaGv!$C$18:$BB$18, L518)&gt;0, INDEX(MaGv!$C$3:$BB$18, 1, MATCH(L518, MaGv!$C$18:$BB$18,0))," ")</f>
        <v xml:space="preserve"> </v>
      </c>
      <c r="R523" s="79" t="str">
        <f>IF(COUNTIF(MaGv!$C$23:$BB$23, L518)&gt;0, INDEX(MaGv!$C$3:$BB$23, 1, MATCH(L518, MaGv!$C$23:$BB$23,0))," ")</f>
        <v>C3</v>
      </c>
      <c r="S523" s="79" t="str">
        <f>IF(COUNTIF(MaGv!$C$28:$BB$28, L518)&gt;0, INDEX(MaGv!$C$3:$BB$28, 1, MATCH(L518, MaGv!$C$28:$BB$28,0))," ")</f>
        <v>A8</v>
      </c>
      <c r="T523" s="79" t="str">
        <f>IF(COUNTIF(MaGv!$C$33:$BB$33, L518)&gt;0, INDEX(MaGv!$C$3:$BB$33, 1, MATCH(L518, MaGv!$C$33:$BB$33, 0))," ")</f>
        <v xml:space="preserve"> </v>
      </c>
    </row>
    <row r="524" spans="1:22" ht="12.95" customHeight="1" thickTop="1" x14ac:dyDescent="0.2">
      <c r="A524" s="91"/>
      <c r="B524" s="485" t="s">
        <v>24</v>
      </c>
      <c r="C524" s="80">
        <v>1</v>
      </c>
      <c r="D524" s="82" t="s">
        <v>446</v>
      </c>
      <c r="E524" s="80" t="str">
        <f>IF(COUNTIF(MaGv!$C$39:$BB$39, B518)&gt;0, INDEX(MaGv!$C$38:$BB$39, 1, MATCH(B518, MaGv!$C$39:$BB$39,0))," ")</f>
        <v xml:space="preserve"> </v>
      </c>
      <c r="F524" s="80" t="str">
        <f>IF(COUNTIF(MaGv!$C$44:$BB$44, B518)&gt;0, INDEX(MaGv!$C$38:$BB$44, 1, MATCH(B518, MaGv!$C$44:$BB$44,0))," ")</f>
        <v xml:space="preserve"> </v>
      </c>
      <c r="G524" s="80" t="str">
        <f>IF(COUNTIF(MaGv!$C$49:$BB$49, B518)&gt;0, INDEX(MaGv!$C$38:$BB$49, 1, MATCH(B518, MaGv!$C$49:$BB$49,0))," ")</f>
        <v xml:space="preserve"> </v>
      </c>
      <c r="H524" s="80" t="str">
        <f>IF(COUNTIF(MaGv!$C$54:$BB$54, B518)&gt;0, INDEX(MaGv!$C$38:$BB$54, 1, MATCH(B518, MaGv!$C$54:$BB$54,0))," ")</f>
        <v xml:space="preserve"> </v>
      </c>
      <c r="I524" s="80" t="str">
        <f>IF(COUNTIF(MaGv!$C$59:$BB$59, B518)&gt;0, INDEX(MaGv!$C$38:$BB$59, 1, MATCH(B518, MaGv!$C$59:$BB$59,0))," ")</f>
        <v>B11</v>
      </c>
      <c r="J524" s="80" t="str">
        <f>IF(COUNTIF(MaGv!$C$64:$BB$64, B518)&gt;0, INDEX(MaGv!$C$38:$BB$64, 1, MATCH(B518, MaGv!$C$64:$BB$64,0))," ")</f>
        <v xml:space="preserve"> </v>
      </c>
      <c r="K524" s="75"/>
      <c r="L524" s="485" t="s">
        <v>24</v>
      </c>
      <c r="M524" s="80">
        <v>1</v>
      </c>
      <c r="N524" s="82" t="s">
        <v>446</v>
      </c>
      <c r="O524" s="80" t="str">
        <f>IF(COUNTIF(MaGv!$C$39:$BB$39, L518)&gt;0, INDEX(MaGv!$C$38:$BB$39, 1, MATCH(L518, MaGv!$C$39:$BB$39,0))," ")</f>
        <v xml:space="preserve"> </v>
      </c>
      <c r="P524" s="80" t="str">
        <f>IF(COUNTIF(MaGv!$C$44:$BB$44, L518)&gt;0, INDEX(MaGv!$C$38:$BB$44, 1, MATCH(L518, MaGv!$C$44:$BB$44,0))," ")</f>
        <v xml:space="preserve"> </v>
      </c>
      <c r="Q524" s="80" t="str">
        <f>IF(COUNTIF(MaGv!$C$49:$BB$49, L518)&gt;0, INDEX(MaGv!$C$38:$BB$49, 1, MATCH(L518, MaGv!$C$49:$BB$49,0))," ")</f>
        <v xml:space="preserve"> </v>
      </c>
      <c r="R524" s="80" t="str">
        <f>IF(COUNTIF(MaGv!$C$54:$BB$54, L518)&gt;0, INDEX(MaGv!$C$38:$BB$54, 1, MATCH(L518, MaGv!$C$54:$BB$54,0))," ")</f>
        <v xml:space="preserve"> </v>
      </c>
      <c r="S524" s="80" t="str">
        <f>IF(COUNTIF(MaGv!$C$59:$BB$59, L518)&gt;0, INDEX(MaGv!$C$38:$BB$59, 1, MATCH(L518, MaGv!$C$59:$BB$59,0))," ")</f>
        <v xml:space="preserve"> </v>
      </c>
      <c r="T524" s="80" t="str">
        <f>IF(COUNTIF(MaGv!$C$64:$BB$64, L518)&gt;0, INDEX(MaGv!$C$38:$BB$64, 1, MATCH(L518, MaGv!$C$64:$BB$64,0))," ")</f>
        <v xml:space="preserve"> </v>
      </c>
    </row>
    <row r="525" spans="1:22" ht="12.95" customHeight="1" x14ac:dyDescent="0.2">
      <c r="A525" s="91"/>
      <c r="B525" s="486"/>
      <c r="C525" s="48">
        <v>2</v>
      </c>
      <c r="D525" s="49" t="s">
        <v>707</v>
      </c>
      <c r="E525" s="48" t="str">
        <f>IF(COUNTIF(MaGv!$C$40:$BB$40, B518)&gt;0, INDEX(MaGv!$C$38:$BB$40, 1, MATCH(B518, MaGv!$C$40:$BB$40,0))," ")</f>
        <v xml:space="preserve"> </v>
      </c>
      <c r="F525" s="48" t="str">
        <f>IF(COUNTIF(MaGv!$C$45:$BB$45, B518)&gt;0, INDEX(MaGv!$C$38:$BB$45, 1, MATCH(B518, MaGv!$C$45:$BB$45,0))," ")</f>
        <v xml:space="preserve"> </v>
      </c>
      <c r="G525" s="48" t="str">
        <f>IF(COUNTIF(MaGv!$C$50:$BB$50, B518)&gt;0, INDEX(MaGv!$C$38:$BB$50, 1, MATCH(B518, MaGv!$C$50:$BB$50,0))," ")</f>
        <v xml:space="preserve"> </v>
      </c>
      <c r="H525" s="48" t="str">
        <f>IF(COUNTIF(MaGv!$C$55:$BB$55, B518)&gt;0, INDEX(MaGv!$C$38:$BB$55, 1, MATCH(B518, MaGv!$C$55:$BB$55,0))," ")</f>
        <v xml:space="preserve"> </v>
      </c>
      <c r="I525" s="48" t="str">
        <f>IF(COUNTIF(MaGv!$C$60:$BB$60, B518)&gt;0, INDEX(MaGv!$C$38:$BB$60, 1, MATCH(B518, MaGv!$C$60:$BB$60,0))," ")</f>
        <v>A13</v>
      </c>
      <c r="J525" s="48" t="str">
        <f>IF(COUNTIF(MaGv!$C$65:$BB$65, B518)&gt;0, INDEX(MaGv!$C$38:$BB$65, 1, MATCH(B518, MaGv!$C$65:$BB$65,0))," ")</f>
        <v xml:space="preserve"> </v>
      </c>
      <c r="K525" s="75"/>
      <c r="L525" s="486"/>
      <c r="M525" s="48">
        <v>2</v>
      </c>
      <c r="N525" s="49" t="s">
        <v>707</v>
      </c>
      <c r="O525" s="48" t="str">
        <f>IF(COUNTIF(MaGv!$C$40:$BB$40, L518)&gt;0, INDEX(MaGv!$C$38:$BB$40, 1, MATCH(L518, MaGv!$C$40:$BB$40,0))," ")</f>
        <v xml:space="preserve"> </v>
      </c>
      <c r="P525" s="48" t="str">
        <f>IF(COUNTIF(MaGv!$C$45:$BB$45, L518)&gt;0, INDEX(MaGv!$C$38:$BB$45, 1, MATCH(L518, MaGv!$C$45:$BB$45,0))," ")</f>
        <v xml:space="preserve"> </v>
      </c>
      <c r="Q525" s="48" t="str">
        <f>IF(COUNTIF(MaGv!$C$50:$BB$50, L518)&gt;0, INDEX(MaGv!$C$38:$BB$50, 1, MATCH(L518, MaGv!$C$50:$BB$50,0))," ")</f>
        <v xml:space="preserve"> </v>
      </c>
      <c r="R525" s="48" t="str">
        <f>IF(COUNTIF(MaGv!$C$55:$BB$55, L518)&gt;0, INDEX(MaGv!$C$38:$BB$55, 1, MATCH(L518, MaGv!$C$55:$BB$55,0))," ")</f>
        <v xml:space="preserve"> </v>
      </c>
      <c r="S525" s="48" t="str">
        <f>IF(COUNTIF(MaGv!$C$60:$BB$60, L518)&gt;0, INDEX(MaGv!$C$38:$BB$60, 1, MATCH(L518, MaGv!$C$60:$BB$60,0))," ")</f>
        <v xml:space="preserve"> </v>
      </c>
      <c r="T525" s="48" t="str">
        <f>IF(COUNTIF(MaGv!$C$65:$BB$65, L518)&gt;0, INDEX(MaGv!$C$38:$BB$65, 1, MATCH(L518, MaGv!$C$65:$BB$65,0))," ")</f>
        <v xml:space="preserve"> </v>
      </c>
    </row>
    <row r="526" spans="1:22" ht="12.95" customHeight="1" x14ac:dyDescent="0.2">
      <c r="A526" s="91"/>
      <c r="B526" s="486"/>
      <c r="C526" s="48">
        <v>3</v>
      </c>
      <c r="D526" s="49" t="s">
        <v>708</v>
      </c>
      <c r="E526" s="48" t="str">
        <f>IF(COUNTIF(MaGv!$C$41:$BB$41, B518)&gt;0, INDEX(MaGv!$C$38:$BB$41, 1, MATCH(B518, MaGv!$C$41:$BB$41,0))," ")</f>
        <v xml:space="preserve"> </v>
      </c>
      <c r="F526" s="48" t="str">
        <f>IF(COUNTIF(MaGv!$C$46:$BB$46, B518)&gt;0, INDEX(MaGv!$C$38:$BB$46, 1, MATCH(B518, MaGv!$C$46:$BB$46,0))," ")</f>
        <v xml:space="preserve"> </v>
      </c>
      <c r="G526" s="48" t="str">
        <f>IF(COUNTIF(MaGv!$C$51:$BB$51, B518)&gt;0, INDEX(MaGv!$C$38:$BB$51, 1, MATCH(B518, MaGv!$C$51:$BB$51,0))," ")</f>
        <v xml:space="preserve"> </v>
      </c>
      <c r="H526" s="48" t="str">
        <f>IF(COUNTIF(MaGv!$C$56:$BB$56, B518)&gt;0, INDEX(MaGv!$C$38:$BB$56, 1, MATCH(B518, MaGv!$C$56:$BB$56,0))," ")</f>
        <v xml:space="preserve"> </v>
      </c>
      <c r="I526" s="48" t="str">
        <f>IF(COUNTIF(MaGv!$C$61:$BB$61, B518)&gt;0, INDEX(MaGv!$C$38:$BB$61, 1, MATCH(B518, MaGv!$C$61:$BB$61,0))," ")</f>
        <v xml:space="preserve"> </v>
      </c>
      <c r="J526" s="48" t="str">
        <f>IF(COUNTIF(MaGv!$C$66:$BB$66, B518)&gt;0, INDEX(MaGv!$C$38:$BB$66, 1, MATCH(B518, MaGv!$C$66:$BB$66,0))," ")</f>
        <v xml:space="preserve"> </v>
      </c>
      <c r="K526" s="75"/>
      <c r="L526" s="486"/>
      <c r="M526" s="48">
        <v>3</v>
      </c>
      <c r="N526" s="49" t="s">
        <v>708</v>
      </c>
      <c r="O526" s="48" t="str">
        <f>IF(COUNTIF(MaGv!$C$41:$BB$41, L518)&gt;0, INDEX(MaGv!$C$38:$BB$41, 1, MATCH(L518, MaGv!$C$41:$BB$41,0))," ")</f>
        <v xml:space="preserve"> </v>
      </c>
      <c r="P526" s="48" t="str">
        <f>IF(COUNTIF(MaGv!$C$46:$BB$46, L518)&gt;0, INDEX(MaGv!$C$38:$BB$46, 1, MATCH(L518, MaGv!$C$46:$BB$46,0))," ")</f>
        <v xml:space="preserve"> </v>
      </c>
      <c r="Q526" s="48" t="str">
        <f>IF(COUNTIF(MaGv!$C$51:$BB$51, L518)&gt;0, INDEX(MaGv!$C$38:$BB$51, 1, MATCH(L518, MaGv!$C$51:$BB$51,0))," ")</f>
        <v xml:space="preserve"> </v>
      </c>
      <c r="R526" s="48" t="str">
        <f>IF(COUNTIF(MaGv!$C$56:$BB$56, L518)&gt;0, INDEX(MaGv!$C$38:$BB$56, 1, MATCH(L518, MaGv!$C$56:$BB$56,0))," ")</f>
        <v xml:space="preserve"> </v>
      </c>
      <c r="S526" s="48" t="str">
        <f>IF(COUNTIF(MaGv!$C$61:$BB$61, L518)&gt;0, INDEX(MaGv!$C$38:$BB$61, 1, MATCH(L518, MaGv!$C$61:$BB$61,0))," ")</f>
        <v xml:space="preserve"> </v>
      </c>
      <c r="T526" s="48" t="str">
        <f>IF(COUNTIF(MaGv!$C$66:$BB$66, L518)&gt;0, INDEX(MaGv!$C$38:$BB$66, 1, MATCH(L518, MaGv!$C$66:$BB$66,0))," ")</f>
        <v xml:space="preserve"> </v>
      </c>
    </row>
    <row r="527" spans="1:22" ht="12.95" customHeight="1" x14ac:dyDescent="0.2">
      <c r="A527" s="91"/>
      <c r="B527" s="486"/>
      <c r="C527" s="48">
        <v>4</v>
      </c>
      <c r="D527" s="49" t="s">
        <v>709</v>
      </c>
      <c r="E527" s="48" t="str">
        <f>IF(COUNTIF(MaGv!$C$42:$BB$42, B518)&gt;0, INDEX(MaGv!$C$38:$BB$42, 1, MATCH(B518, MaGv!$C$42:$BB$42,0))," ")</f>
        <v xml:space="preserve"> </v>
      </c>
      <c r="F527" s="48" t="str">
        <f>IF(COUNTIF(MaGv!$C$47:$BB$47, B518)&gt;0, INDEX(MaGv!$C$38:$BB$47, 1, MATCH(B518, MaGv!$C$47:$BB$47,0))," ")</f>
        <v xml:space="preserve"> </v>
      </c>
      <c r="G527" s="48" t="str">
        <f>IF(COUNTIF(MaGv!$C$52:$BB$52, B518)&gt;0, INDEX(MaGv!$C$38:$BB$52, 1, MATCH(B518, MaGv!$C$52:$BB$52, 0))," ")</f>
        <v xml:space="preserve"> </v>
      </c>
      <c r="H527" s="48" t="str">
        <f>IF(COUNTIF(MaGv!$C$57:$BB$57, B518)&gt;0, INDEX(MaGv!$C$38:$BB$57, 1, MATCH(B518, MaGv!$C$57:$BB$57,0))," ")</f>
        <v xml:space="preserve"> </v>
      </c>
      <c r="I527" s="48" t="str">
        <f>IF(COUNTIF(MaGv!$C$62:$BB$62, B518)&gt;0, INDEX(MaGv!$C$38:$BB$62, 1, MATCH(B518, MaGv!$C$62:$BB$62,0))," ")</f>
        <v xml:space="preserve"> </v>
      </c>
      <c r="J527" s="48" t="str">
        <f>IF(COUNTIF(MaGv!$C$66:$BB$67, B518)&gt;0, INDEX(MaGv!$C$38:$BB$67, 1, MATCH(B518, MaGv!$C$67:$BB$67,0))," ")</f>
        <v xml:space="preserve"> </v>
      </c>
      <c r="K527" s="75"/>
      <c r="L527" s="486"/>
      <c r="M527" s="48">
        <v>4</v>
      </c>
      <c r="N527" s="49" t="s">
        <v>709</v>
      </c>
      <c r="O527" s="48" t="str">
        <f>IF(COUNTIF(MaGv!$C$42:$BB$42, L518)&gt;0, INDEX(MaGv!$C$38:$BB$42, 1, MATCH(L518, MaGv!$C$42:$BB$42,0))," ")</f>
        <v xml:space="preserve"> </v>
      </c>
      <c r="P527" s="48" t="str">
        <f>IF(COUNTIF(MaGv!$C$47:$BB$47, L518)&gt;0, INDEX(MaGv!$C$38:$BB$47, 1, MATCH(L518, MaGv!$C$47:$BB$47,0))," ")</f>
        <v>C3</v>
      </c>
      <c r="Q527" s="48" t="str">
        <f>IF(COUNTIF(MaGv!$C$52:$BB$52, L518)&gt;0, INDEX(MaGv!$C$38:$BB$52, 1, MATCH(L518, MaGv!$C$52:$BB$52, 0))," ")</f>
        <v xml:space="preserve"> </v>
      </c>
      <c r="R527" s="48" t="str">
        <f>IF(COUNTIF(MaGv!$C$57:$BB$57, L518)&gt;0, INDEX(MaGv!$C$38:$BB$57, 1, MATCH(L518, MaGv!$C$57:$BB$57,0))," ")</f>
        <v xml:space="preserve"> </v>
      </c>
      <c r="S527" s="48" t="str">
        <f>IF(COUNTIF(MaGv!$C$62:$BB$62, L518)&gt;0, INDEX(MaGv!$C$38:$BB$62, 1, MATCH(L518, MaGv!$C$62:$BB$62,0))," ")</f>
        <v xml:space="preserve"> </v>
      </c>
      <c r="T527" s="48" t="str">
        <f>IF(COUNTIF(MaGv!$C$66:$BB$67, L518)&gt;0, INDEX(MaGv!$C$38:$BB$67, 1, MATCH(L518, MaGv!$C$67:$BB$67,0))," ")</f>
        <v xml:space="preserve"> </v>
      </c>
    </row>
    <row r="528" spans="1:22" ht="12.95" customHeight="1" x14ac:dyDescent="0.2">
      <c r="A528" s="91"/>
      <c r="B528" s="487"/>
      <c r="C528" s="50">
        <v>5</v>
      </c>
      <c r="D528" s="51" t="s">
        <v>710</v>
      </c>
      <c r="E528" s="50" t="str">
        <f>IF(COUNTIF(MaGv!$C$43:$BB$43, B518)&gt;0, INDEX(MaGv!$C$38:$BB$43, 1, MATCH(B518, MaGv!$C$43:$BB$43,0))," ")</f>
        <v xml:space="preserve"> </v>
      </c>
      <c r="F528" s="50" t="str">
        <f>IF(COUNTIF(MaGv!$C$48:$BB$48, B518)&gt;0, INDEX(MaGv!$C$38:$BB$48, 1, MATCH(B518, MaGv!$C$48:$BB$48,0))," ")</f>
        <v xml:space="preserve"> </v>
      </c>
      <c r="G528" s="50" t="str">
        <f>IF(COUNTIF(MaGv!$C$53:$BB$53, B518)&gt;0, INDEX(MaGv!$C$38:$BB$53, 1, MATCH(B518, MaGv!$C$53:$BB$53,0))," ")</f>
        <v xml:space="preserve"> </v>
      </c>
      <c r="H528" s="50" t="str">
        <f>IF(COUNTIF(MaGv!$C$58:$BB$58, B518)&gt;0, INDEX(MaGv!$C$38:$BB$58, 1, MATCH(B518, MaGv!$C$58:$BB$58,0))," ")</f>
        <v xml:space="preserve"> </v>
      </c>
      <c r="I528" s="50" t="str">
        <f>IF(COUNTIF(MaGv!$C$63:$BB$63, B518)&gt;0, INDEX(MaGv!$C$38:$BB$63, 1, MATCH(B518, MaGv!$C$63:$BB$63,0))," ")</f>
        <v xml:space="preserve"> </v>
      </c>
      <c r="J528" s="50" t="str">
        <f>IF(COUNTIF(MaGv!$C$68:$BB$68, B518)&gt;0, INDEX(MaGv!$C$38:$BB$68, 1, MATCH(B518, MaGv!$C$68:$BB$68,0))," ")</f>
        <v xml:space="preserve"> </v>
      </c>
      <c r="K528" s="75"/>
      <c r="L528" s="487"/>
      <c r="M528" s="50">
        <v>5</v>
      </c>
      <c r="N528" s="51" t="s">
        <v>710</v>
      </c>
      <c r="O528" s="50" t="str">
        <f>IF(COUNTIF(MaGv!$C$43:$BB$43, L518)&gt;0, INDEX(MaGv!$C$38:$BB$43, 1, MATCH(L518, MaGv!$C$43:$BB$43,0))," ")</f>
        <v xml:space="preserve"> </v>
      </c>
      <c r="P528" s="50" t="str">
        <f>IF(COUNTIF(MaGv!$C$48:$BB$48, L518)&gt;0, INDEX(MaGv!$C$38:$BB$48, 1, MATCH(L518, MaGv!$C$48:$BB$48,0))," ")</f>
        <v>C3</v>
      </c>
      <c r="Q528" s="50" t="str">
        <f>IF(COUNTIF(MaGv!$C$53:$BB$53, L518)&gt;0, INDEX(MaGv!$C$38:$BB$53, 1, MATCH(L518, MaGv!$C$53:$BB$53,0))," ")</f>
        <v xml:space="preserve"> </v>
      </c>
      <c r="R528" s="50" t="str">
        <f>IF(COUNTIF(MaGv!$C$58:$BB$58, L518)&gt;0, INDEX(MaGv!$C$38:$BB$58, 1, MATCH(L518, MaGv!$C$58:$BB$58,0))," ")</f>
        <v xml:space="preserve"> </v>
      </c>
      <c r="S528" s="50" t="str">
        <f>IF(COUNTIF(MaGv!$C$63:$BB$63, L518)&gt;0, INDEX(MaGv!$C$38:$BB$63, 1, MATCH(L518, MaGv!$C$63:$BB$63,0))," ")</f>
        <v xml:space="preserve"> </v>
      </c>
      <c r="T528" s="50" t="str">
        <f>IF(COUNTIF(MaGv!$C$68:$BB$68, L518)&gt;0, INDEX(MaGv!$C$38:$BB$68, 1, MATCH(L518, MaGv!$C$68:$BB$68,0))," ")</f>
        <v xml:space="preserve"> </v>
      </c>
    </row>
    <row r="529" spans="1:22" ht="12.95" customHeight="1" x14ac:dyDescent="0.2">
      <c r="A529" s="91"/>
      <c r="B529" s="86"/>
      <c r="C529" s="45"/>
      <c r="D529" s="52"/>
      <c r="E529" s="45"/>
      <c r="F529" s="45"/>
      <c r="G529" s="45"/>
      <c r="H529" s="45"/>
      <c r="I529" s="45"/>
      <c r="J529" s="45"/>
      <c r="K529" s="75"/>
      <c r="L529" s="86"/>
      <c r="M529" s="45"/>
      <c r="N529" s="52"/>
      <c r="O529" s="45"/>
      <c r="P529" s="45"/>
      <c r="Q529" s="45"/>
      <c r="R529" s="45"/>
      <c r="S529" s="45"/>
      <c r="T529" s="45"/>
    </row>
    <row r="530" spans="1:22" ht="12.95" customHeight="1" x14ac:dyDescent="0.2">
      <c r="A530" s="94"/>
      <c r="B530" s="87"/>
      <c r="C530" s="53"/>
      <c r="D530" s="53"/>
      <c r="E530" s="54"/>
      <c r="F530" s="54"/>
      <c r="G530" s="54"/>
      <c r="H530" s="54"/>
      <c r="I530" s="54"/>
      <c r="J530" s="54"/>
      <c r="K530" s="54"/>
      <c r="L530" s="87"/>
      <c r="M530" s="53"/>
      <c r="N530" s="53"/>
      <c r="O530" s="54"/>
      <c r="P530" s="54"/>
      <c r="Q530" s="54"/>
      <c r="R530" s="54"/>
      <c r="S530" s="54"/>
      <c r="T530" s="54"/>
    </row>
    <row r="531" spans="1:22" ht="12.95" customHeight="1" x14ac:dyDescent="0.2">
      <c r="A531" s="91"/>
      <c r="B531" s="83"/>
      <c r="C531" s="40" t="s">
        <v>94</v>
      </c>
      <c r="D531" s="40"/>
      <c r="E531" s="40"/>
      <c r="F531" s="40"/>
      <c r="G531" s="40"/>
      <c r="H531" s="40" t="str">
        <f>MaGv!$N$1</f>
        <v>02/1/2018</v>
      </c>
      <c r="I531" s="40"/>
      <c r="J531" s="40"/>
      <c r="K531" s="41"/>
      <c r="L531" s="83"/>
      <c r="M531" s="40" t="s">
        <v>94</v>
      </c>
      <c r="N531" s="40"/>
      <c r="O531" s="40"/>
      <c r="P531" s="40"/>
      <c r="Q531" s="40"/>
      <c r="R531" s="40" t="str">
        <f>MaGv!$N$1</f>
        <v>02/1/2018</v>
      </c>
      <c r="S531" s="40"/>
      <c r="T531" s="40"/>
    </row>
    <row r="532" spans="1:22" ht="15.75" customHeight="1" x14ac:dyDescent="0.3">
      <c r="B532" s="84" t="s">
        <v>95</v>
      </c>
      <c r="C532" s="489" t="str">
        <f>VLOOKUP(B534,dsma,3,0)&amp;"-"&amp;VLOOKUP(B534,dsma,5,0)</f>
        <v xml:space="preserve">Lương Thị  Chi-Văn </v>
      </c>
      <c r="D532" s="489"/>
      <c r="E532" s="489"/>
      <c r="F532" s="489"/>
      <c r="G532" s="41"/>
      <c r="H532" s="42"/>
      <c r="I532" s="43" t="s">
        <v>180</v>
      </c>
      <c r="J532" s="44">
        <f>60-COUNTIF(E535:J544, " ")</f>
        <v>17</v>
      </c>
      <c r="K532" s="41"/>
      <c r="L532" s="84" t="s">
        <v>95</v>
      </c>
      <c r="M532" s="489" t="str">
        <f>VLOOKUP(L534,dsma,3,0)&amp;"-"&amp;VLOOKUP(L534,dsma,5,0)</f>
        <v xml:space="preserve">Lê Thị Hồng Mai-Văn </v>
      </c>
      <c r="N532" s="489"/>
      <c r="O532" s="489"/>
      <c r="P532" s="489"/>
      <c r="Q532" s="76"/>
      <c r="R532" s="42"/>
      <c r="S532" s="43" t="s">
        <v>180</v>
      </c>
      <c r="T532" s="44">
        <f>60-COUNTIF(O535:T544, " ")</f>
        <v>18</v>
      </c>
    </row>
    <row r="533" spans="1:22" ht="3" customHeight="1" x14ac:dyDescent="0.2">
      <c r="B533" s="83"/>
      <c r="C533" s="41"/>
      <c r="D533" s="41"/>
      <c r="E533" s="45"/>
      <c r="F533" s="41"/>
      <c r="G533" s="41"/>
      <c r="H533" s="41"/>
      <c r="I533" s="41"/>
      <c r="J533" s="41"/>
      <c r="K533" s="41"/>
      <c r="L533" s="83"/>
      <c r="M533" s="41"/>
      <c r="N533" s="41"/>
      <c r="O533" s="45"/>
      <c r="P533" s="41"/>
      <c r="Q533" s="41"/>
      <c r="R533" s="41"/>
      <c r="S533" s="41"/>
      <c r="T533" s="41"/>
    </row>
    <row r="534" spans="1:22" ht="12.95" customHeight="1" x14ac:dyDescent="0.2">
      <c r="A534" s="93"/>
      <c r="B534" s="85" t="str">
        <f>X71</f>
        <v>BV03</v>
      </c>
      <c r="C534" s="46" t="s">
        <v>96</v>
      </c>
      <c r="D534" s="46" t="s">
        <v>97</v>
      </c>
      <c r="E534" s="46" t="s">
        <v>15</v>
      </c>
      <c r="F534" s="46" t="s">
        <v>16</v>
      </c>
      <c r="G534" s="46" t="s">
        <v>38</v>
      </c>
      <c r="H534" s="46" t="s">
        <v>39</v>
      </c>
      <c r="I534" s="46" t="s">
        <v>40</v>
      </c>
      <c r="J534" s="46" t="s">
        <v>41</v>
      </c>
      <c r="K534" s="74"/>
      <c r="L534" s="85" t="str">
        <f>X72</f>
        <v>BV04</v>
      </c>
      <c r="M534" s="46" t="s">
        <v>96</v>
      </c>
      <c r="N534" s="46" t="s">
        <v>97</v>
      </c>
      <c r="O534" s="46" t="s">
        <v>15</v>
      </c>
      <c r="P534" s="46" t="s">
        <v>16</v>
      </c>
      <c r="Q534" s="46" t="s">
        <v>38</v>
      </c>
      <c r="R534" s="46" t="s">
        <v>39</v>
      </c>
      <c r="S534" s="46" t="s">
        <v>40</v>
      </c>
      <c r="T534" s="46" t="s">
        <v>41</v>
      </c>
      <c r="V534" s="89">
        <v>68</v>
      </c>
    </row>
    <row r="535" spans="1:22" ht="12.95" customHeight="1" x14ac:dyDescent="0.2">
      <c r="A535" s="91"/>
      <c r="B535" s="488" t="s">
        <v>25</v>
      </c>
      <c r="C535" s="38">
        <v>1</v>
      </c>
      <c r="D535" s="47" t="s">
        <v>98</v>
      </c>
      <c r="E535" s="38" t="str">
        <f>IF(COUNTIF(MaGv!$C$4:$BB$4, B534)&gt;0, INDEX(MaGv!$C$3:$BB$4, 1, MATCH(B534, MaGv!$C$4:$BB$4,0))," ")</f>
        <v>B1</v>
      </c>
      <c r="F535" s="38" t="str">
        <f>IF(COUNTIF(MaGv!$C$9:$BB$9, B534)&gt;0, INDEX(MaGv!$C$3:$BB$9, 1, MATCH(B534, MaGv!$C$9:$BB$9,0))," ")</f>
        <v xml:space="preserve"> </v>
      </c>
      <c r="G535" s="38" t="str">
        <f>IF(COUNTIF(MaGv!$C$14:$BB$14, B534)&gt;0, INDEX(MaGv!$C$3:$BB$14, 1, MATCH(B534, MaGv!$C$14:$BB$14,0))," ")</f>
        <v xml:space="preserve"> </v>
      </c>
      <c r="H535" s="38" t="str">
        <f>IF(COUNTIF(MaGv!$C$19:$BB$19, B534)&gt;0, INDEX(MaGv!$C$3:$BB$19, 1, MATCH(B534, MaGv!$C$19:$BB$19,0))," ")</f>
        <v xml:space="preserve"> </v>
      </c>
      <c r="I535" s="38" t="str">
        <f>IF(COUNTIF(MaGv!$C$24:$BB$24, B534)&gt;0, INDEX(MaGv!$C$3:$BB$24, 1, MATCH(B534, MaGv!$C$24:$BB$24,0))," ")</f>
        <v xml:space="preserve"> </v>
      </c>
      <c r="J535" s="38" t="str">
        <f>IF(COUNTIF(MaGv!$C$29:$BB$29, B534)&gt;0, INDEX(MaGv!$C$3:$BB$29, 1, MATCH(B534, MaGv!$C$29:$BB$29,0))," ")</f>
        <v xml:space="preserve"> </v>
      </c>
      <c r="K535" s="75"/>
      <c r="L535" s="488" t="s">
        <v>25</v>
      </c>
      <c r="M535" s="38">
        <v>1</v>
      </c>
      <c r="N535" s="47" t="s">
        <v>98</v>
      </c>
      <c r="O535" s="38" t="str">
        <f>IF(COUNTIF(MaGv!$C$4:$BB$4, L534)&gt;0, INDEX(MaGv!$C$3:$BB$4, 1, MATCH(L534, MaGv!$C$4:$BB$4,0))," ")</f>
        <v>A3</v>
      </c>
      <c r="P535" s="38" t="str">
        <f>IF(COUNTIF(MaGv!$C$9:$BB$9, L534)&gt;0, INDEX(MaGv!$C$3:$BB$9, 1, MATCH(L534, MaGv!$C$9:$BB$9,0))," ")</f>
        <v xml:space="preserve"> </v>
      </c>
      <c r="Q535" s="38" t="str">
        <f>IF(COUNTIF(MaGv!$C$14:$BB$14, L534)&gt;0, INDEX(MaGv!$C$3:$BB$14, 1, MATCH(L534, MaGv!$C$14:$BB$14,0))," ")</f>
        <v xml:space="preserve"> </v>
      </c>
      <c r="R535" s="38" t="str">
        <f>IF(COUNTIF(MaGv!$C$19:$BB$19, L534)&gt;0, INDEX(MaGv!$C$3:$BB$19, 1, MATCH(L534, MaGv!$C$19:$BB$19,0))," ")</f>
        <v>B13</v>
      </c>
      <c r="S535" s="38" t="str">
        <f>IF(COUNTIF(MaGv!$C$24:$BB$24, L534)&gt;0, INDEX(MaGv!$C$3:$BB$24, 1, MATCH(L534, MaGv!$C$24:$BB$24,0))," ")</f>
        <v>A3</v>
      </c>
      <c r="T535" s="38" t="str">
        <f>IF(COUNTIF(MaGv!$C$29:$BB$29, L534)&gt;0, INDEX(MaGv!$C$3:$BB$29, 1, MATCH(L534, MaGv!$C$29:$BB$29,0))," ")</f>
        <v xml:space="preserve"> </v>
      </c>
    </row>
    <row r="536" spans="1:22" ht="12.95" customHeight="1" x14ac:dyDescent="0.2">
      <c r="A536" s="91"/>
      <c r="B536" s="486"/>
      <c r="C536" s="48">
        <v>2</v>
      </c>
      <c r="D536" s="49" t="s">
        <v>140</v>
      </c>
      <c r="E536" s="48" t="str">
        <f>IF(COUNTIF(MaGv!$C$5:$BB$5, B534)&gt;0, INDEX(MaGv!$C$3:$BB$5, 1, MATCH(B534, MaGv!$C$5:$BB$5,0))," ")</f>
        <v>B1</v>
      </c>
      <c r="F536" s="48" t="str">
        <f>IF(COUNTIF(MaGv!$C$10:$BB$10, B534)&gt;0, INDEX(MaGv!$C$3:$BB$10, 1, MATCH(B534, MaGv!$C$10:$BB$10,0))," ")</f>
        <v xml:space="preserve"> </v>
      </c>
      <c r="G536" s="48" t="str">
        <f>IF(COUNTIF(MaGv!$C$15:$BB$15, B534)&gt;0, INDEX(MaGv!$C$3:$BB$15, 1, MATCH(B534, MaGv!$C$15:$BB$15,0))," ")</f>
        <v xml:space="preserve"> </v>
      </c>
      <c r="H536" s="48" t="str">
        <f>IF(COUNTIF(MaGv!$C$20:$BB$20, B534)&gt;0, INDEX(MaGv!$C$3:$BB$20, 1, MATCH(B534, MaGv!$C$20:$BB$20,0))," ")</f>
        <v xml:space="preserve"> </v>
      </c>
      <c r="I536" s="48" t="str">
        <f>IF(COUNTIF(MaGv!$C$25:$BB$25, B534)&gt;0, INDEX(MaGv!$C$3:$BB$25, 1, MATCH(B534, MaGv!$C$25:$BB$25,0))," ")</f>
        <v>B3</v>
      </c>
      <c r="J536" s="48" t="str">
        <f>IF(COUNTIF(MaGv!$C$30:$BB$30, B534)&gt;0, INDEX(MaGv!$C$3:$BB$30, 1, MATCH(B534, MaGv!$C$30:$BB$30,0))," ")</f>
        <v xml:space="preserve"> </v>
      </c>
      <c r="K536" s="75"/>
      <c r="L536" s="486"/>
      <c r="M536" s="48">
        <v>2</v>
      </c>
      <c r="N536" s="49" t="s">
        <v>140</v>
      </c>
      <c r="O536" s="48" t="str">
        <f>IF(COUNTIF(MaGv!$C$5:$BB$5, L534)&gt;0, INDEX(MaGv!$C$3:$BB$5, 1, MATCH(L534, MaGv!$C$5:$BB$5,0))," ")</f>
        <v>A3</v>
      </c>
      <c r="P536" s="48" t="str">
        <f>IF(COUNTIF(MaGv!$C$10:$BB$10, L534)&gt;0, INDEX(MaGv!$C$3:$BB$10, 1, MATCH(L534, MaGv!$C$10:$BB$10,0))," ")</f>
        <v xml:space="preserve"> </v>
      </c>
      <c r="Q536" s="48" t="str">
        <f>IF(COUNTIF(MaGv!$C$15:$BB$15, L534)&gt;0, INDEX(MaGv!$C$3:$BB$15, 1, MATCH(L534, MaGv!$C$15:$BB$15,0))," ")</f>
        <v xml:space="preserve"> </v>
      </c>
      <c r="R536" s="48" t="str">
        <f>IF(COUNTIF(MaGv!$C$20:$BB$20, L534)&gt;0, INDEX(MaGv!$C$3:$BB$20, 1, MATCH(L534, MaGv!$C$20:$BB$20,0))," ")</f>
        <v>B13</v>
      </c>
      <c r="S536" s="48" t="str">
        <f>IF(COUNTIF(MaGv!$C$25:$BB$25, L534)&gt;0, INDEX(MaGv!$C$3:$BB$25, 1, MATCH(L534, MaGv!$C$25:$BB$25,0))," ")</f>
        <v>A3</v>
      </c>
      <c r="T536" s="48" t="str">
        <f>IF(COUNTIF(MaGv!$C$30:$BB$30, L534)&gt;0, INDEX(MaGv!$C$3:$BB$30, 1, MATCH(L534, MaGv!$C$30:$BB$30,0))," ")</f>
        <v xml:space="preserve"> </v>
      </c>
    </row>
    <row r="537" spans="1:22" ht="12.95" customHeight="1" x14ac:dyDescent="0.2">
      <c r="A537" s="91"/>
      <c r="B537" s="486"/>
      <c r="C537" s="48">
        <v>3</v>
      </c>
      <c r="D537" s="49" t="s">
        <v>445</v>
      </c>
      <c r="E537" s="48" t="str">
        <f>IF(COUNTIF(MaGv!$C$6:$BB$6, B534)&gt;0, INDEX(MaGv!$C$3:$BB$6, 1, MATCH(B534, MaGv!$C$6:$BB$6,0))," ")</f>
        <v xml:space="preserve"> </v>
      </c>
      <c r="F537" s="48" t="str">
        <f>IF(COUNTIF(MaGv!$C$11:$BB$11, B534)&gt;0, INDEX(MaGv!$C$3:$BB$11, 1, MATCH(B534, MaGv!$C$11:$BB$11,0))," ")</f>
        <v xml:space="preserve"> </v>
      </c>
      <c r="G537" s="48" t="str">
        <f>IF(COUNTIF(MaGv!$C$16:$BB$16, B534)&gt;0, INDEX(MaGv!$C$3:$BB$16, 1, MATCH(B534, MaGv!$C$16:$BB$16,0))," ")</f>
        <v xml:space="preserve"> </v>
      </c>
      <c r="H537" s="48" t="str">
        <f>IF(COUNTIF(MaGv!$C$21:$BB$21, B534)&gt;0, INDEX(MaGv!$C$3:$BB$21, 1, MATCH(B534, MaGv!$C$21:$BB$21,0))," ")</f>
        <v xml:space="preserve"> </v>
      </c>
      <c r="I537" s="48" t="str">
        <f>IF(COUNTIF(MaGv!$C$26:$BB$26, B534)&gt;0, INDEX(MaGv!$C$3:$BB$26, 1, MATCH(B534, MaGv!$C$26:$BB$26,0))," ")</f>
        <v>B3</v>
      </c>
      <c r="J537" s="48" t="str">
        <f>IF(COUNTIF(MaGv!$C$31:$BB$31, B534)&gt;0, INDEX(MaGv!$C$3:$BB$31, 1, MATCH(B534, MaGv!$C$31:$BB$31,0))," ")</f>
        <v xml:space="preserve"> </v>
      </c>
      <c r="K537" s="75"/>
      <c r="L537" s="486"/>
      <c r="M537" s="48">
        <v>3</v>
      </c>
      <c r="N537" s="49" t="s">
        <v>445</v>
      </c>
      <c r="O537" s="48" t="str">
        <f>IF(COUNTIF(MaGv!$C$6:$BB$6, L534)&gt;0, INDEX(MaGv!$C$3:$BB$6, 1, MATCH(L534, MaGv!$C$6:$BB$6,0))," ")</f>
        <v>A3</v>
      </c>
      <c r="P537" s="48" t="str">
        <f>IF(COUNTIF(MaGv!$C$11:$BB$11, L534)&gt;0, INDEX(MaGv!$C$3:$BB$11, 1, MATCH(L534, MaGv!$C$11:$BB$11,0))," ")</f>
        <v xml:space="preserve"> </v>
      </c>
      <c r="Q537" s="48" t="str">
        <f>IF(COUNTIF(MaGv!$C$16:$BB$16, L534)&gt;0, INDEX(MaGv!$C$3:$BB$16, 1, MATCH(L534, MaGv!$C$16:$BB$16,0))," ")</f>
        <v xml:space="preserve"> </v>
      </c>
      <c r="R537" s="48" t="str">
        <f>IF(COUNTIF(MaGv!$C$21:$BB$21, L534)&gt;0, INDEX(MaGv!$C$3:$BB$21, 1, MATCH(L534, MaGv!$C$21:$BB$21,0))," ")</f>
        <v>A3</v>
      </c>
      <c r="S537" s="48" t="str">
        <f>IF(COUNTIF(MaGv!$C$26:$BB$26, L534)&gt;0, INDEX(MaGv!$C$3:$BB$26, 1, MATCH(L534, MaGv!$C$26:$BB$26,0))," ")</f>
        <v>B13</v>
      </c>
      <c r="T537" s="48" t="str">
        <f>IF(COUNTIF(MaGv!$C$31:$BB$31, L534)&gt;0, INDEX(MaGv!$C$3:$BB$31, 1, MATCH(L534, MaGv!$C$31:$BB$31,0))," ")</f>
        <v xml:space="preserve"> </v>
      </c>
    </row>
    <row r="538" spans="1:22" ht="12.95" customHeight="1" x14ac:dyDescent="0.2">
      <c r="A538" s="91"/>
      <c r="B538" s="486"/>
      <c r="C538" s="48">
        <v>4</v>
      </c>
      <c r="D538" s="49" t="s">
        <v>141</v>
      </c>
      <c r="E538" s="48" t="str">
        <f>IF(COUNTIF(MaGv!$C$7:$BB$7, B534)&gt;0, INDEX(MaGv!$C$3:$BB$7, 1, MATCH(B534, MaGv!$C$7:$BB$7,0))," ")</f>
        <v xml:space="preserve"> </v>
      </c>
      <c r="F538" s="48" t="str">
        <f>IF(COUNTIF(MaGv!$C$12:$BB$12, B534)&gt;0, INDEX(MaGv!$C$3:$BB$12, 1, MATCH(B534, MaGv!$C$12:$BB$12,0))," ")</f>
        <v xml:space="preserve"> </v>
      </c>
      <c r="G538" s="48" t="str">
        <f>IF(COUNTIF(MaGv!$C$17:$BB$17, B534)&gt;0, INDEX(MaGv!$C$3:$BB$17, 1, MATCH(B534, MaGv!$C$17:$BB$17,0))," ")</f>
        <v xml:space="preserve"> </v>
      </c>
      <c r="H538" s="48" t="str">
        <f>IF(COUNTIF(MaGv!$C$22:$BB$22, B534)&gt;0, INDEX(MaGv!$C$3:$BB$22, 1, MATCH(B534, MaGv!$C$22:$BB$22,0))," ")</f>
        <v xml:space="preserve"> </v>
      </c>
      <c r="I538" s="48" t="str">
        <f>IF(COUNTIF(MaGv!$C$27:$BB$27, B534)&gt;0, INDEX(MaGv!$C$3:$BB$27, 1, MATCH(B534, MaGv!$C$27:$BB$27,0))," ")</f>
        <v>C7</v>
      </c>
      <c r="J538" s="48" t="str">
        <f>IF(COUNTIF(MaGv!$C$32:$BB$32, B534)&gt;0, INDEX(MaGv!$C$3:$BB$32, 1, MATCH(B534, MaGv!$C$32:$BB$32,0))," ")</f>
        <v xml:space="preserve"> </v>
      </c>
      <c r="K538" s="75"/>
      <c r="L538" s="486"/>
      <c r="M538" s="48">
        <v>4</v>
      </c>
      <c r="N538" s="49" t="s">
        <v>141</v>
      </c>
      <c r="O538" s="48" t="str">
        <f>IF(COUNTIF(MaGv!$C$7:$BB$7, L534)&gt;0, INDEX(MaGv!$C$3:$BB$7, 1, MATCH(L534, MaGv!$C$7:$BB$7,0))," ")</f>
        <v>A11</v>
      </c>
      <c r="P538" s="48" t="str">
        <f>IF(COUNTIF(MaGv!$C$12:$BB$12, L534)&gt;0, INDEX(MaGv!$C$3:$BB$12, 1, MATCH(L534, MaGv!$C$12:$BB$12,0))," ")</f>
        <v xml:space="preserve"> </v>
      </c>
      <c r="Q538" s="48" t="str">
        <f>IF(COUNTIF(MaGv!$C$17:$BB$17, L534)&gt;0, INDEX(MaGv!$C$3:$BB$17, 1, MATCH(L534, MaGv!$C$17:$BB$17,0))," ")</f>
        <v xml:space="preserve"> </v>
      </c>
      <c r="R538" s="48" t="str">
        <f>IF(COUNTIF(MaGv!$C$22:$BB$22, L534)&gt;0, INDEX(MaGv!$C$3:$BB$22, 1, MATCH(L534, MaGv!$C$22:$BB$22,0))," ")</f>
        <v>A11</v>
      </c>
      <c r="S538" s="48" t="str">
        <f>IF(COUNTIF(MaGv!$C$27:$BB$27, L534)&gt;0, INDEX(MaGv!$C$3:$BB$27, 1, MATCH(L534, MaGv!$C$27:$BB$27,0))," ")</f>
        <v>B13</v>
      </c>
      <c r="T538" s="48" t="str">
        <f>IF(COUNTIF(MaGv!$C$32:$BB$32, L534)&gt;0, INDEX(MaGv!$C$3:$BB$32, 1, MATCH(L534, MaGv!$C$32:$BB$32,0))," ")</f>
        <v xml:space="preserve"> </v>
      </c>
    </row>
    <row r="539" spans="1:22" ht="12.95" customHeight="1" thickBot="1" x14ac:dyDescent="0.25">
      <c r="A539" s="91"/>
      <c r="B539" s="486"/>
      <c r="C539" s="79">
        <v>5</v>
      </c>
      <c r="D539" s="81" t="s">
        <v>142</v>
      </c>
      <c r="E539" s="79" t="str">
        <f>IF(COUNTIF(MaGv!$C$8:$BB$8, B534)&gt;0, INDEX(MaGv!$C$3:$BB$8, 1, MATCH(B534, MaGv!$C$8:$BB$8,0))," ")</f>
        <v xml:space="preserve"> </v>
      </c>
      <c r="F539" s="79" t="str">
        <f>IF(COUNTIF(MaGv!$C$13:$BB$13, B534)&gt;0, INDEX(MaGv!$C$3:$BB$13, 1, MATCH(B534, MaGv!$C$13:$BB$13,0))," ")</f>
        <v xml:space="preserve"> </v>
      </c>
      <c r="G539" s="79" t="str">
        <f>IF(COUNTIF(MaGv!$C$18:$BB$18, B534)&gt;0, INDEX(MaGv!$C$3:$BB$18, 1, MATCH(B534, MaGv!$C$18:$BB$18,0))," ")</f>
        <v xml:space="preserve"> </v>
      </c>
      <c r="H539" s="79" t="str">
        <f>IF(COUNTIF(MaGv!$C$23:$BB$23, B534)&gt;0, INDEX(MaGv!$C$3:$BB$23, 1, MATCH(B534, MaGv!$C$23:$BB$23,0))," ")</f>
        <v xml:space="preserve"> </v>
      </c>
      <c r="I539" s="79" t="str">
        <f>IF(COUNTIF(MaGv!$C$28:$BB$28, B534)&gt;0, INDEX(MaGv!$C$3:$BB$28, 1, MATCH(B534, MaGv!$C$28:$BB$28,0))," ")</f>
        <v>C7</v>
      </c>
      <c r="J539" s="79" t="str">
        <f>IF(COUNTIF(MaGv!$C$33:$BB$33, B534)&gt;0, INDEX(MaGv!$C$3:$BB$33, 1, MATCH(B534, MaGv!$C$33:$BB$33, 0))," ")</f>
        <v xml:space="preserve"> </v>
      </c>
      <c r="K539" s="75"/>
      <c r="L539" s="486"/>
      <c r="M539" s="79">
        <v>5</v>
      </c>
      <c r="N539" s="81" t="s">
        <v>142</v>
      </c>
      <c r="O539" s="79" t="str">
        <f>IF(COUNTIF(MaGv!$C$8:$BB$8, L534)&gt;0, INDEX(MaGv!$C$3:$BB$8, 1, MATCH(L534, MaGv!$C$8:$BB$8,0))," ")</f>
        <v>A11</v>
      </c>
      <c r="P539" s="79" t="str">
        <f>IF(COUNTIF(MaGv!$C$13:$BB$13, L534)&gt;0, INDEX(MaGv!$C$3:$BB$13, 1, MATCH(L534, MaGv!$C$13:$BB$13,0))," ")</f>
        <v xml:space="preserve"> </v>
      </c>
      <c r="Q539" s="79" t="str">
        <f>IF(COUNTIF(MaGv!$C$18:$BB$18, L534)&gt;0, INDEX(MaGv!$C$3:$BB$18, 1, MATCH(L534, MaGv!$C$18:$BB$18,0))," ")</f>
        <v xml:space="preserve"> </v>
      </c>
      <c r="R539" s="79" t="str">
        <f>IF(COUNTIF(MaGv!$C$23:$BB$23, L534)&gt;0, INDEX(MaGv!$C$3:$BB$23, 1, MATCH(L534, MaGv!$C$23:$BB$23,0))," ")</f>
        <v>A11</v>
      </c>
      <c r="S539" s="79" t="str">
        <f>IF(COUNTIF(MaGv!$C$28:$BB$28, L534)&gt;0, INDEX(MaGv!$C$3:$BB$28, 1, MATCH(L534, MaGv!$C$28:$BB$28,0))," ")</f>
        <v>A11</v>
      </c>
      <c r="T539" s="79" t="str">
        <f>IF(COUNTIF(MaGv!$C$33:$BB$33, L534)&gt;0, INDEX(MaGv!$C$3:$BB$33, 1, MATCH(L534, MaGv!$C$33:$BB$33, 0))," ")</f>
        <v xml:space="preserve"> </v>
      </c>
    </row>
    <row r="540" spans="1:22" ht="12.95" customHeight="1" thickTop="1" x14ac:dyDescent="0.2">
      <c r="A540" s="91"/>
      <c r="B540" s="485" t="s">
        <v>24</v>
      </c>
      <c r="C540" s="80">
        <v>1</v>
      </c>
      <c r="D540" s="82" t="s">
        <v>446</v>
      </c>
      <c r="E540" s="80" t="str">
        <f>IF(COUNTIF(MaGv!$C$39:$BB$39, B534)&gt;0, INDEX(MaGv!$C$38:$BB$39, 1, MATCH(B534, MaGv!$C$39:$BB$39,0))," ")</f>
        <v xml:space="preserve"> </v>
      </c>
      <c r="F540" s="80" t="str">
        <f>IF(COUNTIF(MaGv!$C$44:$BB$44, B534)&gt;0, INDEX(MaGv!$C$38:$BB$44, 1, MATCH(B534, MaGv!$C$44:$BB$44,0))," ")</f>
        <v xml:space="preserve"> </v>
      </c>
      <c r="G540" s="80" t="str">
        <f>IF(COUNTIF(MaGv!$C$49:$BB$49, B534)&gt;0, INDEX(MaGv!$C$38:$BB$49, 1, MATCH(B534, MaGv!$C$49:$BB$49,0))," ")</f>
        <v xml:space="preserve"> </v>
      </c>
      <c r="H540" s="80" t="str">
        <f>IF(COUNTIF(MaGv!$C$54:$BB$54, B534)&gt;0, INDEX(MaGv!$C$38:$BB$54, 1, MATCH(B534, MaGv!$C$54:$BB$54,0))," ")</f>
        <v>B3</v>
      </c>
      <c r="I540" s="80" t="str">
        <f>IF(COUNTIF(MaGv!$C$59:$BB$59, B534)&gt;0, INDEX(MaGv!$C$38:$BB$59, 1, MATCH(B534, MaGv!$C$59:$BB$59,0))," ")</f>
        <v xml:space="preserve"> </v>
      </c>
      <c r="J540" s="80" t="str">
        <f>IF(COUNTIF(MaGv!$C$64:$BB$64, B534)&gt;0, INDEX(MaGv!$C$38:$BB$64, 1, MATCH(B534, MaGv!$C$64:$BB$64,0))," ")</f>
        <v xml:space="preserve"> </v>
      </c>
      <c r="K540" s="75"/>
      <c r="L540" s="485" t="s">
        <v>24</v>
      </c>
      <c r="M540" s="80">
        <v>1</v>
      </c>
      <c r="N540" s="82" t="s">
        <v>446</v>
      </c>
      <c r="O540" s="80" t="str">
        <f>IF(COUNTIF(MaGv!$C$39:$BB$39, L534)&gt;0, INDEX(MaGv!$C$38:$BB$39, 1, MATCH(L534, MaGv!$C$39:$BB$39,0))," ")</f>
        <v xml:space="preserve"> </v>
      </c>
      <c r="P540" s="80" t="str">
        <f>IF(COUNTIF(MaGv!$C$44:$BB$44, L534)&gt;0, INDEX(MaGv!$C$38:$BB$44, 1, MATCH(L534, MaGv!$C$44:$BB$44,0))," ")</f>
        <v xml:space="preserve"> </v>
      </c>
      <c r="Q540" s="80" t="str">
        <f>IF(COUNTIF(MaGv!$C$49:$BB$49, L534)&gt;0, INDEX(MaGv!$C$38:$BB$49, 1, MATCH(L534, MaGv!$C$49:$BB$49,0))," ")</f>
        <v xml:space="preserve"> </v>
      </c>
      <c r="R540" s="80" t="str">
        <f>IF(COUNTIF(MaGv!$C$54:$BB$54, L534)&gt;0, INDEX(MaGv!$C$38:$BB$54, 1, MATCH(L534, MaGv!$C$54:$BB$54,0))," ")</f>
        <v xml:space="preserve"> </v>
      </c>
      <c r="S540" s="80" t="str">
        <f>IF(COUNTIF(MaGv!$C$59:$BB$59, L534)&gt;0, INDEX(MaGv!$C$38:$BB$59, 1, MATCH(L534, MaGv!$C$59:$BB$59,0))," ")</f>
        <v xml:space="preserve"> </v>
      </c>
      <c r="T540" s="80" t="str">
        <f>IF(COUNTIF(MaGv!$C$64:$BB$64, L534)&gt;0, INDEX(MaGv!$C$38:$BB$64, 1, MATCH(L534, MaGv!$C$64:$BB$64,0))," ")</f>
        <v xml:space="preserve"> </v>
      </c>
    </row>
    <row r="541" spans="1:22" ht="12.95" customHeight="1" x14ac:dyDescent="0.2">
      <c r="A541" s="91"/>
      <c r="B541" s="486"/>
      <c r="C541" s="48">
        <v>2</v>
      </c>
      <c r="D541" s="49" t="s">
        <v>707</v>
      </c>
      <c r="E541" s="48" t="str">
        <f>IF(COUNTIF(MaGv!$C$40:$BB$40, B534)&gt;0, INDEX(MaGv!$C$38:$BB$40, 1, MATCH(B534, MaGv!$C$40:$BB$40,0))," ")</f>
        <v>C7</v>
      </c>
      <c r="F541" s="48" t="str">
        <f>IF(COUNTIF(MaGv!$C$45:$BB$45, B534)&gt;0, INDEX(MaGv!$C$38:$BB$45, 1, MATCH(B534, MaGv!$C$45:$BB$45,0))," ")</f>
        <v>C7</v>
      </c>
      <c r="G541" s="48" t="str">
        <f>IF(COUNTIF(MaGv!$C$50:$BB$50, B534)&gt;0, INDEX(MaGv!$C$38:$BB$50, 1, MATCH(B534, MaGv!$C$50:$BB$50,0))," ")</f>
        <v xml:space="preserve"> </v>
      </c>
      <c r="H541" s="48" t="str">
        <f>IF(COUNTIF(MaGv!$C$55:$BB$55, B534)&gt;0, INDEX(MaGv!$C$38:$BB$55, 1, MATCH(B534, MaGv!$C$55:$BB$55,0))," ")</f>
        <v>B3</v>
      </c>
      <c r="I541" s="48" t="str">
        <f>IF(COUNTIF(MaGv!$C$60:$BB$60, B534)&gt;0, INDEX(MaGv!$C$38:$BB$60, 1, MATCH(B534, MaGv!$C$60:$BB$60,0))," ")</f>
        <v xml:space="preserve"> </v>
      </c>
      <c r="J541" s="48" t="str">
        <f>IF(COUNTIF(MaGv!$C$65:$BB$65, B534)&gt;0, INDEX(MaGv!$C$38:$BB$65, 1, MATCH(B534, MaGv!$C$65:$BB$65,0))," ")</f>
        <v xml:space="preserve"> </v>
      </c>
      <c r="K541" s="75"/>
      <c r="L541" s="486"/>
      <c r="M541" s="48">
        <v>2</v>
      </c>
      <c r="N541" s="49" t="s">
        <v>707</v>
      </c>
      <c r="O541" s="48" t="str">
        <f>IF(COUNTIF(MaGv!$C$40:$BB$40, L534)&gt;0, INDEX(MaGv!$C$38:$BB$40, 1, MATCH(L534, MaGv!$C$40:$BB$40,0))," ")</f>
        <v xml:space="preserve"> </v>
      </c>
      <c r="P541" s="48" t="str">
        <f>IF(COUNTIF(MaGv!$C$45:$BB$45, L534)&gt;0, INDEX(MaGv!$C$38:$BB$45, 1, MATCH(L534, MaGv!$C$45:$BB$45,0))," ")</f>
        <v xml:space="preserve"> </v>
      </c>
      <c r="Q541" s="48" t="str">
        <f>IF(COUNTIF(MaGv!$C$50:$BB$50, L534)&gt;0, INDEX(MaGv!$C$38:$BB$50, 1, MATCH(L534, MaGv!$C$50:$BB$50,0))," ")</f>
        <v xml:space="preserve"> </v>
      </c>
      <c r="R541" s="48" t="str">
        <f>IF(COUNTIF(MaGv!$C$55:$BB$55, L534)&gt;0, INDEX(MaGv!$C$38:$BB$55, 1, MATCH(L534, MaGv!$C$55:$BB$55,0))," ")</f>
        <v xml:space="preserve"> </v>
      </c>
      <c r="S541" s="48" t="str">
        <f>IF(COUNTIF(MaGv!$C$60:$BB$60, L534)&gt;0, INDEX(MaGv!$C$38:$BB$60, 1, MATCH(L534, MaGv!$C$60:$BB$60,0))," ")</f>
        <v>A3</v>
      </c>
      <c r="T541" s="48" t="str">
        <f>IF(COUNTIF(MaGv!$C$65:$BB$65, L534)&gt;0, INDEX(MaGv!$C$38:$BB$65, 1, MATCH(L534, MaGv!$C$65:$BB$65,0))," ")</f>
        <v xml:space="preserve"> </v>
      </c>
    </row>
    <row r="542" spans="1:22" ht="12.95" customHeight="1" x14ac:dyDescent="0.2">
      <c r="A542" s="91"/>
      <c r="B542" s="486"/>
      <c r="C542" s="48">
        <v>3</v>
      </c>
      <c r="D542" s="49" t="s">
        <v>708</v>
      </c>
      <c r="E542" s="48" t="str">
        <f>IF(COUNTIF(MaGv!$C$41:$BB$41, B534)&gt;0, INDEX(MaGv!$C$38:$BB$41, 1, MATCH(B534, MaGv!$C$41:$BB$41,0))," ")</f>
        <v>C7</v>
      </c>
      <c r="F542" s="48" t="str">
        <f>IF(COUNTIF(MaGv!$C$46:$BB$46, B534)&gt;0, INDEX(MaGv!$C$38:$BB$46, 1, MATCH(B534, MaGv!$C$46:$BB$46,0))," ")</f>
        <v>B3</v>
      </c>
      <c r="G542" s="48" t="str">
        <f>IF(COUNTIF(MaGv!$C$51:$BB$51, B534)&gt;0, INDEX(MaGv!$C$38:$BB$51, 1, MATCH(B534, MaGv!$C$51:$BB$51,0))," ")</f>
        <v xml:space="preserve"> </v>
      </c>
      <c r="H542" s="48" t="str">
        <f>IF(COUNTIF(MaGv!$C$56:$BB$56, B534)&gt;0, INDEX(MaGv!$C$38:$BB$56, 1, MATCH(B534, MaGv!$C$56:$BB$56,0))," ")</f>
        <v xml:space="preserve"> </v>
      </c>
      <c r="I542" s="48" t="str">
        <f>IF(COUNTIF(MaGv!$C$61:$BB$61, B534)&gt;0, INDEX(MaGv!$C$38:$BB$61, 1, MATCH(B534, MaGv!$C$61:$BB$61,0))," ")</f>
        <v xml:space="preserve"> </v>
      </c>
      <c r="J542" s="48" t="str">
        <f>IF(COUNTIF(MaGv!$C$66:$BB$66, B534)&gt;0, INDEX(MaGv!$C$38:$BB$66, 1, MATCH(B534, MaGv!$C$66:$BB$66,0))," ")</f>
        <v xml:space="preserve"> </v>
      </c>
      <c r="K542" s="75"/>
      <c r="L542" s="486"/>
      <c r="M542" s="48">
        <v>3</v>
      </c>
      <c r="N542" s="49" t="s">
        <v>708</v>
      </c>
      <c r="O542" s="48" t="str">
        <f>IF(COUNTIF(MaGv!$C$41:$BB$41, L534)&gt;0, INDEX(MaGv!$C$38:$BB$41, 1, MATCH(L534, MaGv!$C$41:$BB$41,0))," ")</f>
        <v xml:space="preserve"> </v>
      </c>
      <c r="P542" s="48" t="str">
        <f>IF(COUNTIF(MaGv!$C$46:$BB$46, L534)&gt;0, INDEX(MaGv!$C$38:$BB$46, 1, MATCH(L534, MaGv!$C$46:$BB$46,0))," ")</f>
        <v xml:space="preserve"> </v>
      </c>
      <c r="Q542" s="48" t="str">
        <f>IF(COUNTIF(MaGv!$C$51:$BB$51, L534)&gt;0, INDEX(MaGv!$C$38:$BB$51, 1, MATCH(L534, MaGv!$C$51:$BB$51,0))," ")</f>
        <v xml:space="preserve"> </v>
      </c>
      <c r="R542" s="48" t="str">
        <f>IF(COUNTIF(MaGv!$C$56:$BB$56, L534)&gt;0, INDEX(MaGv!$C$38:$BB$56, 1, MATCH(L534, MaGv!$C$56:$BB$56,0))," ")</f>
        <v xml:space="preserve"> </v>
      </c>
      <c r="S542" s="48" t="str">
        <f>IF(COUNTIF(MaGv!$C$61:$BB$61, L534)&gt;0, INDEX(MaGv!$C$38:$BB$61, 1, MATCH(L534, MaGv!$C$61:$BB$61,0))," ")</f>
        <v>A11</v>
      </c>
      <c r="T542" s="48" t="str">
        <f>IF(COUNTIF(MaGv!$C$66:$BB$66, L534)&gt;0, INDEX(MaGv!$C$38:$BB$66, 1, MATCH(L534, MaGv!$C$66:$BB$66,0))," ")</f>
        <v xml:space="preserve"> </v>
      </c>
    </row>
    <row r="543" spans="1:22" ht="12.95" customHeight="1" x14ac:dyDescent="0.2">
      <c r="A543" s="91"/>
      <c r="B543" s="486"/>
      <c r="C543" s="48">
        <v>4</v>
      </c>
      <c r="D543" s="49" t="s">
        <v>709</v>
      </c>
      <c r="E543" s="48" t="str">
        <f>IF(COUNTIF(MaGv!$C$42:$BB$42, B534)&gt;0, INDEX(MaGv!$C$38:$BB$42, 1, MATCH(B534, MaGv!$C$42:$BB$42,0))," ")</f>
        <v>B1</v>
      </c>
      <c r="F543" s="48" t="str">
        <f>IF(COUNTIF(MaGv!$C$47:$BB$47, B534)&gt;0, INDEX(MaGv!$C$38:$BB$47, 1, MATCH(B534, MaGv!$C$47:$BB$47,0))," ")</f>
        <v>B1</v>
      </c>
      <c r="G543" s="48" t="str">
        <f>IF(COUNTIF(MaGv!$C$52:$BB$52, B534)&gt;0, INDEX(MaGv!$C$38:$BB$52, 1, MATCH(B534, MaGv!$C$52:$BB$52, 0))," ")</f>
        <v xml:space="preserve"> </v>
      </c>
      <c r="H543" s="48" t="str">
        <f>IF(COUNTIF(MaGv!$C$57:$BB$57, B534)&gt;0, INDEX(MaGv!$C$38:$BB$57, 1, MATCH(B534, MaGv!$C$57:$BB$57,0))," ")</f>
        <v>B1</v>
      </c>
      <c r="I543" s="48" t="str">
        <f>IF(COUNTIF(MaGv!$C$62:$BB$62, B534)&gt;0, INDEX(MaGv!$C$38:$BB$62, 1, MATCH(B534, MaGv!$C$62:$BB$62,0))," ")</f>
        <v xml:space="preserve"> </v>
      </c>
      <c r="J543" s="48" t="str">
        <f>IF(COUNTIF(MaGv!$C$66:$BB$67, B534)&gt;0, INDEX(MaGv!$C$38:$BB$67, 1, MATCH(B534, MaGv!$C$67:$BB$67,0))," ")</f>
        <v xml:space="preserve"> </v>
      </c>
      <c r="K543" s="75"/>
      <c r="L543" s="486"/>
      <c r="M543" s="48">
        <v>4</v>
      </c>
      <c r="N543" s="49" t="s">
        <v>709</v>
      </c>
      <c r="O543" s="48" t="str">
        <f>IF(COUNTIF(MaGv!$C$42:$BB$42, L534)&gt;0, INDEX(MaGv!$C$38:$BB$42, 1, MATCH(L534, MaGv!$C$42:$BB$42,0))," ")</f>
        <v xml:space="preserve"> </v>
      </c>
      <c r="P543" s="48" t="str">
        <f>IF(COUNTIF(MaGv!$C$47:$BB$47, L534)&gt;0, INDEX(MaGv!$C$38:$BB$47, 1, MATCH(L534, MaGv!$C$47:$BB$47,0))," ")</f>
        <v xml:space="preserve"> </v>
      </c>
      <c r="Q543" s="48" t="str">
        <f>IF(COUNTIF(MaGv!$C$52:$BB$52, L534)&gt;0, INDEX(MaGv!$C$38:$BB$52, 1, MATCH(L534, MaGv!$C$52:$BB$52, 0))," ")</f>
        <v xml:space="preserve"> </v>
      </c>
      <c r="R543" s="48" t="str">
        <f>IF(COUNTIF(MaGv!$C$57:$BB$57, L534)&gt;0, INDEX(MaGv!$C$38:$BB$57, 1, MATCH(L534, MaGv!$C$57:$BB$57,0))," ")</f>
        <v xml:space="preserve"> </v>
      </c>
      <c r="S543" s="48" t="str">
        <f>IF(COUNTIF(MaGv!$C$62:$BB$62, L534)&gt;0, INDEX(MaGv!$C$38:$BB$62, 1, MATCH(L534, MaGv!$C$62:$BB$62,0))," ")</f>
        <v>B13</v>
      </c>
      <c r="T543" s="48" t="str">
        <f>IF(COUNTIF(MaGv!$C$66:$BB$67, L534)&gt;0, INDEX(MaGv!$C$38:$BB$67, 1, MATCH(L534, MaGv!$C$67:$BB$67,0))," ")</f>
        <v xml:space="preserve"> </v>
      </c>
    </row>
    <row r="544" spans="1:22" ht="12.95" customHeight="1" x14ac:dyDescent="0.2">
      <c r="A544" s="91"/>
      <c r="B544" s="487"/>
      <c r="C544" s="50">
        <v>5</v>
      </c>
      <c r="D544" s="51" t="s">
        <v>710</v>
      </c>
      <c r="E544" s="50" t="str">
        <f>IF(COUNTIF(MaGv!$C$43:$BB$43, B534)&gt;0, INDEX(MaGv!$C$38:$BB$43, 1, MATCH(B534, MaGv!$C$43:$BB$43,0))," ")</f>
        <v>B1</v>
      </c>
      <c r="F544" s="50" t="str">
        <f>IF(COUNTIF(MaGv!$C$48:$BB$48, B534)&gt;0, INDEX(MaGv!$C$38:$BB$48, 1, MATCH(B534, MaGv!$C$48:$BB$48,0))," ")</f>
        <v xml:space="preserve"> </v>
      </c>
      <c r="G544" s="50" t="str">
        <f>IF(COUNTIF(MaGv!$C$53:$BB$53, B534)&gt;0, INDEX(MaGv!$C$38:$BB$53, 1, MATCH(B534, MaGv!$C$53:$BB$53,0))," ")</f>
        <v xml:space="preserve"> </v>
      </c>
      <c r="H544" s="50" t="str">
        <f>IF(COUNTIF(MaGv!$C$58:$BB$58, B534)&gt;0, INDEX(MaGv!$C$38:$BB$58, 1, MATCH(B534, MaGv!$C$58:$BB$58,0))," ")</f>
        <v>B1</v>
      </c>
      <c r="I544" s="50" t="str">
        <f>IF(COUNTIF(MaGv!$C$63:$BB$63, B534)&gt;0, INDEX(MaGv!$C$38:$BB$63, 1, MATCH(B534, MaGv!$C$63:$BB$63,0))," ")</f>
        <v xml:space="preserve"> </v>
      </c>
      <c r="J544" s="50" t="str">
        <f>IF(COUNTIF(MaGv!$C$68:$BB$68, B534)&gt;0, INDEX(MaGv!$C$38:$BB$68, 1, MATCH(B534, MaGv!$C$68:$BB$68,0))," ")</f>
        <v xml:space="preserve"> </v>
      </c>
      <c r="K544" s="75"/>
      <c r="L544" s="487"/>
      <c r="M544" s="50">
        <v>5</v>
      </c>
      <c r="N544" s="51" t="s">
        <v>710</v>
      </c>
      <c r="O544" s="50" t="str">
        <f>IF(COUNTIF(MaGv!$C$43:$BB$43, L534)&gt;0, INDEX(MaGv!$C$38:$BB$43, 1, MATCH(L534, MaGv!$C$43:$BB$43,0))," ")</f>
        <v xml:space="preserve"> </v>
      </c>
      <c r="P544" s="50" t="str">
        <f>IF(COUNTIF(MaGv!$C$48:$BB$48, L534)&gt;0, INDEX(MaGv!$C$38:$BB$48, 1, MATCH(L534, MaGv!$C$48:$BB$48,0))," ")</f>
        <v xml:space="preserve"> </v>
      </c>
      <c r="Q544" s="50" t="str">
        <f>IF(COUNTIF(MaGv!$C$53:$BB$53, L534)&gt;0, INDEX(MaGv!$C$38:$BB$53, 1, MATCH(L534, MaGv!$C$53:$BB$53,0))," ")</f>
        <v xml:space="preserve"> </v>
      </c>
      <c r="R544" s="50" t="str">
        <f>IF(COUNTIF(MaGv!$C$58:$BB$58, L534)&gt;0, INDEX(MaGv!$C$38:$BB$58, 1, MATCH(L534, MaGv!$C$58:$BB$58,0))," ")</f>
        <v xml:space="preserve"> </v>
      </c>
      <c r="S544" s="50" t="str">
        <f>IF(COUNTIF(MaGv!$C$63:$BB$63, L534)&gt;0, INDEX(MaGv!$C$38:$BB$63, 1, MATCH(L534, MaGv!$C$63:$BB$63,0))," ")</f>
        <v xml:space="preserve"> </v>
      </c>
      <c r="T544" s="50" t="str">
        <f>IF(COUNTIF(MaGv!$C$68:$BB$68, L534)&gt;0, INDEX(MaGv!$C$38:$BB$68, 1, MATCH(L534, MaGv!$C$68:$BB$68,0))," ")</f>
        <v xml:space="preserve"> </v>
      </c>
    </row>
    <row r="545" spans="1:22" ht="12.95" customHeight="1" x14ac:dyDescent="0.2">
      <c r="A545" s="91"/>
      <c r="B545" s="86"/>
      <c r="C545" s="45"/>
      <c r="D545" s="52"/>
      <c r="E545" s="45"/>
      <c r="F545" s="45"/>
      <c r="G545" s="45"/>
      <c r="H545" s="45"/>
      <c r="I545" s="45"/>
      <c r="J545" s="45"/>
      <c r="K545" s="75"/>
      <c r="L545" s="86"/>
      <c r="M545" s="45"/>
      <c r="N545" s="52"/>
      <c r="O545" s="45"/>
      <c r="P545" s="45"/>
      <c r="Q545" s="45"/>
      <c r="R545" s="45"/>
      <c r="S545" s="45"/>
      <c r="T545" s="45"/>
    </row>
    <row r="546" spans="1:22" ht="12.95" customHeight="1" x14ac:dyDescent="0.2">
      <c r="A546" s="94"/>
      <c r="B546" s="87"/>
      <c r="C546" s="53"/>
      <c r="D546" s="53"/>
      <c r="E546" s="54"/>
      <c r="F546" s="54"/>
      <c r="G546" s="54"/>
      <c r="H546" s="54"/>
      <c r="I546" s="54"/>
      <c r="J546" s="54"/>
      <c r="K546" s="54"/>
      <c r="L546" s="87"/>
      <c r="M546" s="53"/>
      <c r="N546" s="53"/>
      <c r="O546" s="54"/>
      <c r="P546" s="54"/>
      <c r="Q546" s="54"/>
      <c r="R546" s="54"/>
      <c r="S546" s="54"/>
      <c r="T546" s="54"/>
    </row>
    <row r="547" spans="1:22" ht="12.95" customHeight="1" x14ac:dyDescent="0.2">
      <c r="A547" s="91"/>
      <c r="B547" s="83"/>
      <c r="C547" s="40" t="s">
        <v>94</v>
      </c>
      <c r="D547" s="40"/>
      <c r="E547" s="40"/>
      <c r="F547" s="40"/>
      <c r="G547" s="40"/>
      <c r="H547" s="40" t="str">
        <f>MaGv!$N$1</f>
        <v>02/1/2018</v>
      </c>
      <c r="I547" s="40"/>
      <c r="J547" s="40"/>
      <c r="K547" s="41"/>
      <c r="L547" s="83"/>
      <c r="M547" s="40" t="s">
        <v>94</v>
      </c>
      <c r="N547" s="40"/>
      <c r="O547" s="40"/>
      <c r="P547" s="40"/>
      <c r="Q547" s="40"/>
      <c r="R547" s="40" t="str">
        <f>MaGv!$N$1</f>
        <v>02/1/2018</v>
      </c>
      <c r="S547" s="40"/>
      <c r="T547" s="40"/>
    </row>
    <row r="548" spans="1:22" ht="16.5" customHeight="1" x14ac:dyDescent="0.3">
      <c r="B548" s="84" t="s">
        <v>95</v>
      </c>
      <c r="C548" s="489" t="str">
        <f>VLOOKUP(B550,dsma,3,0)&amp;"-"&amp;VLOOKUP(B550,dsma,5,0)</f>
        <v xml:space="preserve">Lê Thị Trang-Văn </v>
      </c>
      <c r="D548" s="489"/>
      <c r="E548" s="489"/>
      <c r="F548" s="489"/>
      <c r="G548" s="41"/>
      <c r="H548" s="42"/>
      <c r="I548" s="43" t="s">
        <v>180</v>
      </c>
      <c r="J548" s="44">
        <f>60-COUNTIF(E551:J560, " ")</f>
        <v>18</v>
      </c>
      <c r="K548" s="41"/>
      <c r="L548" s="84" t="s">
        <v>95</v>
      </c>
      <c r="M548" s="489" t="str">
        <f>VLOOKUP(L550,dsma,3,0)&amp;"-"&amp;VLOOKUP(L550,dsma,5,0)</f>
        <v xml:space="preserve">Trần Huy Khôi-Văn </v>
      </c>
      <c r="N548" s="489"/>
      <c r="O548" s="489"/>
      <c r="P548" s="489"/>
      <c r="Q548" s="41"/>
      <c r="R548" s="42"/>
      <c r="S548" s="43" t="s">
        <v>180</v>
      </c>
      <c r="T548" s="44">
        <f>60-COUNTIF(O551:T560, " ")</f>
        <v>21</v>
      </c>
    </row>
    <row r="549" spans="1:22" ht="3" customHeight="1" x14ac:dyDescent="0.2">
      <c r="B549" s="83"/>
      <c r="C549" s="41"/>
      <c r="D549" s="41"/>
      <c r="E549" s="45"/>
      <c r="F549" s="41"/>
      <c r="G549" s="41"/>
      <c r="H549" s="41"/>
      <c r="I549" s="41"/>
      <c r="J549" s="41"/>
      <c r="K549" s="41"/>
      <c r="L549" s="83"/>
      <c r="M549" s="41"/>
      <c r="N549" s="41"/>
      <c r="O549" s="45"/>
      <c r="P549" s="41"/>
      <c r="Q549" s="41"/>
      <c r="R549" s="41"/>
      <c r="S549" s="41"/>
      <c r="T549" s="41"/>
    </row>
    <row r="550" spans="1:22" ht="12.95" customHeight="1" x14ac:dyDescent="0.2">
      <c r="A550" s="93"/>
      <c r="B550" s="85" t="str">
        <f>X73</f>
        <v>BV05</v>
      </c>
      <c r="C550" s="46" t="s">
        <v>96</v>
      </c>
      <c r="D550" s="46" t="s">
        <v>97</v>
      </c>
      <c r="E550" s="46" t="s">
        <v>15</v>
      </c>
      <c r="F550" s="46" t="s">
        <v>16</v>
      </c>
      <c r="G550" s="46" t="s">
        <v>38</v>
      </c>
      <c r="H550" s="46" t="s">
        <v>39</v>
      </c>
      <c r="I550" s="46" t="s">
        <v>40</v>
      </c>
      <c r="J550" s="46" t="s">
        <v>41</v>
      </c>
      <c r="K550" s="74"/>
      <c r="L550" s="85" t="str">
        <f>X74</f>
        <v>BV06</v>
      </c>
      <c r="M550" s="46" t="s">
        <v>96</v>
      </c>
      <c r="N550" s="46" t="s">
        <v>97</v>
      </c>
      <c r="O550" s="46" t="s">
        <v>15</v>
      </c>
      <c r="P550" s="46" t="s">
        <v>16</v>
      </c>
      <c r="Q550" s="46" t="s">
        <v>38</v>
      </c>
      <c r="R550" s="46" t="s">
        <v>39</v>
      </c>
      <c r="S550" s="46" t="s">
        <v>40</v>
      </c>
      <c r="T550" s="46" t="s">
        <v>41</v>
      </c>
      <c r="V550" s="89">
        <v>70</v>
      </c>
    </row>
    <row r="551" spans="1:22" ht="12.95" customHeight="1" x14ac:dyDescent="0.2">
      <c r="A551" s="91"/>
      <c r="B551" s="488" t="s">
        <v>25</v>
      </c>
      <c r="C551" s="38">
        <v>1</v>
      </c>
      <c r="D551" s="47" t="s">
        <v>98</v>
      </c>
      <c r="E551" s="38" t="str">
        <f>IF(COUNTIF(MaGv!$C$4:$BB$4, B550)&gt;0, INDEX(MaGv!$C$3:$BB$4, 1, MATCH(B550, MaGv!$C$4:$BB$4,0))," ")</f>
        <v>A9</v>
      </c>
      <c r="F551" s="38" t="str">
        <f>IF(COUNTIF(MaGv!$C$9:$BB$9, B550)&gt;0, INDEX(MaGv!$C$3:$BB$9, 1, MATCH(B550, MaGv!$C$9:$BB$9,0))," ")</f>
        <v>A9</v>
      </c>
      <c r="G551" s="38" t="str">
        <f>IF(COUNTIF(MaGv!$C$14:$BB$14, B550)&gt;0, INDEX(MaGv!$C$3:$BB$14, 1, MATCH(B550, MaGv!$C$14:$BB$14,0))," ")</f>
        <v xml:space="preserve"> </v>
      </c>
      <c r="H551" s="38" t="str">
        <f>IF(COUNTIF(MaGv!$C$19:$BB$19, B550)&gt;0, INDEX(MaGv!$C$3:$BB$19, 1, MATCH(B550, MaGv!$C$19:$BB$19,0))," ")</f>
        <v xml:space="preserve"> </v>
      </c>
      <c r="I551" s="38" t="str">
        <f>IF(COUNTIF(MaGv!$C$24:$BB$24, B550)&gt;0, INDEX(MaGv!$C$3:$BB$24, 1, MATCH(B550, MaGv!$C$24:$BB$24,0))," ")</f>
        <v xml:space="preserve"> </v>
      </c>
      <c r="J551" s="38" t="str">
        <f>IF(COUNTIF(MaGv!$C$29:$BB$29, B550)&gt;0, INDEX(MaGv!$C$3:$BB$29, 1, MATCH(B550, MaGv!$C$29:$BB$29,0))," ")</f>
        <v xml:space="preserve"> </v>
      </c>
      <c r="K551" s="75"/>
      <c r="L551" s="488" t="s">
        <v>25</v>
      </c>
      <c r="M551" s="38">
        <v>1</v>
      </c>
      <c r="N551" s="47" t="s">
        <v>98</v>
      </c>
      <c r="O551" s="38" t="str">
        <f>IF(COUNTIF(MaGv!$C$4:$BB$4, L550)&gt;0, INDEX(MaGv!$C$3:$BB$4, 1, MATCH(L550, MaGv!$C$4:$BB$4,0))," ")</f>
        <v xml:space="preserve"> </v>
      </c>
      <c r="P551" s="38" t="str">
        <f>IF(COUNTIF(MaGv!$C$9:$BB$9, L550)&gt;0, INDEX(MaGv!$C$3:$BB$9, 1, MATCH(L550, MaGv!$C$9:$BB$9,0))," ")</f>
        <v>A1</v>
      </c>
      <c r="Q551" s="38" t="str">
        <f>IF(COUNTIF(MaGv!$C$14:$BB$14, L550)&gt;0, INDEX(MaGv!$C$3:$BB$14, 1, MATCH(L550, MaGv!$C$14:$BB$14,0))," ")</f>
        <v xml:space="preserve"> </v>
      </c>
      <c r="R551" s="38" t="str">
        <f>IF(COUNTIF(MaGv!$C$19:$BB$19, L550)&gt;0, INDEX(MaGv!$C$3:$BB$19, 1, MATCH(L550, MaGv!$C$19:$BB$19,0))," ")</f>
        <v>A14</v>
      </c>
      <c r="S551" s="38" t="str">
        <f>IF(COUNTIF(MaGv!$C$24:$BB$24, L550)&gt;0, INDEX(MaGv!$C$3:$BB$24, 1, MATCH(L550, MaGv!$C$24:$BB$24,0))," ")</f>
        <v>A14</v>
      </c>
      <c r="T551" s="38" t="str">
        <f>IF(COUNTIF(MaGv!$C$29:$BB$29, L550)&gt;0, INDEX(MaGv!$C$3:$BB$29, 1, MATCH(L550, MaGv!$C$29:$BB$29,0))," ")</f>
        <v xml:space="preserve"> </v>
      </c>
    </row>
    <row r="552" spans="1:22" ht="12.95" customHeight="1" x14ac:dyDescent="0.2">
      <c r="A552" s="91"/>
      <c r="B552" s="486"/>
      <c r="C552" s="48">
        <v>2</v>
      </c>
      <c r="D552" s="49" t="s">
        <v>140</v>
      </c>
      <c r="E552" s="48" t="str">
        <f>IF(COUNTIF(MaGv!$C$5:$BB$5, B550)&gt;0, INDEX(MaGv!$C$3:$BB$5, 1, MATCH(B550, MaGv!$C$5:$BB$5,0))," ")</f>
        <v>A9</v>
      </c>
      <c r="F552" s="48" t="str">
        <f>IF(COUNTIF(MaGv!$C$10:$BB$10, B550)&gt;0, INDEX(MaGv!$C$3:$BB$10, 1, MATCH(B550, MaGv!$C$10:$BB$10,0))," ")</f>
        <v>A9</v>
      </c>
      <c r="G552" s="48" t="str">
        <f>IF(COUNTIF(MaGv!$C$15:$BB$15, B550)&gt;0, INDEX(MaGv!$C$3:$BB$15, 1, MATCH(B550, MaGv!$C$15:$BB$15,0))," ")</f>
        <v xml:space="preserve"> </v>
      </c>
      <c r="H552" s="48" t="str">
        <f>IF(COUNTIF(MaGv!$C$20:$BB$20, B550)&gt;0, INDEX(MaGv!$C$3:$BB$20, 1, MATCH(B550, MaGv!$C$20:$BB$20,0))," ")</f>
        <v xml:space="preserve"> </v>
      </c>
      <c r="I552" s="48" t="str">
        <f>IF(COUNTIF(MaGv!$C$25:$BB$25, B550)&gt;0, INDEX(MaGv!$C$3:$BB$25, 1, MATCH(B550, MaGv!$C$25:$BB$25,0))," ")</f>
        <v xml:space="preserve"> </v>
      </c>
      <c r="J552" s="48" t="str">
        <f>IF(COUNTIF(MaGv!$C$30:$BB$30, B550)&gt;0, INDEX(MaGv!$C$3:$BB$30, 1, MATCH(B550, MaGv!$C$30:$BB$30,0))," ")</f>
        <v xml:space="preserve"> </v>
      </c>
      <c r="K552" s="75"/>
      <c r="L552" s="486"/>
      <c r="M552" s="48">
        <v>2</v>
      </c>
      <c r="N552" s="49" t="s">
        <v>140</v>
      </c>
      <c r="O552" s="48" t="str">
        <f>IF(COUNTIF(MaGv!$C$5:$BB$5, L550)&gt;0, INDEX(MaGv!$C$3:$BB$5, 1, MATCH(L550, MaGv!$C$5:$BB$5,0))," ")</f>
        <v xml:space="preserve"> </v>
      </c>
      <c r="P552" s="48" t="str">
        <f>IF(COUNTIF(MaGv!$C$10:$BB$10, L550)&gt;0, INDEX(MaGv!$C$3:$BB$10, 1, MATCH(L550, MaGv!$C$10:$BB$10,0))," ")</f>
        <v>A1</v>
      </c>
      <c r="Q552" s="48" t="str">
        <f>IF(COUNTIF(MaGv!$C$15:$BB$15, L550)&gt;0, INDEX(MaGv!$C$3:$BB$15, 1, MATCH(L550, MaGv!$C$15:$BB$15,0))," ")</f>
        <v xml:space="preserve"> </v>
      </c>
      <c r="R552" s="48" t="str">
        <f>IF(COUNTIF(MaGv!$C$20:$BB$20, L550)&gt;0, INDEX(MaGv!$C$3:$BB$20, 1, MATCH(L550, MaGv!$C$20:$BB$20,0))," ")</f>
        <v>A14</v>
      </c>
      <c r="S552" s="48" t="str">
        <f>IF(COUNTIF(MaGv!$C$25:$BB$25, L550)&gt;0, INDEX(MaGv!$C$3:$BB$25, 1, MATCH(L550, MaGv!$C$25:$BB$25,0))," ")</f>
        <v>A1</v>
      </c>
      <c r="T552" s="48" t="str">
        <f>IF(COUNTIF(MaGv!$C$30:$BB$30, L550)&gt;0, INDEX(MaGv!$C$3:$BB$30, 1, MATCH(L550, MaGv!$C$30:$BB$30,0))," ")</f>
        <v xml:space="preserve"> </v>
      </c>
    </row>
    <row r="553" spans="1:22" ht="12.95" customHeight="1" x14ac:dyDescent="0.2">
      <c r="A553" s="91"/>
      <c r="B553" s="486"/>
      <c r="C553" s="48">
        <v>3</v>
      </c>
      <c r="D553" s="49" t="s">
        <v>445</v>
      </c>
      <c r="E553" s="48" t="str">
        <f>IF(COUNTIF(MaGv!$C$6:$BB$6, B550)&gt;0, INDEX(MaGv!$C$3:$BB$6, 1, MATCH(B550, MaGv!$C$6:$BB$6,0))," ")</f>
        <v>A9</v>
      </c>
      <c r="F553" s="48" t="str">
        <f>IF(COUNTIF(MaGv!$C$11:$BB$11, B550)&gt;0, INDEX(MaGv!$C$3:$BB$11, 1, MATCH(B550, MaGv!$C$11:$BB$11,0))," ")</f>
        <v>C15</v>
      </c>
      <c r="G553" s="48" t="str">
        <f>IF(COUNTIF(MaGv!$C$16:$BB$16, B550)&gt;0, INDEX(MaGv!$C$3:$BB$16, 1, MATCH(B550, MaGv!$C$16:$BB$16,0))," ")</f>
        <v xml:space="preserve"> </v>
      </c>
      <c r="H553" s="48" t="str">
        <f>IF(COUNTIF(MaGv!$C$21:$BB$21, B550)&gt;0, INDEX(MaGv!$C$3:$BB$21, 1, MATCH(B550, MaGv!$C$21:$BB$21,0))," ")</f>
        <v xml:space="preserve"> </v>
      </c>
      <c r="I553" s="48" t="str">
        <f>IF(COUNTIF(MaGv!$C$26:$BB$26, B550)&gt;0, INDEX(MaGv!$C$3:$BB$26, 1, MATCH(B550, MaGv!$C$26:$BB$26,0))," ")</f>
        <v xml:space="preserve"> </v>
      </c>
      <c r="J553" s="48" t="str">
        <f>IF(COUNTIF(MaGv!$C$31:$BB$31, B550)&gt;0, INDEX(MaGv!$C$3:$BB$31, 1, MATCH(B550, MaGv!$C$31:$BB$31,0))," ")</f>
        <v xml:space="preserve"> </v>
      </c>
      <c r="K553" s="75"/>
      <c r="L553" s="486"/>
      <c r="M553" s="48">
        <v>3</v>
      </c>
      <c r="N553" s="49" t="s">
        <v>445</v>
      </c>
      <c r="O553" s="48" t="str">
        <f>IF(COUNTIF(MaGv!$C$6:$BB$6, L550)&gt;0, INDEX(MaGv!$C$3:$BB$6, 1, MATCH(L550, MaGv!$C$6:$BB$6,0))," ")</f>
        <v xml:space="preserve"> </v>
      </c>
      <c r="P553" s="48" t="str">
        <f>IF(COUNTIF(MaGv!$C$11:$BB$11, L550)&gt;0, INDEX(MaGv!$C$3:$BB$11, 1, MATCH(L550, MaGv!$C$11:$BB$11,0))," ")</f>
        <v xml:space="preserve"> </v>
      </c>
      <c r="Q553" s="48" t="str">
        <f>IF(COUNTIF(MaGv!$C$16:$BB$16, L550)&gt;0, INDEX(MaGv!$C$3:$BB$16, 1, MATCH(L550, MaGv!$C$16:$BB$16,0))," ")</f>
        <v xml:space="preserve"> </v>
      </c>
      <c r="R553" s="48" t="str">
        <f>IF(COUNTIF(MaGv!$C$21:$BB$21, L550)&gt;0, INDEX(MaGv!$C$3:$BB$21, 1, MATCH(L550, MaGv!$C$21:$BB$21,0))," ")</f>
        <v>B4</v>
      </c>
      <c r="S553" s="48" t="str">
        <f>IF(COUNTIF(MaGv!$C$26:$BB$26, L550)&gt;0, INDEX(MaGv!$C$3:$BB$26, 1, MATCH(L550, MaGv!$C$26:$BB$26,0))," ")</f>
        <v>A1</v>
      </c>
      <c r="T553" s="48" t="str">
        <f>IF(COUNTIF(MaGv!$C$31:$BB$31, L550)&gt;0, INDEX(MaGv!$C$3:$BB$31, 1, MATCH(L550, MaGv!$C$31:$BB$31,0))," ")</f>
        <v xml:space="preserve"> </v>
      </c>
    </row>
    <row r="554" spans="1:22" ht="12.95" customHeight="1" x14ac:dyDescent="0.2">
      <c r="A554" s="91"/>
      <c r="B554" s="486"/>
      <c r="C554" s="48">
        <v>4</v>
      </c>
      <c r="D554" s="49" t="s">
        <v>141</v>
      </c>
      <c r="E554" s="48" t="str">
        <f>IF(COUNTIF(MaGv!$C$7:$BB$7, B550)&gt;0, INDEX(MaGv!$C$3:$BB$7, 1, MATCH(B550, MaGv!$C$7:$BB$7,0))," ")</f>
        <v>A9</v>
      </c>
      <c r="F554" s="48" t="str">
        <f>IF(COUNTIF(MaGv!$C$12:$BB$12, B550)&gt;0, INDEX(MaGv!$C$3:$BB$12, 1, MATCH(B550, MaGv!$C$12:$BB$12,0))," ")</f>
        <v>C15</v>
      </c>
      <c r="G554" s="48" t="str">
        <f>IF(COUNTIF(MaGv!$C$17:$BB$17, B550)&gt;0, INDEX(MaGv!$C$3:$BB$17, 1, MATCH(B550, MaGv!$C$17:$BB$17,0))," ")</f>
        <v xml:space="preserve"> </v>
      </c>
      <c r="H554" s="48" t="str">
        <f>IF(COUNTIF(MaGv!$C$22:$BB$22, B550)&gt;0, INDEX(MaGv!$C$3:$BB$22, 1, MATCH(B550, MaGv!$C$22:$BB$22,0))," ")</f>
        <v xml:space="preserve"> </v>
      </c>
      <c r="I554" s="48" t="str">
        <f>IF(COUNTIF(MaGv!$C$27:$BB$27, B550)&gt;0, INDEX(MaGv!$C$3:$BB$27, 1, MATCH(B550, MaGv!$C$27:$BB$27,0))," ")</f>
        <v xml:space="preserve"> </v>
      </c>
      <c r="J554" s="48" t="str">
        <f>IF(COUNTIF(MaGv!$C$32:$BB$32, B550)&gt;0, INDEX(MaGv!$C$3:$BB$32, 1, MATCH(B550, MaGv!$C$32:$BB$32,0))," ")</f>
        <v xml:space="preserve"> </v>
      </c>
      <c r="K554" s="75"/>
      <c r="L554" s="486"/>
      <c r="M554" s="48">
        <v>4</v>
      </c>
      <c r="N554" s="49" t="s">
        <v>141</v>
      </c>
      <c r="O554" s="48" t="str">
        <f>IF(COUNTIF(MaGv!$C$7:$BB$7, L550)&gt;0, INDEX(MaGv!$C$3:$BB$7, 1, MATCH(L550, MaGv!$C$7:$BB$7,0))," ")</f>
        <v xml:space="preserve"> </v>
      </c>
      <c r="P554" s="48" t="str">
        <f>IF(COUNTIF(MaGv!$C$12:$BB$12, L550)&gt;0, INDEX(MaGv!$C$3:$BB$12, 1, MATCH(L550, MaGv!$C$12:$BB$12,0))," ")</f>
        <v>A14</v>
      </c>
      <c r="Q554" s="48" t="str">
        <f>IF(COUNTIF(MaGv!$C$17:$BB$17, L550)&gt;0, INDEX(MaGv!$C$3:$BB$17, 1, MATCH(L550, MaGv!$C$17:$BB$17,0))," ")</f>
        <v xml:space="preserve"> </v>
      </c>
      <c r="R554" s="48" t="str">
        <f>IF(COUNTIF(MaGv!$C$22:$BB$22, L550)&gt;0, INDEX(MaGv!$C$3:$BB$22, 1, MATCH(L550, MaGv!$C$22:$BB$22,0))," ")</f>
        <v>B4</v>
      </c>
      <c r="S554" s="48" t="str">
        <f>IF(COUNTIF(MaGv!$C$27:$BB$27, L550)&gt;0, INDEX(MaGv!$C$3:$BB$27, 1, MATCH(L550, MaGv!$C$27:$BB$27,0))," ")</f>
        <v xml:space="preserve"> </v>
      </c>
      <c r="T554" s="48" t="str">
        <f>IF(COUNTIF(MaGv!$C$32:$BB$32, L550)&gt;0, INDEX(MaGv!$C$3:$BB$32, 1, MATCH(L550, MaGv!$C$32:$BB$32,0))," ")</f>
        <v xml:space="preserve"> </v>
      </c>
    </row>
    <row r="555" spans="1:22" ht="12.95" customHeight="1" thickBot="1" x14ac:dyDescent="0.25">
      <c r="A555" s="91"/>
      <c r="B555" s="486"/>
      <c r="C555" s="79">
        <v>5</v>
      </c>
      <c r="D555" s="81" t="s">
        <v>142</v>
      </c>
      <c r="E555" s="79" t="str">
        <f>IF(COUNTIF(MaGv!$C$8:$BB$8, B550)&gt;0, INDEX(MaGv!$C$3:$BB$8, 1, MATCH(B550, MaGv!$C$8:$BB$8,0))," ")</f>
        <v>A4</v>
      </c>
      <c r="F555" s="79" t="str">
        <f>IF(COUNTIF(MaGv!$C$13:$BB$13, B550)&gt;0, INDEX(MaGv!$C$3:$BB$13, 1, MATCH(B550, MaGv!$C$13:$BB$13,0))," ")</f>
        <v>A4</v>
      </c>
      <c r="G555" s="79" t="str">
        <f>IF(COUNTIF(MaGv!$C$18:$BB$18, B550)&gt;0, INDEX(MaGv!$C$3:$BB$18, 1, MATCH(B550, MaGv!$C$18:$BB$18,0))," ")</f>
        <v xml:space="preserve"> </v>
      </c>
      <c r="H555" s="79" t="str">
        <f>IF(COUNTIF(MaGv!$C$23:$BB$23, B550)&gt;0, INDEX(MaGv!$C$3:$BB$23, 1, MATCH(B550, MaGv!$C$23:$BB$23,0))," ")</f>
        <v xml:space="preserve"> </v>
      </c>
      <c r="I555" s="79" t="str">
        <f>IF(COUNTIF(MaGv!$C$28:$BB$28, B550)&gt;0, INDEX(MaGv!$C$3:$BB$28, 1, MATCH(B550, MaGv!$C$28:$BB$28,0))," ")</f>
        <v xml:space="preserve"> </v>
      </c>
      <c r="J555" s="79" t="str">
        <f>IF(COUNTIF(MaGv!$C$33:$BB$33, B550)&gt;0, INDEX(MaGv!$C$3:$BB$33, 1, MATCH(B550, MaGv!$C$33:$BB$33, 0))," ")</f>
        <v xml:space="preserve"> </v>
      </c>
      <c r="K555" s="75"/>
      <c r="L555" s="486"/>
      <c r="M555" s="79">
        <v>5</v>
      </c>
      <c r="N555" s="81" t="s">
        <v>142</v>
      </c>
      <c r="O555" s="79" t="str">
        <f>IF(COUNTIF(MaGv!$C$8:$BB$8, L550)&gt;0, INDEX(MaGv!$C$3:$BB$8, 1, MATCH(L550, MaGv!$C$8:$BB$8,0))," ")</f>
        <v xml:space="preserve"> </v>
      </c>
      <c r="P555" s="79" t="str">
        <f>IF(COUNTIF(MaGv!$C$13:$BB$13, L550)&gt;0, INDEX(MaGv!$C$3:$BB$13, 1, MATCH(L550, MaGv!$C$13:$BB$13,0))," ")</f>
        <v>A14</v>
      </c>
      <c r="Q555" s="79" t="str">
        <f>IF(COUNTIF(MaGv!$C$18:$BB$18, L550)&gt;0, INDEX(MaGv!$C$3:$BB$18, 1, MATCH(L550, MaGv!$C$18:$BB$18,0))," ")</f>
        <v xml:space="preserve"> </v>
      </c>
      <c r="R555" s="79" t="str">
        <f>IF(COUNTIF(MaGv!$C$23:$BB$23, L550)&gt;0, INDEX(MaGv!$C$3:$BB$23, 1, MATCH(L550, MaGv!$C$23:$BB$23,0))," ")</f>
        <v xml:space="preserve"> </v>
      </c>
      <c r="S555" s="79" t="str">
        <f>IF(COUNTIF(MaGv!$C$28:$BB$28, L550)&gt;0, INDEX(MaGv!$C$3:$BB$28, 1, MATCH(L550, MaGv!$C$28:$BB$28,0))," ")</f>
        <v xml:space="preserve"> </v>
      </c>
      <c r="T555" s="79" t="str">
        <f>IF(COUNTIF(MaGv!$C$33:$BB$33, L550)&gt;0, INDEX(MaGv!$C$3:$BB$33, 1, MATCH(L550, MaGv!$C$33:$BB$33, 0))," ")</f>
        <v xml:space="preserve"> </v>
      </c>
    </row>
    <row r="556" spans="1:22" ht="12.95" customHeight="1" thickTop="1" x14ac:dyDescent="0.2">
      <c r="A556" s="91"/>
      <c r="B556" s="485" t="s">
        <v>24</v>
      </c>
      <c r="C556" s="80">
        <v>1</v>
      </c>
      <c r="D556" s="82" t="s">
        <v>446</v>
      </c>
      <c r="E556" s="80" t="str">
        <f>IF(COUNTIF(MaGv!$C$39:$BB$39, B550)&gt;0, INDEX(MaGv!$C$38:$BB$39, 1, MATCH(B550, MaGv!$C$39:$BB$39,0))," ")</f>
        <v xml:space="preserve"> </v>
      </c>
      <c r="F556" s="80" t="str">
        <f>IF(COUNTIF(MaGv!$C$44:$BB$44, B550)&gt;0, INDEX(MaGv!$C$38:$BB$44, 1, MATCH(B550, MaGv!$C$44:$BB$44,0))," ")</f>
        <v xml:space="preserve"> </v>
      </c>
      <c r="G556" s="80" t="str">
        <f>IF(COUNTIF(MaGv!$C$49:$BB$49, B550)&gt;0, INDEX(MaGv!$C$38:$BB$49, 1, MATCH(B550, MaGv!$C$49:$BB$49,0))," ")</f>
        <v xml:space="preserve"> </v>
      </c>
      <c r="H556" s="80" t="str">
        <f>IF(COUNTIF(MaGv!$C$54:$BB$54, B550)&gt;0, INDEX(MaGv!$C$38:$BB$54, 1, MATCH(B550, MaGv!$C$54:$BB$54,0))," ")</f>
        <v xml:space="preserve"> </v>
      </c>
      <c r="I556" s="80" t="str">
        <f>IF(COUNTIF(MaGv!$C$59:$BB$59, B550)&gt;0, INDEX(MaGv!$C$38:$BB$59, 1, MATCH(B550, MaGv!$C$59:$BB$59,0))," ")</f>
        <v xml:space="preserve"> </v>
      </c>
      <c r="J556" s="80" t="str">
        <f>IF(COUNTIF(MaGv!$C$64:$BB$64, B550)&gt;0, INDEX(MaGv!$C$38:$BB$64, 1, MATCH(B550, MaGv!$C$64:$BB$64,0))," ")</f>
        <v xml:space="preserve"> </v>
      </c>
      <c r="K556" s="75"/>
      <c r="L556" s="485" t="s">
        <v>24</v>
      </c>
      <c r="M556" s="80">
        <v>1</v>
      </c>
      <c r="N556" s="82" t="s">
        <v>446</v>
      </c>
      <c r="O556" s="80" t="str">
        <f>IF(COUNTIF(MaGv!$C$39:$BB$39, L550)&gt;0, INDEX(MaGv!$C$38:$BB$39, 1, MATCH(L550, MaGv!$C$39:$BB$39,0))," ")</f>
        <v xml:space="preserve"> </v>
      </c>
      <c r="P556" s="80" t="str">
        <f>IF(COUNTIF(MaGv!$C$44:$BB$44, L550)&gt;0, INDEX(MaGv!$C$38:$BB$44, 1, MATCH(L550, MaGv!$C$44:$BB$44,0))," ")</f>
        <v xml:space="preserve"> </v>
      </c>
      <c r="Q556" s="80" t="str">
        <f>IF(COUNTIF(MaGv!$C$49:$BB$49, L550)&gt;0, INDEX(MaGv!$C$38:$BB$49, 1, MATCH(L550, MaGv!$C$49:$BB$49,0))," ")</f>
        <v xml:space="preserve"> </v>
      </c>
      <c r="R556" s="80" t="str">
        <f>IF(COUNTIF(MaGv!$C$54:$BB$54, L550)&gt;0, INDEX(MaGv!$C$38:$BB$54, 1, MATCH(L550, MaGv!$C$54:$BB$54,0))," ")</f>
        <v xml:space="preserve"> </v>
      </c>
      <c r="S556" s="80" t="str">
        <f>IF(COUNTIF(MaGv!$C$59:$BB$59, L550)&gt;0, INDEX(MaGv!$C$38:$BB$59, 1, MATCH(L550, MaGv!$C$59:$BB$59,0))," ")</f>
        <v>B4</v>
      </c>
      <c r="T556" s="80" t="str">
        <f>IF(COUNTIF(MaGv!$C$64:$BB$64, L550)&gt;0, INDEX(MaGv!$C$38:$BB$64, 1, MATCH(L550, MaGv!$C$64:$BB$64,0))," ")</f>
        <v xml:space="preserve"> </v>
      </c>
    </row>
    <row r="557" spans="1:22" ht="12.95" customHeight="1" x14ac:dyDescent="0.2">
      <c r="A557" s="91"/>
      <c r="B557" s="486"/>
      <c r="C557" s="48">
        <v>2</v>
      </c>
      <c r="D557" s="49" t="s">
        <v>707</v>
      </c>
      <c r="E557" s="48" t="str">
        <f>IF(COUNTIF(MaGv!$C$40:$BB$40, B550)&gt;0, INDEX(MaGv!$C$38:$BB$40, 1, MATCH(B550, MaGv!$C$40:$BB$40,0))," ")</f>
        <v xml:space="preserve"> </v>
      </c>
      <c r="F557" s="48" t="str">
        <f>IF(COUNTIF(MaGv!$C$45:$BB$45, B550)&gt;0, INDEX(MaGv!$C$38:$BB$45, 1, MATCH(B550, MaGv!$C$45:$BB$45,0))," ")</f>
        <v xml:space="preserve"> </v>
      </c>
      <c r="G557" s="48" t="str">
        <f>IF(COUNTIF(MaGv!$C$50:$BB$50, B550)&gt;0, INDEX(MaGv!$C$38:$BB$50, 1, MATCH(B550, MaGv!$C$50:$BB$50,0))," ")</f>
        <v>C15</v>
      </c>
      <c r="H557" s="48" t="str">
        <f>IF(COUNTIF(MaGv!$C$55:$BB$55, B550)&gt;0, INDEX(MaGv!$C$38:$BB$55, 1, MATCH(B550, MaGv!$C$55:$BB$55,0))," ")</f>
        <v xml:space="preserve"> </v>
      </c>
      <c r="I557" s="48" t="str">
        <f>IF(COUNTIF(MaGv!$C$60:$BB$60, B550)&gt;0, INDEX(MaGv!$C$38:$BB$60, 1, MATCH(B550, MaGv!$C$60:$BB$60,0))," ")</f>
        <v>A4</v>
      </c>
      <c r="J557" s="48" t="str">
        <f>IF(COUNTIF(MaGv!$C$65:$BB$65, B550)&gt;0, INDEX(MaGv!$C$38:$BB$65, 1, MATCH(B550, MaGv!$C$65:$BB$65,0))," ")</f>
        <v xml:space="preserve"> </v>
      </c>
      <c r="K557" s="75"/>
      <c r="L557" s="486"/>
      <c r="M557" s="48">
        <v>2</v>
      </c>
      <c r="N557" s="49" t="s">
        <v>707</v>
      </c>
      <c r="O557" s="48" t="str">
        <f>IF(COUNTIF(MaGv!$C$40:$BB$40, L550)&gt;0, INDEX(MaGv!$C$38:$BB$40, 1, MATCH(L550, MaGv!$C$40:$BB$40,0))," ")</f>
        <v xml:space="preserve"> </v>
      </c>
      <c r="P557" s="48" t="str">
        <f>IF(COUNTIF(MaGv!$C$45:$BB$45, L550)&gt;0, INDEX(MaGv!$C$38:$BB$45, 1, MATCH(L550, MaGv!$C$45:$BB$45,0))," ")</f>
        <v>B9</v>
      </c>
      <c r="Q557" s="48" t="str">
        <f>IF(COUNTIF(MaGv!$C$50:$BB$50, L550)&gt;0, INDEX(MaGv!$C$38:$BB$50, 1, MATCH(L550, MaGv!$C$50:$BB$50,0))," ")</f>
        <v xml:space="preserve"> </v>
      </c>
      <c r="R557" s="48" t="str">
        <f>IF(COUNTIF(MaGv!$C$55:$BB$55, L550)&gt;0, INDEX(MaGv!$C$38:$BB$55, 1, MATCH(L550, MaGv!$C$55:$BB$55,0))," ")</f>
        <v>B9</v>
      </c>
      <c r="S557" s="48" t="str">
        <f>IF(COUNTIF(MaGv!$C$60:$BB$60, L550)&gt;0, INDEX(MaGv!$C$38:$BB$60, 1, MATCH(L550, MaGv!$C$60:$BB$60,0))," ")</f>
        <v>B4</v>
      </c>
      <c r="T557" s="48" t="str">
        <f>IF(COUNTIF(MaGv!$C$65:$BB$65, L550)&gt;0, INDEX(MaGv!$C$38:$BB$65, 1, MATCH(L550, MaGv!$C$65:$BB$65,0))," ")</f>
        <v xml:space="preserve"> </v>
      </c>
    </row>
    <row r="558" spans="1:22" ht="12.95" customHeight="1" x14ac:dyDescent="0.2">
      <c r="A558" s="91"/>
      <c r="B558" s="486"/>
      <c r="C558" s="48">
        <v>3</v>
      </c>
      <c r="D558" s="49" t="s">
        <v>708</v>
      </c>
      <c r="E558" s="48" t="str">
        <f>IF(COUNTIF(MaGv!$C$41:$BB$41, B550)&gt;0, INDEX(MaGv!$C$38:$BB$41, 1, MATCH(B550, MaGv!$C$41:$BB$41,0))," ")</f>
        <v xml:space="preserve"> </v>
      </c>
      <c r="F558" s="48" t="str">
        <f>IF(COUNTIF(MaGv!$C$46:$BB$46, B550)&gt;0, INDEX(MaGv!$C$38:$BB$46, 1, MATCH(B550, MaGv!$C$46:$BB$46,0))," ")</f>
        <v xml:space="preserve"> </v>
      </c>
      <c r="G558" s="48" t="str">
        <f>IF(COUNTIF(MaGv!$C$51:$BB$51, B550)&gt;0, INDEX(MaGv!$C$38:$BB$51, 1, MATCH(B550, MaGv!$C$51:$BB$51,0))," ")</f>
        <v>A9</v>
      </c>
      <c r="H558" s="48" t="str">
        <f>IF(COUNTIF(MaGv!$C$56:$BB$56, B550)&gt;0, INDEX(MaGv!$C$38:$BB$56, 1, MATCH(B550, MaGv!$C$56:$BB$56,0))," ")</f>
        <v xml:space="preserve"> </v>
      </c>
      <c r="I558" s="48" t="str">
        <f>IF(COUNTIF(MaGv!$C$61:$BB$61, B550)&gt;0, INDEX(MaGv!$C$38:$BB$61, 1, MATCH(B550, MaGv!$C$61:$BB$61,0))," ")</f>
        <v>A4</v>
      </c>
      <c r="J558" s="48" t="str">
        <f>IF(COUNTIF(MaGv!$C$66:$BB$66, B550)&gt;0, INDEX(MaGv!$C$38:$BB$66, 1, MATCH(B550, MaGv!$C$66:$BB$66,0))," ")</f>
        <v xml:space="preserve"> </v>
      </c>
      <c r="K558" s="75"/>
      <c r="L558" s="486"/>
      <c r="M558" s="48">
        <v>3</v>
      </c>
      <c r="N558" s="49" t="s">
        <v>708</v>
      </c>
      <c r="O558" s="48" t="str">
        <f>IF(COUNTIF(MaGv!$C$41:$BB$41, L550)&gt;0, INDEX(MaGv!$C$38:$BB$41, 1, MATCH(L550, MaGv!$C$41:$BB$41,0))," ")</f>
        <v xml:space="preserve"> </v>
      </c>
      <c r="P558" s="48" t="str">
        <f>IF(COUNTIF(MaGv!$C$46:$BB$46, L550)&gt;0, INDEX(MaGv!$C$38:$BB$46, 1, MATCH(L550, MaGv!$C$46:$BB$46,0))," ")</f>
        <v>B9</v>
      </c>
      <c r="Q558" s="48" t="str">
        <f>IF(COUNTIF(MaGv!$C$51:$BB$51, L550)&gt;0, INDEX(MaGv!$C$38:$BB$51, 1, MATCH(L550, MaGv!$C$51:$BB$51,0))," ")</f>
        <v xml:space="preserve"> </v>
      </c>
      <c r="R558" s="48" t="str">
        <f>IF(COUNTIF(MaGv!$C$56:$BB$56, L550)&gt;0, INDEX(MaGv!$C$38:$BB$56, 1, MATCH(L550, MaGv!$C$56:$BB$56,0))," ")</f>
        <v>B9</v>
      </c>
      <c r="S558" s="48" t="str">
        <f>IF(COUNTIF(MaGv!$C$61:$BB$61, L550)&gt;0, INDEX(MaGv!$C$38:$BB$61, 1, MATCH(L550, MaGv!$C$61:$BB$61,0))," ")</f>
        <v>B9</v>
      </c>
      <c r="T558" s="48" t="str">
        <f>IF(COUNTIF(MaGv!$C$66:$BB$66, L550)&gt;0, INDEX(MaGv!$C$38:$BB$66, 1, MATCH(L550, MaGv!$C$66:$BB$66,0))," ")</f>
        <v xml:space="preserve"> </v>
      </c>
    </row>
    <row r="559" spans="1:22" ht="12.95" customHeight="1" x14ac:dyDescent="0.2">
      <c r="A559" s="91"/>
      <c r="B559" s="486"/>
      <c r="C559" s="48">
        <v>4</v>
      </c>
      <c r="D559" s="49" t="s">
        <v>709</v>
      </c>
      <c r="E559" s="48" t="str">
        <f>IF(COUNTIF(MaGv!$C$42:$BB$42, B550)&gt;0, INDEX(MaGv!$C$38:$BB$42, 1, MATCH(B550, MaGv!$C$42:$BB$42,0))," ")</f>
        <v xml:space="preserve"> </v>
      </c>
      <c r="F559" s="48" t="str">
        <f>IF(COUNTIF(MaGv!$C$47:$BB$47, B550)&gt;0, INDEX(MaGv!$C$38:$BB$47, 1, MATCH(B550, MaGv!$C$47:$BB$47,0))," ")</f>
        <v xml:space="preserve"> </v>
      </c>
      <c r="G559" s="48" t="str">
        <f>IF(COUNTIF(MaGv!$C$52:$BB$52, B550)&gt;0, INDEX(MaGv!$C$38:$BB$52, 1, MATCH(B550, MaGv!$C$52:$BB$52, 0))," ")</f>
        <v>A9</v>
      </c>
      <c r="H559" s="48" t="str">
        <f>IF(COUNTIF(MaGv!$C$57:$BB$57, B550)&gt;0, INDEX(MaGv!$C$38:$BB$57, 1, MATCH(B550, MaGv!$C$57:$BB$57,0))," ")</f>
        <v xml:space="preserve"> </v>
      </c>
      <c r="I559" s="48" t="str">
        <f>IF(COUNTIF(MaGv!$C$62:$BB$62, B550)&gt;0, INDEX(MaGv!$C$38:$BB$62, 1, MATCH(B550, MaGv!$C$62:$BB$62,0))," ")</f>
        <v>C15</v>
      </c>
      <c r="J559" s="48" t="str">
        <f>IF(COUNTIF(MaGv!$C$66:$BB$67, B550)&gt;0, INDEX(MaGv!$C$38:$BB$67, 1, MATCH(B550, MaGv!$C$67:$BB$67,0))," ")</f>
        <v xml:space="preserve"> </v>
      </c>
      <c r="K559" s="75"/>
      <c r="L559" s="486"/>
      <c r="M559" s="48">
        <v>4</v>
      </c>
      <c r="N559" s="49" t="s">
        <v>709</v>
      </c>
      <c r="O559" s="48" t="str">
        <f>IF(COUNTIF(MaGv!$C$42:$BB$42, L550)&gt;0, INDEX(MaGv!$C$38:$BB$42, 1, MATCH(L550, MaGv!$C$42:$BB$42,0))," ")</f>
        <v xml:space="preserve"> </v>
      </c>
      <c r="P559" s="48" t="str">
        <f>IF(COUNTIF(MaGv!$C$47:$BB$47, L550)&gt;0, INDEX(MaGv!$C$38:$BB$47, 1, MATCH(L550, MaGv!$C$47:$BB$47,0))," ")</f>
        <v xml:space="preserve"> </v>
      </c>
      <c r="Q559" s="48" t="str">
        <f>IF(COUNTIF(MaGv!$C$52:$BB$52, L550)&gt;0, INDEX(MaGv!$C$38:$BB$52, 1, MATCH(L550, MaGv!$C$52:$BB$52, 0))," ")</f>
        <v xml:space="preserve"> </v>
      </c>
      <c r="R559" s="48" t="str">
        <f>IF(COUNTIF(MaGv!$C$57:$BB$57, L550)&gt;0, INDEX(MaGv!$C$38:$BB$57, 1, MATCH(L550, MaGv!$C$57:$BB$57,0))," ")</f>
        <v xml:space="preserve"> </v>
      </c>
      <c r="S559" s="48" t="str">
        <f>IF(COUNTIF(MaGv!$C$62:$BB$62, L550)&gt;0, INDEX(MaGv!$C$38:$BB$62, 1, MATCH(L550, MaGv!$C$62:$BB$62,0))," ")</f>
        <v>A1</v>
      </c>
      <c r="T559" s="48" t="str">
        <f>IF(COUNTIF(MaGv!$C$66:$BB$67, L550)&gt;0, INDEX(MaGv!$C$38:$BB$67, 1, MATCH(L550, MaGv!$C$67:$BB$67,0))," ")</f>
        <v xml:space="preserve"> </v>
      </c>
    </row>
    <row r="560" spans="1:22" ht="12.95" customHeight="1" x14ac:dyDescent="0.2">
      <c r="A560" s="91"/>
      <c r="B560" s="487"/>
      <c r="C560" s="50">
        <v>5</v>
      </c>
      <c r="D560" s="51" t="s">
        <v>710</v>
      </c>
      <c r="E560" s="50" t="str">
        <f>IF(COUNTIF(MaGv!$C$43:$BB$43, B550)&gt;0, INDEX(MaGv!$C$38:$BB$43, 1, MATCH(B550, MaGv!$C$43:$BB$43,0))," ")</f>
        <v xml:space="preserve"> </v>
      </c>
      <c r="F560" s="50" t="str">
        <f>IF(COUNTIF(MaGv!$C$48:$BB$48, B550)&gt;0, INDEX(MaGv!$C$38:$BB$48, 1, MATCH(B550, MaGv!$C$48:$BB$48,0))," ")</f>
        <v xml:space="preserve"> </v>
      </c>
      <c r="G560" s="50" t="str">
        <f>IF(COUNTIF(MaGv!$C$53:$BB$53, B550)&gt;0, INDEX(MaGv!$C$38:$BB$53, 1, MATCH(B550, MaGv!$C$53:$BB$53,0))," ")</f>
        <v>A4</v>
      </c>
      <c r="H560" s="50" t="str">
        <f>IF(COUNTIF(MaGv!$C$58:$BB$58, B550)&gt;0, INDEX(MaGv!$C$38:$BB$58, 1, MATCH(B550, MaGv!$C$58:$BB$58,0))," ")</f>
        <v xml:space="preserve"> </v>
      </c>
      <c r="I560" s="50" t="str">
        <f>IF(COUNTIF(MaGv!$C$63:$BB$63, B550)&gt;0, INDEX(MaGv!$C$38:$BB$63, 1, MATCH(B550, MaGv!$C$63:$BB$63,0))," ")</f>
        <v>C15</v>
      </c>
      <c r="J560" s="50" t="str">
        <f>IF(COUNTIF(MaGv!$C$68:$BB$68, B550)&gt;0, INDEX(MaGv!$C$38:$BB$68, 1, MATCH(B550, MaGv!$C$68:$BB$68,0))," ")</f>
        <v xml:space="preserve"> </v>
      </c>
      <c r="K560" s="75"/>
      <c r="L560" s="487"/>
      <c r="M560" s="50">
        <v>5</v>
      </c>
      <c r="N560" s="51" t="s">
        <v>710</v>
      </c>
      <c r="O560" s="50" t="str">
        <f>IF(COUNTIF(MaGv!$C$43:$BB$43, L550)&gt;0, INDEX(MaGv!$C$38:$BB$43, 1, MATCH(L550, MaGv!$C$43:$BB$43,0))," ")</f>
        <v xml:space="preserve"> </v>
      </c>
      <c r="P560" s="50" t="str">
        <f>IF(COUNTIF(MaGv!$C$48:$BB$48, L550)&gt;0, INDEX(MaGv!$C$38:$BB$48, 1, MATCH(L550, MaGv!$C$48:$BB$48,0))," ")</f>
        <v>B4</v>
      </c>
      <c r="Q560" s="50" t="str">
        <f>IF(COUNTIF(MaGv!$C$53:$BB$53, L550)&gt;0, INDEX(MaGv!$C$38:$BB$53, 1, MATCH(L550, MaGv!$C$53:$BB$53,0))," ")</f>
        <v xml:space="preserve"> </v>
      </c>
      <c r="R560" s="50" t="str">
        <f>IF(COUNTIF(MaGv!$C$58:$BB$58, L550)&gt;0, INDEX(MaGv!$C$38:$BB$58, 1, MATCH(L550, MaGv!$C$58:$BB$58,0))," ")</f>
        <v xml:space="preserve"> </v>
      </c>
      <c r="S560" s="50" t="str">
        <f>IF(COUNTIF(MaGv!$C$63:$BB$63, L550)&gt;0, INDEX(MaGv!$C$38:$BB$63, 1, MATCH(L550, MaGv!$C$63:$BB$63,0))," ")</f>
        <v>A14</v>
      </c>
      <c r="T560" s="50" t="str">
        <f>IF(COUNTIF(MaGv!$C$68:$BB$68, L550)&gt;0, INDEX(MaGv!$C$38:$BB$68, 1, MATCH(L550, MaGv!$C$68:$BB$68,0))," ")</f>
        <v xml:space="preserve"> </v>
      </c>
    </row>
    <row r="561" spans="1:22" ht="12.95" customHeight="1" x14ac:dyDescent="0.2">
      <c r="A561" s="91"/>
      <c r="B561" s="86"/>
      <c r="C561" s="45"/>
      <c r="D561" s="52"/>
      <c r="E561" s="45"/>
      <c r="F561" s="45"/>
      <c r="G561" s="45"/>
      <c r="H561" s="45"/>
      <c r="I561" s="45"/>
      <c r="J561" s="45"/>
      <c r="K561" s="75"/>
      <c r="L561" s="86"/>
      <c r="M561" s="45"/>
      <c r="N561" s="52"/>
      <c r="O561" s="45"/>
      <c r="P561" s="45"/>
      <c r="Q561" s="45"/>
      <c r="R561" s="45"/>
      <c r="S561" s="45"/>
      <c r="T561" s="45"/>
    </row>
    <row r="562" spans="1:22" ht="12.95" customHeight="1" x14ac:dyDescent="0.2">
      <c r="A562" s="94"/>
      <c r="B562" s="87"/>
      <c r="C562" s="53"/>
      <c r="D562" s="53"/>
      <c r="E562" s="54"/>
      <c r="F562" s="54"/>
      <c r="G562" s="54"/>
      <c r="H562" s="54"/>
      <c r="I562" s="54"/>
      <c r="J562" s="54"/>
      <c r="K562" s="54"/>
      <c r="L562" s="87"/>
      <c r="M562" s="53"/>
      <c r="N562" s="53"/>
      <c r="O562" s="54"/>
      <c r="P562" s="54"/>
      <c r="Q562" s="54"/>
      <c r="R562" s="54"/>
      <c r="S562" s="54"/>
      <c r="T562" s="54"/>
    </row>
    <row r="563" spans="1:22" ht="12.95" customHeight="1" x14ac:dyDescent="0.2">
      <c r="A563" s="91"/>
      <c r="B563" s="83"/>
      <c r="C563" s="40" t="s">
        <v>94</v>
      </c>
      <c r="D563" s="40"/>
      <c r="E563" s="40"/>
      <c r="F563" s="40"/>
      <c r="G563" s="40"/>
      <c r="H563" s="40" t="str">
        <f>MaGv!$N$1</f>
        <v>02/1/2018</v>
      </c>
      <c r="I563" s="40"/>
      <c r="J563" s="40"/>
      <c r="K563" s="41"/>
      <c r="L563" s="83"/>
      <c r="M563" s="40" t="s">
        <v>94</v>
      </c>
      <c r="N563" s="40"/>
      <c r="O563" s="40"/>
      <c r="P563" s="40"/>
      <c r="Q563" s="40"/>
      <c r="R563" s="40" t="str">
        <f>MaGv!$N$1</f>
        <v>02/1/2018</v>
      </c>
      <c r="S563" s="40"/>
      <c r="T563" s="40"/>
    </row>
    <row r="564" spans="1:22" ht="12.95" customHeight="1" x14ac:dyDescent="0.3">
      <c r="B564" s="84" t="s">
        <v>95</v>
      </c>
      <c r="C564" s="489" t="str">
        <f>VLOOKUP(B566,dsma,3,0)&amp;"-"&amp;VLOOKUP(B566,dsma,5,0)</f>
        <v>Lê Thị Thanh Uyên-Văn</v>
      </c>
      <c r="D564" s="489"/>
      <c r="E564" s="489"/>
      <c r="F564" s="489"/>
      <c r="G564" s="41"/>
      <c r="H564" s="42"/>
      <c r="I564" s="43" t="s">
        <v>180</v>
      </c>
      <c r="J564" s="44">
        <f>60-COUNTIF(E567:J576, " ")</f>
        <v>17</v>
      </c>
      <c r="K564" s="41"/>
      <c r="L564" s="84" t="s">
        <v>95</v>
      </c>
      <c r="M564" s="489" t="str">
        <f>VLOOKUP(L566,dsma,3,0)&amp;"-"&amp;VLOOKUP(L566,dsma,5,0)</f>
        <v xml:space="preserve"> Mai Thị  Xuân-Văn </v>
      </c>
      <c r="N564" s="489"/>
      <c r="O564" s="489"/>
      <c r="P564" s="489"/>
      <c r="Q564" s="41"/>
      <c r="R564" s="42"/>
      <c r="S564" s="43" t="s">
        <v>180</v>
      </c>
      <c r="T564" s="44">
        <f>60-COUNTIF(O567:T576, " ")</f>
        <v>17</v>
      </c>
    </row>
    <row r="565" spans="1:22" ht="3" customHeight="1" x14ac:dyDescent="0.2">
      <c r="B565" s="83"/>
      <c r="C565" s="41"/>
      <c r="D565" s="41"/>
      <c r="E565" s="45"/>
      <c r="F565" s="41"/>
      <c r="G565" s="41"/>
      <c r="H565" s="41"/>
      <c r="I565" s="41"/>
      <c r="J565" s="41"/>
      <c r="K565" s="41"/>
      <c r="L565" s="83"/>
      <c r="M565" s="41"/>
      <c r="N565" s="41"/>
      <c r="O565" s="45"/>
      <c r="P565" s="41"/>
      <c r="Q565" s="41"/>
      <c r="R565" s="41"/>
      <c r="S565" s="41"/>
      <c r="T565" s="41"/>
    </row>
    <row r="566" spans="1:22" ht="12.95" customHeight="1" x14ac:dyDescent="0.2">
      <c r="A566" s="93"/>
      <c r="B566" s="85" t="str">
        <f>X75</f>
        <v>BV07</v>
      </c>
      <c r="C566" s="46" t="s">
        <v>96</v>
      </c>
      <c r="D566" s="46" t="s">
        <v>97</v>
      </c>
      <c r="E566" s="46" t="s">
        <v>15</v>
      </c>
      <c r="F566" s="46" t="s">
        <v>16</v>
      </c>
      <c r="G566" s="46" t="s">
        <v>38</v>
      </c>
      <c r="H566" s="46" t="s">
        <v>39</v>
      </c>
      <c r="I566" s="46" t="s">
        <v>40</v>
      </c>
      <c r="J566" s="46" t="s">
        <v>41</v>
      </c>
      <c r="K566" s="74"/>
      <c r="L566" s="85" t="str">
        <f>X76</f>
        <v>BV08</v>
      </c>
      <c r="M566" s="46" t="s">
        <v>96</v>
      </c>
      <c r="N566" s="46" t="s">
        <v>97</v>
      </c>
      <c r="O566" s="46" t="s">
        <v>15</v>
      </c>
      <c r="P566" s="46" t="s">
        <v>16</v>
      </c>
      <c r="Q566" s="46" t="s">
        <v>38</v>
      </c>
      <c r="R566" s="46" t="s">
        <v>39</v>
      </c>
      <c r="S566" s="46" t="s">
        <v>40</v>
      </c>
      <c r="T566" s="46" t="s">
        <v>41</v>
      </c>
      <c r="V566" s="89">
        <v>72</v>
      </c>
    </row>
    <row r="567" spans="1:22" ht="12.95" customHeight="1" x14ac:dyDescent="0.2">
      <c r="A567" s="91"/>
      <c r="B567" s="488" t="s">
        <v>25</v>
      </c>
      <c r="C567" s="38">
        <v>1</v>
      </c>
      <c r="D567" s="47" t="s">
        <v>98</v>
      </c>
      <c r="E567" s="38" t="str">
        <f>IF(COUNTIF(MaGv!$C$4:$BB$4, B566)&gt;0, INDEX(MaGv!$C$3:$BB$4, 1, MATCH(B566, MaGv!$C$4:$BB$4,0))," ")</f>
        <v xml:space="preserve"> </v>
      </c>
      <c r="F567" s="38" t="str">
        <f>IF(COUNTIF(MaGv!$C$9:$BB$9, B566)&gt;0, INDEX(MaGv!$C$3:$BB$9, 1, MATCH(B566, MaGv!$C$9:$BB$9,0))," ")</f>
        <v xml:space="preserve"> </v>
      </c>
      <c r="G567" s="38" t="str">
        <f>IF(COUNTIF(MaGv!$C$14:$BB$14, B566)&gt;0, INDEX(MaGv!$C$3:$BB$14, 1, MATCH(B566, MaGv!$C$14:$BB$14,0))," ")</f>
        <v xml:space="preserve"> </v>
      </c>
      <c r="H567" s="38" t="str">
        <f>IF(COUNTIF(MaGv!$C$19:$BB$19, B566)&gt;0, INDEX(MaGv!$C$3:$BB$19, 1, MATCH(B566, MaGv!$C$19:$BB$19,0))," ")</f>
        <v xml:space="preserve"> </v>
      </c>
      <c r="I567" s="38" t="str">
        <f>IF(COUNTIF(MaGv!$C$24:$BB$24, B566)&gt;0, INDEX(MaGv!$C$3:$BB$24, 1, MATCH(B566, MaGv!$C$24:$BB$24,0))," ")</f>
        <v xml:space="preserve"> </v>
      </c>
      <c r="J567" s="38" t="str">
        <f>IF(COUNTIF(MaGv!$C$29:$BB$29, B566)&gt;0, INDEX(MaGv!$C$3:$BB$29, 1, MATCH(B566, MaGv!$C$29:$BB$29,0))," ")</f>
        <v xml:space="preserve"> </v>
      </c>
      <c r="K567" s="75"/>
      <c r="L567" s="488" t="s">
        <v>25</v>
      </c>
      <c r="M567" s="38">
        <v>1</v>
      </c>
      <c r="N567" s="47" t="s">
        <v>98</v>
      </c>
      <c r="O567" s="38" t="str">
        <f>IF(COUNTIF(MaGv!$C$4:$BB$4, L566)&gt;0, INDEX(MaGv!$C$3:$BB$4, 1, MATCH(L566, MaGv!$C$4:$BB$4,0))," ")</f>
        <v>A6</v>
      </c>
      <c r="P567" s="38" t="str">
        <f>IF(COUNTIF(MaGv!$C$9:$BB$9, L566)&gt;0, INDEX(MaGv!$C$3:$BB$9, 1, MATCH(L566, MaGv!$C$9:$BB$9,0))," ")</f>
        <v>A7</v>
      </c>
      <c r="Q567" s="38" t="str">
        <f>IF(COUNTIF(MaGv!$C$14:$BB$14, L566)&gt;0, INDEX(MaGv!$C$3:$BB$14, 1, MATCH(L566, MaGv!$C$14:$BB$14,0))," ")</f>
        <v xml:space="preserve"> </v>
      </c>
      <c r="R567" s="38" t="str">
        <f>IF(COUNTIF(MaGv!$C$19:$BB$19, L566)&gt;0, INDEX(MaGv!$C$3:$BB$19, 1, MATCH(L566, MaGv!$C$19:$BB$19,0))," ")</f>
        <v>A6</v>
      </c>
      <c r="S567" s="38" t="str">
        <f>IF(COUNTIF(MaGv!$C$24:$BB$24, L566)&gt;0, INDEX(MaGv!$C$3:$BB$24, 1, MATCH(L566, MaGv!$C$24:$BB$24,0))," ")</f>
        <v xml:space="preserve"> </v>
      </c>
      <c r="T567" s="38" t="str">
        <f>IF(COUNTIF(MaGv!$C$29:$BB$29, L566)&gt;0, INDEX(MaGv!$C$3:$BB$29, 1, MATCH(L566, MaGv!$C$29:$BB$29,0))," ")</f>
        <v xml:space="preserve"> </v>
      </c>
    </row>
    <row r="568" spans="1:22" ht="12.95" customHeight="1" x14ac:dyDescent="0.2">
      <c r="A568" s="91"/>
      <c r="B568" s="486"/>
      <c r="C568" s="48">
        <v>2</v>
      </c>
      <c r="D568" s="49" t="s">
        <v>140</v>
      </c>
      <c r="E568" s="48" t="str">
        <f>IF(COUNTIF(MaGv!$C$5:$BB$5, B566)&gt;0, INDEX(MaGv!$C$3:$BB$5, 1, MATCH(B566, MaGv!$C$5:$BB$5,0))," ")</f>
        <v xml:space="preserve"> </v>
      </c>
      <c r="F568" s="48" t="str">
        <f>IF(COUNTIF(MaGv!$C$10:$BB$10, B566)&gt;0, INDEX(MaGv!$C$3:$BB$10, 1, MATCH(B566, MaGv!$C$10:$BB$10,0))," ")</f>
        <v xml:space="preserve"> </v>
      </c>
      <c r="G568" s="48" t="str">
        <f>IF(COUNTIF(MaGv!$C$15:$BB$15, B566)&gt;0, INDEX(MaGv!$C$3:$BB$15, 1, MATCH(B566, MaGv!$C$15:$BB$15,0))," ")</f>
        <v xml:space="preserve"> </v>
      </c>
      <c r="H568" s="48" t="str">
        <f>IF(COUNTIF(MaGv!$C$20:$BB$20, B566)&gt;0, INDEX(MaGv!$C$3:$BB$20, 1, MATCH(B566, MaGv!$C$20:$BB$20,0))," ")</f>
        <v xml:space="preserve"> </v>
      </c>
      <c r="I568" s="48" t="str">
        <f>IF(COUNTIF(MaGv!$C$25:$BB$25, B566)&gt;0, INDEX(MaGv!$C$3:$BB$25, 1, MATCH(B566, MaGv!$C$25:$BB$25,0))," ")</f>
        <v xml:space="preserve"> </v>
      </c>
      <c r="J568" s="48" t="str">
        <f>IF(COUNTIF(MaGv!$C$30:$BB$30, B566)&gt;0, INDEX(MaGv!$C$3:$BB$30, 1, MATCH(B566, MaGv!$C$30:$BB$30,0))," ")</f>
        <v xml:space="preserve"> </v>
      </c>
      <c r="K568" s="75"/>
      <c r="L568" s="486"/>
      <c r="M568" s="48">
        <v>2</v>
      </c>
      <c r="N568" s="49" t="s">
        <v>140</v>
      </c>
      <c r="O568" s="48" t="str">
        <f>IF(COUNTIF(MaGv!$C$5:$BB$5, L566)&gt;0, INDEX(MaGv!$C$3:$BB$5, 1, MATCH(L566, MaGv!$C$5:$BB$5,0))," ")</f>
        <v>A6</v>
      </c>
      <c r="P568" s="48" t="str">
        <f>IF(COUNTIF(MaGv!$C$10:$BB$10, L566)&gt;0, INDEX(MaGv!$C$3:$BB$10, 1, MATCH(L566, MaGv!$C$10:$BB$10,0))," ")</f>
        <v>A7</v>
      </c>
      <c r="Q568" s="48" t="str">
        <f>IF(COUNTIF(MaGv!$C$15:$BB$15, L566)&gt;0, INDEX(MaGv!$C$3:$BB$15, 1, MATCH(L566, MaGv!$C$15:$BB$15,0))," ")</f>
        <v xml:space="preserve"> </v>
      </c>
      <c r="R568" s="48" t="str">
        <f>IF(COUNTIF(MaGv!$C$20:$BB$20, L566)&gt;0, INDEX(MaGv!$C$3:$BB$20, 1, MATCH(L566, MaGv!$C$20:$BB$20,0))," ")</f>
        <v>A6</v>
      </c>
      <c r="S568" s="48" t="str">
        <f>IF(COUNTIF(MaGv!$C$25:$BB$25, L566)&gt;0, INDEX(MaGv!$C$3:$BB$25, 1, MATCH(L566, MaGv!$C$25:$BB$25,0))," ")</f>
        <v xml:space="preserve"> </v>
      </c>
      <c r="T568" s="48" t="str">
        <f>IF(COUNTIF(MaGv!$C$30:$BB$30, L566)&gt;0, INDEX(MaGv!$C$3:$BB$30, 1, MATCH(L566, MaGv!$C$30:$BB$30,0))," ")</f>
        <v xml:space="preserve"> </v>
      </c>
    </row>
    <row r="569" spans="1:22" ht="12.95" customHeight="1" x14ac:dyDescent="0.2">
      <c r="A569" s="91"/>
      <c r="B569" s="486"/>
      <c r="C569" s="48">
        <v>3</v>
      </c>
      <c r="D569" s="49" t="s">
        <v>445</v>
      </c>
      <c r="E569" s="48" t="str">
        <f>IF(COUNTIF(MaGv!$C$6:$BB$6, B566)&gt;0, INDEX(MaGv!$C$3:$BB$6, 1, MATCH(B566, MaGv!$C$6:$BB$6,0))," ")</f>
        <v xml:space="preserve"> </v>
      </c>
      <c r="F569" s="48" t="str">
        <f>IF(COUNTIF(MaGv!$C$11:$BB$11, B566)&gt;0, INDEX(MaGv!$C$3:$BB$11, 1, MATCH(B566, MaGv!$C$11:$BB$11,0))," ")</f>
        <v xml:space="preserve"> </v>
      </c>
      <c r="G569" s="48" t="str">
        <f>IF(COUNTIF(MaGv!$C$16:$BB$16, B566)&gt;0, INDEX(MaGv!$C$3:$BB$16, 1, MATCH(B566, MaGv!$C$16:$BB$16,0))," ")</f>
        <v xml:space="preserve"> </v>
      </c>
      <c r="H569" s="48" t="str">
        <f>IF(COUNTIF(MaGv!$C$21:$BB$21, B566)&gt;0, INDEX(MaGv!$C$3:$BB$21, 1, MATCH(B566, MaGv!$C$21:$BB$21,0))," ")</f>
        <v xml:space="preserve"> </v>
      </c>
      <c r="I569" s="48" t="str">
        <f>IF(COUNTIF(MaGv!$C$26:$BB$26, B566)&gt;0, INDEX(MaGv!$C$3:$BB$26, 1, MATCH(B566, MaGv!$C$26:$BB$26,0))," ")</f>
        <v xml:space="preserve"> </v>
      </c>
      <c r="J569" s="48" t="str">
        <f>IF(COUNTIF(MaGv!$C$31:$BB$31, B566)&gt;0, INDEX(MaGv!$C$3:$BB$31, 1, MATCH(B566, MaGv!$C$31:$BB$31,0))," ")</f>
        <v xml:space="preserve"> </v>
      </c>
      <c r="K569" s="75"/>
      <c r="L569" s="486"/>
      <c r="M569" s="48">
        <v>3</v>
      </c>
      <c r="N569" s="49" t="s">
        <v>445</v>
      </c>
      <c r="O569" s="48" t="str">
        <f>IF(COUNTIF(MaGv!$C$6:$BB$6, L566)&gt;0, INDEX(MaGv!$C$3:$BB$6, 1, MATCH(L566, MaGv!$C$6:$BB$6,0))," ")</f>
        <v>B8</v>
      </c>
      <c r="P569" s="48" t="str">
        <f>IF(COUNTIF(MaGv!$C$11:$BB$11, L566)&gt;0, INDEX(MaGv!$C$3:$BB$11, 1, MATCH(L566, MaGv!$C$11:$BB$11,0))," ")</f>
        <v>A6</v>
      </c>
      <c r="Q569" s="48" t="str">
        <f>IF(COUNTIF(MaGv!$C$16:$BB$16, L566)&gt;0, INDEX(MaGv!$C$3:$BB$16, 1, MATCH(L566, MaGv!$C$16:$BB$16,0))," ")</f>
        <v xml:space="preserve"> </v>
      </c>
      <c r="R569" s="48" t="str">
        <f>IF(COUNTIF(MaGv!$C$21:$BB$21, L566)&gt;0, INDEX(MaGv!$C$3:$BB$21, 1, MATCH(L566, MaGv!$C$21:$BB$21,0))," ")</f>
        <v>B8</v>
      </c>
      <c r="S569" s="48" t="str">
        <f>IF(COUNTIF(MaGv!$C$26:$BB$26, L566)&gt;0, INDEX(MaGv!$C$3:$BB$26, 1, MATCH(L566, MaGv!$C$26:$BB$26,0))," ")</f>
        <v xml:space="preserve"> </v>
      </c>
      <c r="T569" s="48" t="str">
        <f>IF(COUNTIF(MaGv!$C$31:$BB$31, L566)&gt;0, INDEX(MaGv!$C$3:$BB$31, 1, MATCH(L566, MaGv!$C$31:$BB$31,0))," ")</f>
        <v xml:space="preserve"> </v>
      </c>
    </row>
    <row r="570" spans="1:22" ht="12.95" customHeight="1" x14ac:dyDescent="0.2">
      <c r="A570" s="91"/>
      <c r="B570" s="486"/>
      <c r="C570" s="48">
        <v>4</v>
      </c>
      <c r="D570" s="49" t="s">
        <v>141</v>
      </c>
      <c r="E570" s="48" t="str">
        <f>IF(COUNTIF(MaGv!$C$7:$BB$7, B566)&gt;0, INDEX(MaGv!$C$3:$BB$7, 1, MATCH(B566, MaGv!$C$7:$BB$7,0))," ")</f>
        <v xml:space="preserve"> </v>
      </c>
      <c r="F570" s="48" t="str">
        <f>IF(COUNTIF(MaGv!$C$12:$BB$12, B566)&gt;0, INDEX(MaGv!$C$3:$BB$12, 1, MATCH(B566, MaGv!$C$12:$BB$12,0))," ")</f>
        <v xml:space="preserve"> </v>
      </c>
      <c r="G570" s="48" t="str">
        <f>IF(COUNTIF(MaGv!$C$17:$BB$17, B566)&gt;0, INDEX(MaGv!$C$3:$BB$17, 1, MATCH(B566, MaGv!$C$17:$BB$17,0))," ")</f>
        <v xml:space="preserve"> </v>
      </c>
      <c r="H570" s="48" t="str">
        <f>IF(COUNTIF(MaGv!$C$22:$BB$22, B566)&gt;0, INDEX(MaGv!$C$3:$BB$22, 1, MATCH(B566, MaGv!$C$22:$BB$22,0))," ")</f>
        <v xml:space="preserve"> </v>
      </c>
      <c r="I570" s="48" t="str">
        <f>IF(COUNTIF(MaGv!$C$27:$BB$27, B566)&gt;0, INDEX(MaGv!$C$3:$BB$27, 1, MATCH(B566, MaGv!$C$27:$BB$27,0))," ")</f>
        <v xml:space="preserve"> </v>
      </c>
      <c r="J570" s="48" t="str">
        <f>IF(COUNTIF(MaGv!$C$32:$BB$32, B566)&gt;0, INDEX(MaGv!$C$3:$BB$32, 1, MATCH(B566, MaGv!$C$32:$BB$32,0))," ")</f>
        <v xml:space="preserve"> </v>
      </c>
      <c r="K570" s="75"/>
      <c r="L570" s="486"/>
      <c r="M570" s="48">
        <v>4</v>
      </c>
      <c r="N570" s="49" t="s">
        <v>141</v>
      </c>
      <c r="O570" s="48" t="str">
        <f>IF(COUNTIF(MaGv!$C$7:$BB$7, L566)&gt;0, INDEX(MaGv!$C$3:$BB$7, 1, MATCH(L566, MaGv!$C$7:$BB$7,0))," ")</f>
        <v>A6</v>
      </c>
      <c r="P570" s="48" t="str">
        <f>IF(COUNTIF(MaGv!$C$12:$BB$12, L566)&gt;0, INDEX(MaGv!$C$3:$BB$12, 1, MATCH(L566, MaGv!$C$12:$BB$12,0))," ")</f>
        <v xml:space="preserve"> </v>
      </c>
      <c r="Q570" s="48" t="str">
        <f>IF(COUNTIF(MaGv!$C$17:$BB$17, L566)&gt;0, INDEX(MaGv!$C$3:$BB$17, 1, MATCH(L566, MaGv!$C$17:$BB$17,0))," ")</f>
        <v xml:space="preserve"> </v>
      </c>
      <c r="R570" s="48" t="str">
        <f>IF(COUNTIF(MaGv!$C$22:$BB$22, L566)&gt;0, INDEX(MaGv!$C$3:$BB$22, 1, MATCH(L566, MaGv!$C$22:$BB$22,0))," ")</f>
        <v>B8</v>
      </c>
      <c r="S570" s="48" t="str">
        <f>IF(COUNTIF(MaGv!$C$27:$BB$27, L566)&gt;0, INDEX(MaGv!$C$3:$BB$27, 1, MATCH(L566, MaGv!$C$27:$BB$27,0))," ")</f>
        <v xml:space="preserve"> </v>
      </c>
      <c r="T570" s="48" t="str">
        <f>IF(COUNTIF(MaGv!$C$32:$BB$32, L566)&gt;0, INDEX(MaGv!$C$3:$BB$32, 1, MATCH(L566, MaGv!$C$32:$BB$32,0))," ")</f>
        <v xml:space="preserve"> </v>
      </c>
    </row>
    <row r="571" spans="1:22" ht="12.95" customHeight="1" thickBot="1" x14ac:dyDescent="0.25">
      <c r="A571" s="91"/>
      <c r="B571" s="486"/>
      <c r="C571" s="79">
        <v>5</v>
      </c>
      <c r="D571" s="81" t="s">
        <v>142</v>
      </c>
      <c r="E571" s="79" t="str">
        <f>IF(COUNTIF(MaGv!$C$8:$BB$8, B566)&gt;0, INDEX(MaGv!$C$3:$BB$8, 1, MATCH(B566, MaGv!$C$8:$BB$8,0))," ")</f>
        <v xml:space="preserve"> </v>
      </c>
      <c r="F571" s="79" t="str">
        <f>IF(COUNTIF(MaGv!$C$13:$BB$13, B566)&gt;0, INDEX(MaGv!$C$3:$BB$13, 1, MATCH(B566, MaGv!$C$13:$BB$13,0))," ")</f>
        <v xml:space="preserve"> </v>
      </c>
      <c r="G571" s="79" t="str">
        <f>IF(COUNTIF(MaGv!$C$18:$BB$18, B566)&gt;0, INDEX(MaGv!$C$3:$BB$18, 1, MATCH(B566, MaGv!$C$18:$BB$18,0))," ")</f>
        <v xml:space="preserve"> </v>
      </c>
      <c r="H571" s="79" t="str">
        <f>IF(COUNTIF(MaGv!$C$23:$BB$23, B566)&gt;0, INDEX(MaGv!$C$3:$BB$23, 1, MATCH(B566, MaGv!$C$23:$BB$23,0))," ")</f>
        <v xml:space="preserve"> </v>
      </c>
      <c r="I571" s="79" t="str">
        <f>IF(COUNTIF(MaGv!$C$28:$BB$28, B566)&gt;0, INDEX(MaGv!$C$3:$BB$28, 1, MATCH(B566, MaGv!$C$28:$BB$28,0))," ")</f>
        <v xml:space="preserve"> </v>
      </c>
      <c r="J571" s="79" t="str">
        <f>IF(COUNTIF(MaGv!$C$33:$BB$33, B566)&gt;0, INDEX(MaGv!$C$3:$BB$33, 1, MATCH(B566, MaGv!$C$33:$BB$33, 0))," ")</f>
        <v xml:space="preserve"> </v>
      </c>
      <c r="K571" s="75"/>
      <c r="L571" s="486"/>
      <c r="M571" s="79">
        <v>5</v>
      </c>
      <c r="N571" s="81" t="s">
        <v>142</v>
      </c>
      <c r="O571" s="79" t="str">
        <f>IF(COUNTIF(MaGv!$C$8:$BB$8, L566)&gt;0, INDEX(MaGv!$C$3:$BB$8, 1, MATCH(L566, MaGv!$C$8:$BB$8,0))," ")</f>
        <v>A6</v>
      </c>
      <c r="P571" s="79" t="str">
        <f>IF(COUNTIF(MaGv!$C$13:$BB$13, L566)&gt;0, INDEX(MaGv!$C$3:$BB$13, 1, MATCH(L566, MaGv!$C$13:$BB$13,0))," ")</f>
        <v xml:space="preserve"> </v>
      </c>
      <c r="Q571" s="79" t="str">
        <f>IF(COUNTIF(MaGv!$C$18:$BB$18, L566)&gt;0, INDEX(MaGv!$C$3:$BB$18, 1, MATCH(L566, MaGv!$C$18:$BB$18,0))," ")</f>
        <v xml:space="preserve"> </v>
      </c>
      <c r="R571" s="79" t="str">
        <f>IF(COUNTIF(MaGv!$C$23:$BB$23, L566)&gt;0, INDEX(MaGv!$C$3:$BB$23, 1, MATCH(L566, MaGv!$C$23:$BB$23,0))," ")</f>
        <v>A7</v>
      </c>
      <c r="S571" s="79" t="str">
        <f>IF(COUNTIF(MaGv!$C$28:$BB$28, L566)&gt;0, INDEX(MaGv!$C$3:$BB$28, 1, MATCH(L566, MaGv!$C$28:$BB$28,0))," ")</f>
        <v xml:space="preserve"> </v>
      </c>
      <c r="T571" s="79" t="str">
        <f>IF(COUNTIF(MaGv!$C$33:$BB$33, L566)&gt;0, INDEX(MaGv!$C$3:$BB$33, 1, MATCH(L566, MaGv!$C$33:$BB$33, 0))," ")</f>
        <v xml:space="preserve"> </v>
      </c>
    </row>
    <row r="572" spans="1:22" ht="12.95" customHeight="1" thickTop="1" x14ac:dyDescent="0.2">
      <c r="A572" s="91"/>
      <c r="B572" s="485" t="s">
        <v>24</v>
      </c>
      <c r="C572" s="80">
        <v>1</v>
      </c>
      <c r="D572" s="82" t="s">
        <v>446</v>
      </c>
      <c r="E572" s="80" t="str">
        <f>IF(COUNTIF(MaGv!$C$39:$BB$39, B566)&gt;0, INDEX(MaGv!$C$38:$BB$39, 1, MATCH(B566, MaGv!$C$39:$BB$39,0))," ")</f>
        <v>C13</v>
      </c>
      <c r="F572" s="80" t="str">
        <f>IF(COUNTIF(MaGv!$C$44:$BB$44, B566)&gt;0, INDEX(MaGv!$C$38:$BB$44, 1, MATCH(B566, MaGv!$C$44:$BB$44,0))," ")</f>
        <v xml:space="preserve"> </v>
      </c>
      <c r="G572" s="80" t="str">
        <f>IF(COUNTIF(MaGv!$C$49:$BB$49, B566)&gt;0, INDEX(MaGv!$C$38:$BB$49, 1, MATCH(B566, MaGv!$C$49:$BB$49,0))," ")</f>
        <v xml:space="preserve"> </v>
      </c>
      <c r="H572" s="80" t="str">
        <f>IF(COUNTIF(MaGv!$C$54:$BB$54, B566)&gt;0, INDEX(MaGv!$C$38:$BB$54, 1, MATCH(B566, MaGv!$C$54:$BB$54,0))," ")</f>
        <v xml:space="preserve"> </v>
      </c>
      <c r="I572" s="80" t="str">
        <f>IF(COUNTIF(MaGv!$C$59:$BB$59, B566)&gt;0, INDEX(MaGv!$C$38:$BB$59, 1, MATCH(B566, MaGv!$C$59:$BB$59,0))," ")</f>
        <v>B10</v>
      </c>
      <c r="J572" s="80" t="str">
        <f>IF(COUNTIF(MaGv!$C$64:$BB$64, B566)&gt;0, INDEX(MaGv!$C$38:$BB$64, 1, MATCH(B566, MaGv!$C$64:$BB$64,0))," ")</f>
        <v xml:space="preserve"> </v>
      </c>
      <c r="K572" s="75"/>
      <c r="L572" s="485" t="s">
        <v>24</v>
      </c>
      <c r="M572" s="80">
        <v>1</v>
      </c>
      <c r="N572" s="82" t="s">
        <v>446</v>
      </c>
      <c r="O572" s="80" t="str">
        <f>IF(COUNTIF(MaGv!$C$39:$BB$39, L566)&gt;0, INDEX(MaGv!$C$38:$BB$39, 1, MATCH(L566, MaGv!$C$39:$BB$39,0))," ")</f>
        <v xml:space="preserve"> </v>
      </c>
      <c r="P572" s="80" t="str">
        <f>IF(COUNTIF(MaGv!$C$44:$BB$44, L566)&gt;0, INDEX(MaGv!$C$38:$BB$44, 1, MATCH(L566, MaGv!$C$44:$BB$44,0))," ")</f>
        <v xml:space="preserve"> </v>
      </c>
      <c r="Q572" s="80" t="str">
        <f>IF(COUNTIF(MaGv!$C$49:$BB$49, L566)&gt;0, INDEX(MaGv!$C$38:$BB$49, 1, MATCH(L566, MaGv!$C$49:$BB$49,0))," ")</f>
        <v>B8</v>
      </c>
      <c r="R572" s="80" t="str">
        <f>IF(COUNTIF(MaGv!$C$54:$BB$54, L566)&gt;0, INDEX(MaGv!$C$38:$BB$54, 1, MATCH(L566, MaGv!$C$54:$BB$54,0))," ")</f>
        <v xml:space="preserve"> </v>
      </c>
      <c r="S572" s="80" t="str">
        <f>IF(COUNTIF(MaGv!$C$59:$BB$59, L566)&gt;0, INDEX(MaGv!$C$38:$BB$59, 1, MATCH(L566, MaGv!$C$59:$BB$59,0))," ")</f>
        <v xml:space="preserve"> </v>
      </c>
      <c r="T572" s="80" t="str">
        <f>IF(COUNTIF(MaGv!$C$64:$BB$64, L566)&gt;0, INDEX(MaGv!$C$38:$BB$64, 1, MATCH(L566, MaGv!$C$64:$BB$64,0))," ")</f>
        <v xml:space="preserve"> </v>
      </c>
    </row>
    <row r="573" spans="1:22" ht="12.95" customHeight="1" x14ac:dyDescent="0.2">
      <c r="A573" s="91"/>
      <c r="B573" s="486"/>
      <c r="C573" s="48">
        <v>2</v>
      </c>
      <c r="D573" s="49" t="s">
        <v>707</v>
      </c>
      <c r="E573" s="48" t="str">
        <f>IF(COUNTIF(MaGv!$C$40:$BB$40, B566)&gt;0, INDEX(MaGv!$C$38:$BB$40, 1, MATCH(B566, MaGv!$C$40:$BB$40,0))," ")</f>
        <v>C10</v>
      </c>
      <c r="F573" s="48" t="str">
        <f>IF(COUNTIF(MaGv!$C$45:$BB$45, B566)&gt;0, INDEX(MaGv!$C$38:$BB$45, 1, MATCH(B566, MaGv!$C$45:$BB$45,0))," ")</f>
        <v>C13</v>
      </c>
      <c r="G573" s="48" t="str">
        <f>IF(COUNTIF(MaGv!$C$50:$BB$50, B566)&gt;0, INDEX(MaGv!$C$38:$BB$50, 1, MATCH(B566, MaGv!$C$50:$BB$50,0))," ")</f>
        <v>C10</v>
      </c>
      <c r="H573" s="48" t="str">
        <f>IF(COUNTIF(MaGv!$C$55:$BB$55, B566)&gt;0, INDEX(MaGv!$C$38:$BB$55, 1, MATCH(B566, MaGv!$C$55:$BB$55,0))," ")</f>
        <v xml:space="preserve"> </v>
      </c>
      <c r="I573" s="48" t="str">
        <f>IF(COUNTIF(MaGv!$C$60:$BB$60, B566)&gt;0, INDEX(MaGv!$C$38:$BB$60, 1, MATCH(B566, MaGv!$C$60:$BB$60,0))," ")</f>
        <v>C10</v>
      </c>
      <c r="J573" s="48" t="str">
        <f>IF(COUNTIF(MaGv!$C$65:$BB$65, B566)&gt;0, INDEX(MaGv!$C$38:$BB$65, 1, MATCH(B566, MaGv!$C$65:$BB$65,0))," ")</f>
        <v xml:space="preserve"> </v>
      </c>
      <c r="K573" s="75"/>
      <c r="L573" s="486"/>
      <c r="M573" s="48">
        <v>2</v>
      </c>
      <c r="N573" s="49" t="s">
        <v>707</v>
      </c>
      <c r="O573" s="48" t="str">
        <f>IF(COUNTIF(MaGv!$C$40:$BB$40, L566)&gt;0, INDEX(MaGv!$C$38:$BB$40, 1, MATCH(L566, MaGv!$C$40:$BB$40,0))," ")</f>
        <v xml:space="preserve"> </v>
      </c>
      <c r="P573" s="48" t="str">
        <f>IF(COUNTIF(MaGv!$C$45:$BB$45, L566)&gt;0, INDEX(MaGv!$C$38:$BB$45, 1, MATCH(L566, MaGv!$C$45:$BB$45,0))," ")</f>
        <v xml:space="preserve"> </v>
      </c>
      <c r="Q573" s="48" t="str">
        <f>IF(COUNTIF(MaGv!$C$50:$BB$50, L566)&gt;0, INDEX(MaGv!$C$38:$BB$50, 1, MATCH(L566, MaGv!$C$50:$BB$50,0))," ")</f>
        <v>B8</v>
      </c>
      <c r="R573" s="48" t="str">
        <f>IF(COUNTIF(MaGv!$C$55:$BB$55, L566)&gt;0, INDEX(MaGv!$C$38:$BB$55, 1, MATCH(L566, MaGv!$C$55:$BB$55,0))," ")</f>
        <v xml:space="preserve"> </v>
      </c>
      <c r="S573" s="48" t="str">
        <f>IF(COUNTIF(MaGv!$C$60:$BB$60, L566)&gt;0, INDEX(MaGv!$C$38:$BB$60, 1, MATCH(L566, MaGv!$C$60:$BB$60,0))," ")</f>
        <v xml:space="preserve"> </v>
      </c>
      <c r="T573" s="48" t="str">
        <f>IF(COUNTIF(MaGv!$C$65:$BB$65, L566)&gt;0, INDEX(MaGv!$C$38:$BB$65, 1, MATCH(L566, MaGv!$C$65:$BB$65,0))," ")</f>
        <v xml:space="preserve"> </v>
      </c>
    </row>
    <row r="574" spans="1:22" ht="12.95" customHeight="1" x14ac:dyDescent="0.2">
      <c r="A574" s="91"/>
      <c r="B574" s="486"/>
      <c r="C574" s="48">
        <v>3</v>
      </c>
      <c r="D574" s="49" t="s">
        <v>708</v>
      </c>
      <c r="E574" s="48" t="str">
        <f>IF(COUNTIF(MaGv!$C$41:$BB$41, B566)&gt;0, INDEX(MaGv!$C$38:$BB$41, 1, MATCH(B566, MaGv!$C$41:$BB$41,0))," ")</f>
        <v>B10</v>
      </c>
      <c r="F574" s="48" t="str">
        <f>IF(COUNTIF(MaGv!$C$46:$BB$46, B566)&gt;0, INDEX(MaGv!$C$38:$BB$46, 1, MATCH(B566, MaGv!$C$46:$BB$46,0))," ")</f>
        <v>C13</v>
      </c>
      <c r="G574" s="48" t="str">
        <f>IF(COUNTIF(MaGv!$C$51:$BB$51, B566)&gt;0, INDEX(MaGv!$C$38:$BB$51, 1, MATCH(B566, MaGv!$C$51:$BB$51,0))," ")</f>
        <v>C10</v>
      </c>
      <c r="H574" s="48" t="str">
        <f>IF(COUNTIF(MaGv!$C$56:$BB$56, B566)&gt;0, INDEX(MaGv!$C$38:$BB$56, 1, MATCH(B566, MaGv!$C$56:$BB$56,0))," ")</f>
        <v xml:space="preserve"> </v>
      </c>
      <c r="I574" s="48" t="str">
        <f>IF(COUNTIF(MaGv!$C$61:$BB$61, B566)&gt;0, INDEX(MaGv!$C$38:$BB$61, 1, MATCH(B566, MaGv!$C$61:$BB$61,0))," ")</f>
        <v>C10</v>
      </c>
      <c r="J574" s="48" t="str">
        <f>IF(COUNTIF(MaGv!$C$66:$BB$66, B566)&gt;0, INDEX(MaGv!$C$38:$BB$66, 1, MATCH(B566, MaGv!$C$66:$BB$66,0))," ")</f>
        <v xml:space="preserve"> </v>
      </c>
      <c r="K574" s="75"/>
      <c r="L574" s="486"/>
      <c r="M574" s="48">
        <v>3</v>
      </c>
      <c r="N574" s="49" t="s">
        <v>708</v>
      </c>
      <c r="O574" s="48" t="str">
        <f>IF(COUNTIF(MaGv!$C$41:$BB$41, L566)&gt;0, INDEX(MaGv!$C$38:$BB$41, 1, MATCH(L566, MaGv!$C$41:$BB$41,0))," ")</f>
        <v xml:space="preserve"> </v>
      </c>
      <c r="P574" s="48" t="str">
        <f>IF(COUNTIF(MaGv!$C$46:$BB$46, L566)&gt;0, INDEX(MaGv!$C$38:$BB$46, 1, MATCH(L566, MaGv!$C$46:$BB$46,0))," ")</f>
        <v xml:space="preserve"> </v>
      </c>
      <c r="Q574" s="48" t="str">
        <f>IF(COUNTIF(MaGv!$C$51:$BB$51, L566)&gt;0, INDEX(MaGv!$C$38:$BB$51, 1, MATCH(L566, MaGv!$C$51:$BB$51,0))," ")</f>
        <v xml:space="preserve"> </v>
      </c>
      <c r="R574" s="48" t="str">
        <f>IF(COUNTIF(MaGv!$C$56:$BB$56, L566)&gt;0, INDEX(MaGv!$C$38:$BB$56, 1, MATCH(L566, MaGv!$C$56:$BB$56,0))," ")</f>
        <v xml:space="preserve"> </v>
      </c>
      <c r="S574" s="48" t="str">
        <f>IF(COUNTIF(MaGv!$C$61:$BB$61, L566)&gt;0, INDEX(MaGv!$C$38:$BB$61, 1, MATCH(L566, MaGv!$C$61:$BB$61,0))," ")</f>
        <v xml:space="preserve"> </v>
      </c>
      <c r="T574" s="48" t="str">
        <f>IF(COUNTIF(MaGv!$C$66:$BB$66, L566)&gt;0, INDEX(MaGv!$C$38:$BB$66, 1, MATCH(L566, MaGv!$C$66:$BB$66,0))," ")</f>
        <v xml:space="preserve"> </v>
      </c>
    </row>
    <row r="575" spans="1:22" ht="12.95" customHeight="1" x14ac:dyDescent="0.2">
      <c r="A575" s="91"/>
      <c r="B575" s="486"/>
      <c r="C575" s="48">
        <v>4</v>
      </c>
      <c r="D575" s="49" t="s">
        <v>709</v>
      </c>
      <c r="E575" s="48" t="str">
        <f>IF(COUNTIF(MaGv!$C$42:$BB$42, B566)&gt;0, INDEX(MaGv!$C$38:$BB$42, 1, MATCH(B566, MaGv!$C$42:$BB$42,0))," ")</f>
        <v>B10</v>
      </c>
      <c r="F575" s="48" t="str">
        <f>IF(COUNTIF(MaGv!$C$47:$BB$47, B566)&gt;0, INDEX(MaGv!$C$38:$BB$47, 1, MATCH(B566, MaGv!$C$47:$BB$47,0))," ")</f>
        <v>B10</v>
      </c>
      <c r="G575" s="48" t="str">
        <f>IF(COUNTIF(MaGv!$C$52:$BB$52, B566)&gt;0, INDEX(MaGv!$C$38:$BB$52, 1, MATCH(B566, MaGv!$C$52:$BB$52, 0))," ")</f>
        <v xml:space="preserve"> </v>
      </c>
      <c r="H575" s="48" t="str">
        <f>IF(COUNTIF(MaGv!$C$57:$BB$57, B566)&gt;0, INDEX(MaGv!$C$38:$BB$57, 1, MATCH(B566, MaGv!$C$57:$BB$57,0))," ")</f>
        <v xml:space="preserve"> </v>
      </c>
      <c r="I575" s="48" t="str">
        <f>IF(COUNTIF(MaGv!$C$62:$BB$62, B566)&gt;0, INDEX(MaGv!$C$38:$BB$62, 1, MATCH(B566, MaGv!$C$62:$BB$62,0))," ")</f>
        <v>C13</v>
      </c>
      <c r="J575" s="48" t="str">
        <f>IF(COUNTIF(MaGv!$C$66:$BB$67, B566)&gt;0, INDEX(MaGv!$C$38:$BB$67, 1, MATCH(B566, MaGv!$C$67:$BB$67,0))," ")</f>
        <v xml:space="preserve"> </v>
      </c>
      <c r="K575" s="75"/>
      <c r="L575" s="486"/>
      <c r="M575" s="48">
        <v>4</v>
      </c>
      <c r="N575" s="49" t="s">
        <v>709</v>
      </c>
      <c r="O575" s="48" t="str">
        <f>IF(COUNTIF(MaGv!$C$42:$BB$42, L566)&gt;0, INDEX(MaGv!$C$38:$BB$42, 1, MATCH(L566, MaGv!$C$42:$BB$42,0))," ")</f>
        <v xml:space="preserve"> </v>
      </c>
      <c r="P575" s="48" t="str">
        <f>IF(COUNTIF(MaGv!$C$47:$BB$47, L566)&gt;0, INDEX(MaGv!$C$38:$BB$47, 1, MATCH(L566, MaGv!$C$47:$BB$47,0))," ")</f>
        <v xml:space="preserve"> </v>
      </c>
      <c r="Q575" s="48" t="str">
        <f>IF(COUNTIF(MaGv!$C$52:$BB$52, L566)&gt;0, INDEX(MaGv!$C$38:$BB$52, 1, MATCH(L566, MaGv!$C$52:$BB$52, 0))," ")</f>
        <v>A7</v>
      </c>
      <c r="R575" s="48" t="str">
        <f>IF(COUNTIF(MaGv!$C$57:$BB$57, L566)&gt;0, INDEX(MaGv!$C$38:$BB$57, 1, MATCH(L566, MaGv!$C$57:$BB$57,0))," ")</f>
        <v xml:space="preserve"> </v>
      </c>
      <c r="S575" s="48" t="str">
        <f>IF(COUNTIF(MaGv!$C$62:$BB$62, L566)&gt;0, INDEX(MaGv!$C$38:$BB$62, 1, MATCH(L566, MaGv!$C$62:$BB$62,0))," ")</f>
        <v xml:space="preserve"> </v>
      </c>
      <c r="T575" s="48" t="str">
        <f>IF(COUNTIF(MaGv!$C$66:$BB$67, L566)&gt;0, INDEX(MaGv!$C$38:$BB$67, 1, MATCH(L566, MaGv!$C$67:$BB$67,0))," ")</f>
        <v xml:space="preserve"> </v>
      </c>
    </row>
    <row r="576" spans="1:22" ht="12.95" customHeight="1" x14ac:dyDescent="0.2">
      <c r="A576" s="91"/>
      <c r="B576" s="487"/>
      <c r="C576" s="50">
        <v>5</v>
      </c>
      <c r="D576" s="51" t="s">
        <v>710</v>
      </c>
      <c r="E576" s="50" t="str">
        <f>IF(COUNTIF(MaGv!$C$43:$BB$43, B566)&gt;0, INDEX(MaGv!$C$38:$BB$43, 1, MATCH(B566, MaGv!$C$43:$BB$43,0))," ")</f>
        <v>B10</v>
      </c>
      <c r="F576" s="50" t="str">
        <f>IF(COUNTIF(MaGv!$C$48:$BB$48, B566)&gt;0, INDEX(MaGv!$C$38:$BB$48, 1, MATCH(B566, MaGv!$C$48:$BB$48,0))," ")</f>
        <v>B10</v>
      </c>
      <c r="G576" s="50" t="str">
        <f>IF(COUNTIF(MaGv!$C$53:$BB$53, B566)&gt;0, INDEX(MaGv!$C$38:$BB$53, 1, MATCH(B566, MaGv!$C$53:$BB$53,0))," ")</f>
        <v>B10</v>
      </c>
      <c r="H576" s="50" t="str">
        <f>IF(COUNTIF(MaGv!$C$58:$BB$58, B566)&gt;0, INDEX(MaGv!$C$38:$BB$58, 1, MATCH(B566, MaGv!$C$58:$BB$58,0))," ")</f>
        <v xml:space="preserve"> </v>
      </c>
      <c r="I576" s="50" t="str">
        <f>IF(COUNTIF(MaGv!$C$63:$BB$63, B566)&gt;0, INDEX(MaGv!$C$38:$BB$63, 1, MATCH(B566, MaGv!$C$63:$BB$63,0))," ")</f>
        <v>C13</v>
      </c>
      <c r="J576" s="50" t="str">
        <f>IF(COUNTIF(MaGv!$C$68:$BB$68, B566)&gt;0, INDEX(MaGv!$C$38:$BB$68, 1, MATCH(B566, MaGv!$C$68:$BB$68,0))," ")</f>
        <v xml:space="preserve"> </v>
      </c>
      <c r="K576" s="75"/>
      <c r="L576" s="487"/>
      <c r="M576" s="50">
        <v>5</v>
      </c>
      <c r="N576" s="51" t="s">
        <v>710</v>
      </c>
      <c r="O576" s="50" t="str">
        <f>IF(COUNTIF(MaGv!$C$43:$BB$43, L566)&gt;0, INDEX(MaGv!$C$38:$BB$43, 1, MATCH(L566, MaGv!$C$43:$BB$43,0))," ")</f>
        <v xml:space="preserve"> </v>
      </c>
      <c r="P576" s="50" t="str">
        <f>IF(COUNTIF(MaGv!$C$48:$BB$48, L566)&gt;0, INDEX(MaGv!$C$38:$BB$48, 1, MATCH(L566, MaGv!$C$48:$BB$48,0))," ")</f>
        <v xml:space="preserve"> </v>
      </c>
      <c r="Q576" s="50" t="str">
        <f>IF(COUNTIF(MaGv!$C$53:$BB$53, L566)&gt;0, INDEX(MaGv!$C$38:$BB$53, 1, MATCH(L566, MaGv!$C$53:$BB$53,0))," ")</f>
        <v>A7</v>
      </c>
      <c r="R576" s="50" t="str">
        <f>IF(COUNTIF(MaGv!$C$58:$BB$58, L566)&gt;0, INDEX(MaGv!$C$38:$BB$58, 1, MATCH(L566, MaGv!$C$58:$BB$58,0))," ")</f>
        <v xml:space="preserve"> </v>
      </c>
      <c r="S576" s="50" t="str">
        <f>IF(COUNTIF(MaGv!$C$63:$BB$63, L566)&gt;0, INDEX(MaGv!$C$38:$BB$63, 1, MATCH(L566, MaGv!$C$63:$BB$63,0))," ")</f>
        <v xml:space="preserve"> </v>
      </c>
      <c r="T576" s="50" t="str">
        <f>IF(COUNTIF(MaGv!$C$68:$BB$68, L566)&gt;0, INDEX(MaGv!$C$38:$BB$68, 1, MATCH(L566, MaGv!$C$68:$BB$68,0))," ")</f>
        <v xml:space="preserve"> </v>
      </c>
    </row>
    <row r="579" spans="1:22" ht="12.95" customHeight="1" x14ac:dyDescent="0.2">
      <c r="A579" s="91"/>
      <c r="B579" s="83"/>
      <c r="C579" s="40" t="s">
        <v>94</v>
      </c>
      <c r="D579" s="40"/>
      <c r="E579" s="40"/>
      <c r="F579" s="40"/>
      <c r="G579" s="40"/>
      <c r="H579" s="40" t="str">
        <f>MaGv!$N$1</f>
        <v>02/1/2018</v>
      </c>
      <c r="I579" s="40"/>
      <c r="J579" s="40"/>
      <c r="K579" s="41"/>
      <c r="L579" s="83"/>
      <c r="M579" s="40" t="s">
        <v>94</v>
      </c>
      <c r="N579" s="40"/>
      <c r="O579" s="40"/>
      <c r="P579" s="40"/>
      <c r="Q579" s="40"/>
      <c r="R579" s="40" t="str">
        <f>MaGv!$N$1</f>
        <v>02/1/2018</v>
      </c>
      <c r="S579" s="40"/>
      <c r="T579" s="40"/>
    </row>
    <row r="580" spans="1:22" ht="12.95" customHeight="1" x14ac:dyDescent="0.3">
      <c r="B580" s="84" t="s">
        <v>95</v>
      </c>
      <c r="C580" s="489" t="str">
        <f>VLOOKUP(B582,dsma,3,0)&amp;"-"&amp;VLOOKUP(B582,dsma,5,0)</f>
        <v>Lê Thị Xuyến-Văn</v>
      </c>
      <c r="D580" s="489"/>
      <c r="E580" s="489"/>
      <c r="F580" s="489"/>
      <c r="G580" s="41"/>
      <c r="H580" s="42"/>
      <c r="I580" s="43" t="s">
        <v>180</v>
      </c>
      <c r="J580" s="44">
        <f>60-COUNTIF(E583:J592, " ")</f>
        <v>18</v>
      </c>
      <c r="K580" s="41"/>
      <c r="L580" s="84" t="s">
        <v>95</v>
      </c>
      <c r="M580" s="489" t="str">
        <f>VLOOKUP(L582,dsma,3,0)&amp;"-"&amp;VLOOKUP(L582,dsma,5,0)</f>
        <v>Cao Thị Kim Dung-Văn</v>
      </c>
      <c r="N580" s="489"/>
      <c r="O580" s="489"/>
      <c r="P580" s="489"/>
      <c r="Q580" s="41"/>
      <c r="R580" s="42"/>
      <c r="S580" s="43" t="s">
        <v>180</v>
      </c>
      <c r="T580" s="44">
        <f>60-COUNTIF(O583:T592, " ")</f>
        <v>17</v>
      </c>
    </row>
    <row r="581" spans="1:22" ht="3" customHeight="1" x14ac:dyDescent="0.2">
      <c r="B581" s="83"/>
      <c r="C581" s="41"/>
      <c r="D581" s="41"/>
      <c r="E581" s="45"/>
      <c r="F581" s="41"/>
      <c r="G581" s="41"/>
      <c r="H581" s="41"/>
      <c r="I581" s="41"/>
      <c r="J581" s="41"/>
      <c r="K581" s="41"/>
      <c r="L581" s="83"/>
      <c r="M581" s="41"/>
      <c r="N581" s="41"/>
      <c r="O581" s="45"/>
      <c r="P581" s="41"/>
      <c r="Q581" s="41"/>
      <c r="R581" s="41"/>
      <c r="S581" s="41"/>
      <c r="T581" s="41"/>
    </row>
    <row r="582" spans="1:22" ht="12.95" customHeight="1" x14ac:dyDescent="0.2">
      <c r="A582" s="93"/>
      <c r="B582" s="85" t="str">
        <f>X77</f>
        <v>BV09</v>
      </c>
      <c r="C582" s="46" t="s">
        <v>96</v>
      </c>
      <c r="D582" s="46" t="s">
        <v>97</v>
      </c>
      <c r="E582" s="46" t="s">
        <v>15</v>
      </c>
      <c r="F582" s="46" t="s">
        <v>16</v>
      </c>
      <c r="G582" s="46" t="s">
        <v>38</v>
      </c>
      <c r="H582" s="46" t="s">
        <v>39</v>
      </c>
      <c r="I582" s="46" t="s">
        <v>40</v>
      </c>
      <c r="J582" s="46" t="s">
        <v>41</v>
      </c>
      <c r="K582" s="74"/>
      <c r="L582" s="85" t="str">
        <f>X78</f>
        <v>BV10</v>
      </c>
      <c r="M582" s="46" t="s">
        <v>96</v>
      </c>
      <c r="N582" s="46" t="s">
        <v>97</v>
      </c>
      <c r="O582" s="46" t="s">
        <v>15</v>
      </c>
      <c r="P582" s="46" t="s">
        <v>16</v>
      </c>
      <c r="Q582" s="46" t="s">
        <v>38</v>
      </c>
      <c r="R582" s="46" t="s">
        <v>39</v>
      </c>
      <c r="S582" s="46" t="s">
        <v>40</v>
      </c>
      <c r="T582" s="46" t="s">
        <v>41</v>
      </c>
      <c r="V582" s="89">
        <v>74</v>
      </c>
    </row>
    <row r="583" spans="1:22" ht="12.95" customHeight="1" x14ac:dyDescent="0.2">
      <c r="A583" s="91"/>
      <c r="B583" s="488" t="s">
        <v>25</v>
      </c>
      <c r="C583" s="38">
        <v>1</v>
      </c>
      <c r="D583" s="47" t="s">
        <v>98</v>
      </c>
      <c r="E583" s="38" t="str">
        <f>IF(COUNTIF(MaGv!$C$4:$BB$4, B582)&gt;0, INDEX(MaGv!$C$3:$BB$4, 1, MATCH(B582, MaGv!$C$4:$BB$4,0))," ")</f>
        <v>A5</v>
      </c>
      <c r="F583" s="38" t="str">
        <f>IF(COUNTIF(MaGv!$C$9:$BB$9, B582)&gt;0, INDEX(MaGv!$C$3:$BB$9, 1, MATCH(B582, MaGv!$C$9:$BB$9,0))," ")</f>
        <v>A10</v>
      </c>
      <c r="G583" s="38" t="str">
        <f>IF(COUNTIF(MaGv!$C$14:$BB$14, B582)&gt;0, INDEX(MaGv!$C$3:$BB$14, 1, MATCH(B582, MaGv!$C$14:$BB$14,0))," ")</f>
        <v xml:space="preserve"> </v>
      </c>
      <c r="H583" s="38" t="str">
        <f>IF(COUNTIF(MaGv!$C$19:$BB$19, B582)&gt;0, INDEX(MaGv!$C$3:$BB$19, 1, MATCH(B582, MaGv!$C$19:$BB$19,0))," ")</f>
        <v xml:space="preserve"> </v>
      </c>
      <c r="I583" s="38" t="str">
        <f>IF(COUNTIF(MaGv!$C$24:$BB$24, B582)&gt;0, INDEX(MaGv!$C$3:$BB$24, 1, MATCH(B582, MaGv!$C$24:$BB$24,0))," ")</f>
        <v>A10</v>
      </c>
      <c r="J583" s="38" t="str">
        <f>IF(COUNTIF(MaGv!$C$29:$BB$29, B582)&gt;0, INDEX(MaGv!$C$3:$BB$29, 1, MATCH(B582, MaGv!$C$29:$BB$29,0))," ")</f>
        <v xml:space="preserve"> </v>
      </c>
      <c r="K583" s="75"/>
      <c r="L583" s="488" t="s">
        <v>25</v>
      </c>
      <c r="M583" s="38">
        <v>1</v>
      </c>
      <c r="N583" s="47" t="s">
        <v>98</v>
      </c>
      <c r="O583" s="38" t="str">
        <f>IF(COUNTIF(MaGv!$C$4:$BB$4, L582)&gt;0, INDEX(MaGv!$C$3:$BB$4, 1, MATCH(L582, MaGv!$C$4:$BB$4,0))," ")</f>
        <v xml:space="preserve"> </v>
      </c>
      <c r="P583" s="38" t="str">
        <f>IF(COUNTIF(MaGv!$C$9:$BB$9, L582)&gt;0, INDEX(MaGv!$C$3:$BB$9, 1, MATCH(L582, MaGv!$C$9:$BB$9,0))," ")</f>
        <v xml:space="preserve"> </v>
      </c>
      <c r="Q583" s="38" t="str">
        <f>IF(COUNTIF(MaGv!$C$14:$BB$14, L582)&gt;0, INDEX(MaGv!$C$3:$BB$14, 1, MATCH(L582, MaGv!$C$14:$BB$14,0))," ")</f>
        <v xml:space="preserve"> </v>
      </c>
      <c r="R583" s="38" t="str">
        <f>IF(COUNTIF(MaGv!$C$19:$BB$19, L582)&gt;0, INDEX(MaGv!$C$3:$BB$19, 1, MATCH(L582, MaGv!$C$19:$BB$19,0))," ")</f>
        <v xml:space="preserve"> </v>
      </c>
      <c r="S583" s="38" t="str">
        <f>IF(COUNTIF(MaGv!$C$24:$BB$24, L582)&gt;0, INDEX(MaGv!$C$3:$BB$24, 1, MATCH(L582, MaGv!$C$24:$BB$24,0))," ")</f>
        <v>C6</v>
      </c>
      <c r="T583" s="38" t="str">
        <f>IF(COUNTIF(MaGv!$C$29:$BB$29, L582)&gt;0, INDEX(MaGv!$C$3:$BB$29, 1, MATCH(L582, MaGv!$C$29:$BB$29,0))," ")</f>
        <v xml:space="preserve"> </v>
      </c>
    </row>
    <row r="584" spans="1:22" ht="12.95" customHeight="1" x14ac:dyDescent="0.2">
      <c r="A584" s="91"/>
      <c r="B584" s="486"/>
      <c r="C584" s="48">
        <v>2</v>
      </c>
      <c r="D584" s="49" t="s">
        <v>140</v>
      </c>
      <c r="E584" s="48" t="str">
        <f>IF(COUNTIF(MaGv!$C$5:$BB$5, B582)&gt;0, INDEX(MaGv!$C$3:$BB$5, 1, MATCH(B582, MaGv!$C$5:$BB$5,0))," ")</f>
        <v>A5</v>
      </c>
      <c r="F584" s="48" t="str">
        <f>IF(COUNTIF(MaGv!$C$10:$BB$10, B582)&gt;0, INDEX(MaGv!$C$3:$BB$10, 1, MATCH(B582, MaGv!$C$10:$BB$10,0))," ")</f>
        <v>A10</v>
      </c>
      <c r="G584" s="48" t="str">
        <f>IF(COUNTIF(MaGv!$C$15:$BB$15, B582)&gt;0, INDEX(MaGv!$C$3:$BB$15, 1, MATCH(B582, MaGv!$C$15:$BB$15,0))," ")</f>
        <v xml:space="preserve"> </v>
      </c>
      <c r="H584" s="48" t="str">
        <f>IF(COUNTIF(MaGv!$C$20:$BB$20, B582)&gt;0, INDEX(MaGv!$C$3:$BB$20, 1, MATCH(B582, MaGv!$C$20:$BB$20,0))," ")</f>
        <v xml:space="preserve"> </v>
      </c>
      <c r="I584" s="48" t="str">
        <f>IF(COUNTIF(MaGv!$C$25:$BB$25, B582)&gt;0, INDEX(MaGv!$C$3:$BB$25, 1, MATCH(B582, MaGv!$C$25:$BB$25,0))," ")</f>
        <v>A10</v>
      </c>
      <c r="J584" s="48" t="str">
        <f>IF(COUNTIF(MaGv!$C$30:$BB$30, B582)&gt;0, INDEX(MaGv!$C$3:$BB$30, 1, MATCH(B582, MaGv!$C$30:$BB$30,0))," ")</f>
        <v xml:space="preserve"> </v>
      </c>
      <c r="K584" s="75"/>
      <c r="L584" s="486"/>
      <c r="M584" s="48">
        <v>2</v>
      </c>
      <c r="N584" s="49" t="s">
        <v>140</v>
      </c>
      <c r="O584" s="48" t="str">
        <f>IF(COUNTIF(MaGv!$C$5:$BB$5, L582)&gt;0, INDEX(MaGv!$C$3:$BB$5, 1, MATCH(L582, MaGv!$C$5:$BB$5,0))," ")</f>
        <v xml:space="preserve"> </v>
      </c>
      <c r="P584" s="48" t="str">
        <f>IF(COUNTIF(MaGv!$C$10:$BB$10, L582)&gt;0, INDEX(MaGv!$C$3:$BB$10, 1, MATCH(L582, MaGv!$C$10:$BB$10,0))," ")</f>
        <v xml:space="preserve"> </v>
      </c>
      <c r="Q584" s="48" t="str">
        <f>IF(COUNTIF(MaGv!$C$15:$BB$15, L582)&gt;0, INDEX(MaGv!$C$3:$BB$15, 1, MATCH(L582, MaGv!$C$15:$BB$15,0))," ")</f>
        <v xml:space="preserve"> </v>
      </c>
      <c r="R584" s="48" t="str">
        <f>IF(COUNTIF(MaGv!$C$20:$BB$20, L582)&gt;0, INDEX(MaGv!$C$3:$BB$20, 1, MATCH(L582, MaGv!$C$20:$BB$20,0))," ")</f>
        <v xml:space="preserve"> </v>
      </c>
      <c r="S584" s="48" t="str">
        <f>IF(COUNTIF(MaGv!$C$25:$BB$25, L582)&gt;0, INDEX(MaGv!$C$3:$BB$25, 1, MATCH(L582, MaGv!$C$25:$BB$25,0))," ")</f>
        <v>C6</v>
      </c>
      <c r="T584" s="48" t="str">
        <f>IF(COUNTIF(MaGv!$C$30:$BB$30, L582)&gt;0, INDEX(MaGv!$C$3:$BB$30, 1, MATCH(L582, MaGv!$C$30:$BB$30,0))," ")</f>
        <v xml:space="preserve"> </v>
      </c>
    </row>
    <row r="585" spans="1:22" ht="12.95" customHeight="1" x14ac:dyDescent="0.2">
      <c r="A585" s="91"/>
      <c r="B585" s="486"/>
      <c r="C585" s="48">
        <v>3</v>
      </c>
      <c r="D585" s="49" t="s">
        <v>445</v>
      </c>
      <c r="E585" s="48" t="str">
        <f>IF(COUNTIF(MaGv!$C$6:$BB$6, B582)&gt;0, INDEX(MaGv!$C$3:$BB$6, 1, MATCH(B582, MaGv!$C$6:$BB$6,0))," ")</f>
        <v>A5</v>
      </c>
      <c r="F585" s="48" t="str">
        <f>IF(COUNTIF(MaGv!$C$11:$BB$11, B582)&gt;0, INDEX(MaGv!$C$3:$BB$11, 1, MATCH(B582, MaGv!$C$11:$BB$11,0))," ")</f>
        <v xml:space="preserve"> </v>
      </c>
      <c r="G585" s="48" t="str">
        <f>IF(COUNTIF(MaGv!$C$16:$BB$16, B582)&gt;0, INDEX(MaGv!$C$3:$BB$16, 1, MATCH(B582, MaGv!$C$16:$BB$16,0))," ")</f>
        <v xml:space="preserve"> </v>
      </c>
      <c r="H585" s="48" t="str">
        <f>IF(COUNTIF(MaGv!$C$21:$BB$21, B582)&gt;0, INDEX(MaGv!$C$3:$BB$21, 1, MATCH(B582, MaGv!$C$21:$BB$21,0))," ")</f>
        <v xml:space="preserve"> </v>
      </c>
      <c r="I585" s="48" t="str">
        <f>IF(COUNTIF(MaGv!$C$26:$BB$26, B582)&gt;0, INDEX(MaGv!$C$3:$BB$26, 1, MATCH(B582, MaGv!$C$26:$BB$26,0))," ")</f>
        <v>B12</v>
      </c>
      <c r="J585" s="48" t="str">
        <f>IF(COUNTIF(MaGv!$C$31:$BB$31, B582)&gt;0, INDEX(MaGv!$C$3:$BB$31, 1, MATCH(B582, MaGv!$C$31:$BB$31,0))," ")</f>
        <v xml:space="preserve"> </v>
      </c>
      <c r="K585" s="75"/>
      <c r="L585" s="486"/>
      <c r="M585" s="48">
        <v>3</v>
      </c>
      <c r="N585" s="49" t="s">
        <v>445</v>
      </c>
      <c r="O585" s="48" t="str">
        <f>IF(COUNTIF(MaGv!$C$6:$BB$6, L582)&gt;0, INDEX(MaGv!$C$3:$BB$6, 1, MATCH(L582, MaGv!$C$6:$BB$6,0))," ")</f>
        <v xml:space="preserve"> </v>
      </c>
      <c r="P585" s="48" t="str">
        <f>IF(COUNTIF(MaGv!$C$11:$BB$11, L582)&gt;0, INDEX(MaGv!$C$3:$BB$11, 1, MATCH(L582, MaGv!$C$11:$BB$11,0))," ")</f>
        <v xml:space="preserve"> </v>
      </c>
      <c r="Q585" s="48" t="str">
        <f>IF(COUNTIF(MaGv!$C$16:$BB$16, L582)&gt;0, INDEX(MaGv!$C$3:$BB$16, 1, MATCH(L582, MaGv!$C$16:$BB$16,0))," ")</f>
        <v xml:space="preserve"> </v>
      </c>
      <c r="R585" s="48" t="str">
        <f>IF(COUNTIF(MaGv!$C$21:$BB$21, L582)&gt;0, INDEX(MaGv!$C$3:$BB$21, 1, MATCH(L582, MaGv!$C$21:$BB$21,0))," ")</f>
        <v>C6</v>
      </c>
      <c r="S585" s="48" t="str">
        <f>IF(COUNTIF(MaGv!$C$26:$BB$26, L582)&gt;0, INDEX(MaGv!$C$3:$BB$26, 1, MATCH(L582, MaGv!$C$26:$BB$26,0))," ")</f>
        <v xml:space="preserve"> </v>
      </c>
      <c r="T585" s="48" t="str">
        <f>IF(COUNTIF(MaGv!$C$31:$BB$31, L582)&gt;0, INDEX(MaGv!$C$3:$BB$31, 1, MATCH(L582, MaGv!$C$31:$BB$31,0))," ")</f>
        <v xml:space="preserve"> </v>
      </c>
    </row>
    <row r="586" spans="1:22" ht="12.95" customHeight="1" x14ac:dyDescent="0.2">
      <c r="A586" s="91"/>
      <c r="B586" s="486"/>
      <c r="C586" s="48">
        <v>4</v>
      </c>
      <c r="D586" s="49" t="s">
        <v>141</v>
      </c>
      <c r="E586" s="48" t="str">
        <f>IF(COUNTIF(MaGv!$C$7:$BB$7, B582)&gt;0, INDEX(MaGv!$C$3:$BB$7, 1, MATCH(B582, MaGv!$C$7:$BB$7,0))," ")</f>
        <v>A5</v>
      </c>
      <c r="F586" s="48" t="str">
        <f>IF(COUNTIF(MaGv!$C$12:$BB$12, B582)&gt;0, INDEX(MaGv!$C$3:$BB$12, 1, MATCH(B582, MaGv!$C$12:$BB$12,0))," ")</f>
        <v>A5</v>
      </c>
      <c r="G586" s="48" t="str">
        <f>IF(COUNTIF(MaGv!$C$17:$BB$17, B582)&gt;0, INDEX(MaGv!$C$3:$BB$17, 1, MATCH(B582, MaGv!$C$17:$BB$17,0))," ")</f>
        <v xml:space="preserve"> </v>
      </c>
      <c r="H586" s="48" t="str">
        <f>IF(COUNTIF(MaGv!$C$22:$BB$22, B582)&gt;0, INDEX(MaGv!$C$3:$BB$22, 1, MATCH(B582, MaGv!$C$22:$BB$22,0))," ")</f>
        <v xml:space="preserve"> </v>
      </c>
      <c r="I586" s="48" t="str">
        <f>IF(COUNTIF(MaGv!$C$27:$BB$27, B582)&gt;0, INDEX(MaGv!$C$3:$BB$27, 1, MATCH(B582, MaGv!$C$27:$BB$27,0))," ")</f>
        <v>B12</v>
      </c>
      <c r="J586" s="48" t="str">
        <f>IF(COUNTIF(MaGv!$C$32:$BB$32, B582)&gt;0, INDEX(MaGv!$C$3:$BB$32, 1, MATCH(B582, MaGv!$C$32:$BB$32,0))," ")</f>
        <v xml:space="preserve"> </v>
      </c>
      <c r="K586" s="75"/>
      <c r="L586" s="486"/>
      <c r="M586" s="48">
        <v>4</v>
      </c>
      <c r="N586" s="49" t="s">
        <v>141</v>
      </c>
      <c r="O586" s="48" t="str">
        <f>IF(COUNTIF(MaGv!$C$7:$BB$7, L582)&gt;0, INDEX(MaGv!$C$3:$BB$7, 1, MATCH(L582, MaGv!$C$7:$BB$7,0))," ")</f>
        <v xml:space="preserve"> </v>
      </c>
      <c r="P586" s="48" t="str">
        <f>IF(COUNTIF(MaGv!$C$12:$BB$12, L582)&gt;0, INDEX(MaGv!$C$3:$BB$12, 1, MATCH(L582, MaGv!$C$12:$BB$12,0))," ")</f>
        <v xml:space="preserve"> </v>
      </c>
      <c r="Q586" s="48" t="str">
        <f>IF(COUNTIF(MaGv!$C$17:$BB$17, L582)&gt;0, INDEX(MaGv!$C$3:$BB$17, 1, MATCH(L582, MaGv!$C$17:$BB$17,0))," ")</f>
        <v xml:space="preserve"> </v>
      </c>
      <c r="R586" s="48" t="str">
        <f>IF(COUNTIF(MaGv!$C$22:$BB$22, L582)&gt;0, INDEX(MaGv!$C$3:$BB$22, 1, MATCH(L582, MaGv!$C$22:$BB$22,0))," ")</f>
        <v>C2</v>
      </c>
      <c r="S586" s="48" t="str">
        <f>IF(COUNTIF(MaGv!$C$27:$BB$27, L582)&gt;0, INDEX(MaGv!$C$3:$BB$27, 1, MATCH(L582, MaGv!$C$27:$BB$27,0))," ")</f>
        <v>C2</v>
      </c>
      <c r="T586" s="48" t="str">
        <f>IF(COUNTIF(MaGv!$C$32:$BB$32, L582)&gt;0, INDEX(MaGv!$C$3:$BB$32, 1, MATCH(L582, MaGv!$C$32:$BB$32,0))," ")</f>
        <v xml:space="preserve"> </v>
      </c>
    </row>
    <row r="587" spans="1:22" ht="12.95" customHeight="1" thickBot="1" x14ac:dyDescent="0.25">
      <c r="A587" s="91"/>
      <c r="B587" s="486"/>
      <c r="C587" s="79">
        <v>5</v>
      </c>
      <c r="D587" s="81" t="s">
        <v>142</v>
      </c>
      <c r="E587" s="79" t="str">
        <f>IF(COUNTIF(MaGv!$C$8:$BB$8, B582)&gt;0, INDEX(MaGv!$C$3:$BB$8, 1, MATCH(B582, MaGv!$C$8:$BB$8,0))," ")</f>
        <v xml:space="preserve"> </v>
      </c>
      <c r="F587" s="79" t="str">
        <f>IF(COUNTIF(MaGv!$C$13:$BB$13, B582)&gt;0, INDEX(MaGv!$C$3:$BB$13, 1, MATCH(B582, MaGv!$C$13:$BB$13,0))," ")</f>
        <v xml:space="preserve"> </v>
      </c>
      <c r="G587" s="79" t="str">
        <f>IF(COUNTIF(MaGv!$C$18:$BB$18, B582)&gt;0, INDEX(MaGv!$C$3:$BB$18, 1, MATCH(B582, MaGv!$C$18:$BB$18,0))," ")</f>
        <v xml:space="preserve"> </v>
      </c>
      <c r="H587" s="79" t="str">
        <f>IF(COUNTIF(MaGv!$C$23:$BB$23, B582)&gt;0, INDEX(MaGv!$C$3:$BB$23, 1, MATCH(B582, MaGv!$C$23:$BB$23,0))," ")</f>
        <v xml:space="preserve"> </v>
      </c>
      <c r="I587" s="79" t="str">
        <f>IF(COUNTIF(MaGv!$C$28:$BB$28, B582)&gt;0, INDEX(MaGv!$C$3:$BB$28, 1, MATCH(B582, MaGv!$C$28:$BB$28,0))," ")</f>
        <v>A5</v>
      </c>
      <c r="J587" s="79" t="str">
        <f>IF(COUNTIF(MaGv!$C$33:$BB$33, B582)&gt;0, INDEX(MaGv!$C$3:$BB$33, 1, MATCH(B582, MaGv!$C$33:$BB$33, 0))," ")</f>
        <v xml:space="preserve"> </v>
      </c>
      <c r="K587" s="75"/>
      <c r="L587" s="486"/>
      <c r="M587" s="79">
        <v>5</v>
      </c>
      <c r="N587" s="81" t="s">
        <v>142</v>
      </c>
      <c r="O587" s="79" t="str">
        <f>IF(COUNTIF(MaGv!$C$8:$BB$8, L582)&gt;0, INDEX(MaGv!$C$3:$BB$8, 1, MATCH(L582, MaGv!$C$8:$BB$8,0))," ")</f>
        <v xml:space="preserve"> </v>
      </c>
      <c r="P587" s="79" t="str">
        <f>IF(COUNTIF(MaGv!$C$13:$BB$13, L582)&gt;0, INDEX(MaGv!$C$3:$BB$13, 1, MATCH(L582, MaGv!$C$13:$BB$13,0))," ")</f>
        <v xml:space="preserve"> </v>
      </c>
      <c r="Q587" s="79" t="str">
        <f>IF(COUNTIF(MaGv!$C$18:$BB$18, L582)&gt;0, INDEX(MaGv!$C$3:$BB$18, 1, MATCH(L582, MaGv!$C$18:$BB$18,0))," ")</f>
        <v xml:space="preserve"> </v>
      </c>
      <c r="R587" s="79" t="str">
        <f>IF(COUNTIF(MaGv!$C$23:$BB$23, L582)&gt;0, INDEX(MaGv!$C$3:$BB$23, 1, MATCH(L582, MaGv!$C$23:$BB$23,0))," ")</f>
        <v>C2</v>
      </c>
      <c r="S587" s="79" t="str">
        <f>IF(COUNTIF(MaGv!$C$28:$BB$28, L582)&gt;0, INDEX(MaGv!$C$3:$BB$28, 1, MATCH(L582, MaGv!$C$28:$BB$28,0))," ")</f>
        <v>C2</v>
      </c>
      <c r="T587" s="79" t="str">
        <f>IF(COUNTIF(MaGv!$C$33:$BB$33, L582)&gt;0, INDEX(MaGv!$C$3:$BB$33, 1, MATCH(L582, MaGv!$C$33:$BB$33, 0))," ")</f>
        <v xml:space="preserve"> </v>
      </c>
    </row>
    <row r="588" spans="1:22" ht="12.95" customHeight="1" thickTop="1" x14ac:dyDescent="0.2">
      <c r="A588" s="91"/>
      <c r="B588" s="485" t="s">
        <v>24</v>
      </c>
      <c r="C588" s="80">
        <v>1</v>
      </c>
      <c r="D588" s="82" t="s">
        <v>446</v>
      </c>
      <c r="E588" s="80" t="str">
        <f>IF(COUNTIF(MaGv!$C$39:$BB$39, B582)&gt;0, INDEX(MaGv!$C$38:$BB$39, 1, MATCH(B582, MaGv!$C$39:$BB$39,0))," ")</f>
        <v xml:space="preserve"> </v>
      </c>
      <c r="F588" s="80" t="str">
        <f>IF(COUNTIF(MaGv!$C$44:$BB$44, B582)&gt;0, INDEX(MaGv!$C$38:$BB$44, 1, MATCH(B582, MaGv!$C$44:$BB$44,0))," ")</f>
        <v xml:space="preserve"> </v>
      </c>
      <c r="G588" s="80" t="str">
        <f>IF(COUNTIF(MaGv!$C$49:$BB$49, B582)&gt;0, INDEX(MaGv!$C$38:$BB$49, 1, MATCH(B582, MaGv!$C$49:$BB$49,0))," ")</f>
        <v xml:space="preserve"> </v>
      </c>
      <c r="H588" s="80" t="str">
        <f>IF(COUNTIF(MaGv!$C$54:$BB$54, B582)&gt;0, INDEX(MaGv!$C$38:$BB$54, 1, MATCH(B582, MaGv!$C$54:$BB$54,0))," ")</f>
        <v xml:space="preserve"> </v>
      </c>
      <c r="I588" s="80" t="str">
        <f>IF(COUNTIF(MaGv!$C$59:$BB$59, B582)&gt;0, INDEX(MaGv!$C$38:$BB$59, 1, MATCH(B582, MaGv!$C$59:$BB$59,0))," ")</f>
        <v xml:space="preserve"> </v>
      </c>
      <c r="J588" s="80" t="str">
        <f>IF(COUNTIF(MaGv!$C$64:$BB$64, B582)&gt;0, INDEX(MaGv!$C$38:$BB$64, 1, MATCH(B582, MaGv!$C$64:$BB$64,0))," ")</f>
        <v xml:space="preserve"> </v>
      </c>
      <c r="K588" s="75"/>
      <c r="L588" s="485" t="s">
        <v>24</v>
      </c>
      <c r="M588" s="80">
        <v>1</v>
      </c>
      <c r="N588" s="82" t="s">
        <v>446</v>
      </c>
      <c r="O588" s="80" t="str">
        <f>IF(COUNTIF(MaGv!$C$39:$BB$39, L582)&gt;0, INDEX(MaGv!$C$38:$BB$39, 1, MATCH(L582, MaGv!$C$39:$BB$39,0))," ")</f>
        <v>C12</v>
      </c>
      <c r="P588" s="80" t="str">
        <f>IF(COUNTIF(MaGv!$C$44:$BB$44, L582)&gt;0, INDEX(MaGv!$C$38:$BB$44, 1, MATCH(L582, MaGv!$C$44:$BB$44,0))," ")</f>
        <v xml:space="preserve"> </v>
      </c>
      <c r="Q588" s="80" t="str">
        <f>IF(COUNTIF(MaGv!$C$49:$BB$49, L582)&gt;0, INDEX(MaGv!$C$38:$BB$49, 1, MATCH(L582, MaGv!$C$49:$BB$49,0))," ")</f>
        <v xml:space="preserve"> </v>
      </c>
      <c r="R588" s="80" t="str">
        <f>IF(COUNTIF(MaGv!$C$54:$BB$54, L582)&gt;0, INDEX(MaGv!$C$38:$BB$54, 1, MATCH(L582, MaGv!$C$54:$BB$54,0))," ")</f>
        <v xml:space="preserve"> </v>
      </c>
      <c r="S588" s="80" t="str">
        <f>IF(COUNTIF(MaGv!$C$59:$BB$59, L582)&gt;0, INDEX(MaGv!$C$38:$BB$59, 1, MATCH(L582, MaGv!$C$59:$BB$59,0))," ")</f>
        <v>C12</v>
      </c>
      <c r="T588" s="80" t="str">
        <f>IF(COUNTIF(MaGv!$C$64:$BB$64, L582)&gt;0, INDEX(MaGv!$C$38:$BB$64, 1, MATCH(L582, MaGv!$C$64:$BB$64,0))," ")</f>
        <v xml:space="preserve"> </v>
      </c>
    </row>
    <row r="589" spans="1:22" ht="12.95" customHeight="1" x14ac:dyDescent="0.2">
      <c r="A589" s="91"/>
      <c r="B589" s="486"/>
      <c r="C589" s="48">
        <v>2</v>
      </c>
      <c r="D589" s="49" t="s">
        <v>707</v>
      </c>
      <c r="E589" s="48" t="str">
        <f>IF(COUNTIF(MaGv!$C$40:$BB$40, B582)&gt;0, INDEX(MaGv!$C$38:$BB$40, 1, MATCH(B582, MaGv!$C$40:$BB$40,0))," ")</f>
        <v xml:space="preserve"> </v>
      </c>
      <c r="F589" s="48" t="str">
        <f>IF(COUNTIF(MaGv!$C$45:$BB$45, B582)&gt;0, INDEX(MaGv!$C$38:$BB$45, 1, MATCH(B582, MaGv!$C$45:$BB$45,0))," ")</f>
        <v xml:space="preserve"> </v>
      </c>
      <c r="G589" s="48" t="str">
        <f>IF(COUNTIF(MaGv!$C$50:$BB$50, B582)&gt;0, INDEX(MaGv!$C$38:$BB$50, 1, MATCH(B582, MaGv!$C$50:$BB$50,0))," ")</f>
        <v>B12</v>
      </c>
      <c r="H589" s="48" t="str">
        <f>IF(COUNTIF(MaGv!$C$55:$BB$55, B582)&gt;0, INDEX(MaGv!$C$38:$BB$55, 1, MATCH(B582, MaGv!$C$55:$BB$55,0))," ")</f>
        <v xml:space="preserve"> </v>
      </c>
      <c r="I589" s="48" t="str">
        <f>IF(COUNTIF(MaGv!$C$60:$BB$60, B582)&gt;0, INDEX(MaGv!$C$38:$BB$60, 1, MATCH(B582, MaGv!$C$60:$BB$60,0))," ")</f>
        <v xml:space="preserve"> </v>
      </c>
      <c r="J589" s="48" t="str">
        <f>IF(COUNTIF(MaGv!$C$65:$BB$65, B582)&gt;0, INDEX(MaGv!$C$38:$BB$65, 1, MATCH(B582, MaGv!$C$65:$BB$65,0))," ")</f>
        <v xml:space="preserve"> </v>
      </c>
      <c r="K589" s="75"/>
      <c r="L589" s="486"/>
      <c r="M589" s="48">
        <v>2</v>
      </c>
      <c r="N589" s="49" t="s">
        <v>707</v>
      </c>
      <c r="O589" s="48" t="str">
        <f>IF(COUNTIF(MaGv!$C$40:$BB$40, L582)&gt;0, INDEX(MaGv!$C$38:$BB$40, 1, MATCH(L582, MaGv!$C$40:$BB$40,0))," ")</f>
        <v>C6</v>
      </c>
      <c r="P589" s="48" t="str">
        <f>IF(COUNTIF(MaGv!$C$45:$BB$45, L582)&gt;0, INDEX(MaGv!$C$38:$BB$45, 1, MATCH(L582, MaGv!$C$45:$BB$45,0))," ")</f>
        <v xml:space="preserve"> </v>
      </c>
      <c r="Q589" s="48" t="str">
        <f>IF(COUNTIF(MaGv!$C$50:$BB$50, L582)&gt;0, INDEX(MaGv!$C$38:$BB$50, 1, MATCH(L582, MaGv!$C$50:$BB$50,0))," ")</f>
        <v xml:space="preserve"> </v>
      </c>
      <c r="R589" s="48" t="str">
        <f>IF(COUNTIF(MaGv!$C$55:$BB$55, L582)&gt;0, INDEX(MaGv!$C$38:$BB$55, 1, MATCH(L582, MaGv!$C$55:$BB$55,0))," ")</f>
        <v xml:space="preserve"> </v>
      </c>
      <c r="S589" s="48" t="str">
        <f>IF(COUNTIF(MaGv!$C$60:$BB$60, L582)&gt;0, INDEX(MaGv!$C$38:$BB$60, 1, MATCH(L582, MaGv!$C$60:$BB$60,0))," ")</f>
        <v>C12</v>
      </c>
      <c r="T589" s="48" t="str">
        <f>IF(COUNTIF(MaGv!$C$65:$BB$65, L582)&gt;0, INDEX(MaGv!$C$38:$BB$65, 1, MATCH(L582, MaGv!$C$65:$BB$65,0))," ")</f>
        <v xml:space="preserve"> </v>
      </c>
    </row>
    <row r="590" spans="1:22" ht="12.95" customHeight="1" x14ac:dyDescent="0.2">
      <c r="A590" s="91"/>
      <c r="B590" s="486"/>
      <c r="C590" s="48">
        <v>3</v>
      </c>
      <c r="D590" s="49" t="s">
        <v>708</v>
      </c>
      <c r="E590" s="48" t="str">
        <f>IF(COUNTIF(MaGv!$C$41:$BB$41, B582)&gt;0, INDEX(MaGv!$C$38:$BB$41, 1, MATCH(B582, MaGv!$C$41:$BB$41,0))," ")</f>
        <v xml:space="preserve"> </v>
      </c>
      <c r="F590" s="48" t="str">
        <f>IF(COUNTIF(MaGv!$C$46:$BB$46, B582)&gt;0, INDEX(MaGv!$C$38:$BB$46, 1, MATCH(B582, MaGv!$C$46:$BB$46,0))," ")</f>
        <v xml:space="preserve"> </v>
      </c>
      <c r="G590" s="48" t="str">
        <f>IF(COUNTIF(MaGv!$C$51:$BB$51, B582)&gt;0, INDEX(MaGv!$C$38:$BB$51, 1, MATCH(B582, MaGv!$C$51:$BB$51,0))," ")</f>
        <v>A10</v>
      </c>
      <c r="H590" s="48" t="str">
        <f>IF(COUNTIF(MaGv!$C$56:$BB$56, B582)&gt;0, INDEX(MaGv!$C$38:$BB$56, 1, MATCH(B582, MaGv!$C$56:$BB$56,0))," ")</f>
        <v xml:space="preserve"> </v>
      </c>
      <c r="I590" s="48" t="str">
        <f>IF(COUNTIF(MaGv!$C$61:$BB$61, B582)&gt;0, INDEX(MaGv!$C$38:$BB$61, 1, MATCH(B582, MaGv!$C$61:$BB$61,0))," ")</f>
        <v xml:space="preserve"> </v>
      </c>
      <c r="J590" s="48" t="str">
        <f>IF(COUNTIF(MaGv!$C$66:$BB$66, B582)&gt;0, INDEX(MaGv!$C$38:$BB$66, 1, MATCH(B582, MaGv!$C$66:$BB$66,0))," ")</f>
        <v xml:space="preserve"> </v>
      </c>
      <c r="K590" s="75"/>
      <c r="L590" s="486"/>
      <c r="M590" s="48">
        <v>3</v>
      </c>
      <c r="N590" s="49" t="s">
        <v>708</v>
      </c>
      <c r="O590" s="48" t="str">
        <f>IF(COUNTIF(MaGv!$C$41:$BB$41, L582)&gt;0, INDEX(MaGv!$C$38:$BB$41, 1, MATCH(L582, MaGv!$C$41:$BB$41,0))," ")</f>
        <v>C6</v>
      </c>
      <c r="P590" s="48" t="str">
        <f>IF(COUNTIF(MaGv!$C$46:$BB$46, L582)&gt;0, INDEX(MaGv!$C$38:$BB$46, 1, MATCH(L582, MaGv!$C$46:$BB$46,0))," ")</f>
        <v xml:space="preserve"> </v>
      </c>
      <c r="Q590" s="48" t="str">
        <f>IF(COUNTIF(MaGv!$C$51:$BB$51, L582)&gt;0, INDEX(MaGv!$C$38:$BB$51, 1, MATCH(L582, MaGv!$C$51:$BB$51,0))," ")</f>
        <v xml:space="preserve"> </v>
      </c>
      <c r="R590" s="48" t="str">
        <f>IF(COUNTIF(MaGv!$C$56:$BB$56, L582)&gt;0, INDEX(MaGv!$C$38:$BB$56, 1, MATCH(L582, MaGv!$C$56:$BB$56,0))," ")</f>
        <v>C12</v>
      </c>
      <c r="S590" s="48" t="str">
        <f>IF(COUNTIF(MaGv!$C$61:$BB$61, L582)&gt;0, INDEX(MaGv!$C$38:$BB$61, 1, MATCH(L582, MaGv!$C$61:$BB$61,0))," ")</f>
        <v xml:space="preserve"> </v>
      </c>
      <c r="T590" s="48" t="str">
        <f>IF(COUNTIF(MaGv!$C$66:$BB$66, L582)&gt;0, INDEX(MaGv!$C$38:$BB$66, 1, MATCH(L582, MaGv!$C$66:$BB$66,0))," ")</f>
        <v xml:space="preserve"> </v>
      </c>
    </row>
    <row r="591" spans="1:22" ht="12.95" customHeight="1" x14ac:dyDescent="0.2">
      <c r="A591" s="91"/>
      <c r="B591" s="486"/>
      <c r="C591" s="48">
        <v>4</v>
      </c>
      <c r="D591" s="49" t="s">
        <v>709</v>
      </c>
      <c r="E591" s="48" t="str">
        <f>IF(COUNTIF(MaGv!$C$42:$BB$42, B582)&gt;0, INDEX(MaGv!$C$38:$BB$42, 1, MATCH(B582, MaGv!$C$42:$BB$42,0))," ")</f>
        <v xml:space="preserve"> </v>
      </c>
      <c r="F591" s="48" t="str">
        <f>IF(COUNTIF(MaGv!$C$47:$BB$47, B582)&gt;0, INDEX(MaGv!$C$38:$BB$47, 1, MATCH(B582, MaGv!$C$47:$BB$47,0))," ")</f>
        <v>B12</v>
      </c>
      <c r="G591" s="48" t="str">
        <f>IF(COUNTIF(MaGv!$C$52:$BB$52, B582)&gt;0, INDEX(MaGv!$C$38:$BB$52, 1, MATCH(B582, MaGv!$C$52:$BB$52, 0))," ")</f>
        <v>A10</v>
      </c>
      <c r="H591" s="48" t="str">
        <f>IF(COUNTIF(MaGv!$C$57:$BB$57, B582)&gt;0, INDEX(MaGv!$C$38:$BB$57, 1, MATCH(B582, MaGv!$C$57:$BB$57,0))," ")</f>
        <v xml:space="preserve"> </v>
      </c>
      <c r="I591" s="48" t="str">
        <f>IF(COUNTIF(MaGv!$C$62:$BB$62, B582)&gt;0, INDEX(MaGv!$C$38:$BB$62, 1, MATCH(B582, MaGv!$C$62:$BB$62,0))," ")</f>
        <v xml:space="preserve"> </v>
      </c>
      <c r="J591" s="48" t="str">
        <f>IF(COUNTIF(MaGv!$C$66:$BB$67, B582)&gt;0, INDEX(MaGv!$C$38:$BB$67, 1, MATCH(B582, MaGv!$C$67:$BB$67,0))," ")</f>
        <v xml:space="preserve"> </v>
      </c>
      <c r="K591" s="75"/>
      <c r="L591" s="486"/>
      <c r="M591" s="48">
        <v>4</v>
      </c>
      <c r="N591" s="49" t="s">
        <v>709</v>
      </c>
      <c r="O591" s="48" t="str">
        <f>IF(COUNTIF(MaGv!$C$42:$BB$42, L582)&gt;0, INDEX(MaGv!$C$38:$BB$42, 1, MATCH(L582, MaGv!$C$42:$BB$42,0))," ")</f>
        <v>C12</v>
      </c>
      <c r="P591" s="48" t="str">
        <f>IF(COUNTIF(MaGv!$C$47:$BB$47, L582)&gt;0, INDEX(MaGv!$C$38:$BB$47, 1, MATCH(L582, MaGv!$C$47:$BB$47,0))," ")</f>
        <v xml:space="preserve"> </v>
      </c>
      <c r="Q591" s="48" t="str">
        <f>IF(COUNTIF(MaGv!$C$52:$BB$52, L582)&gt;0, INDEX(MaGv!$C$38:$BB$52, 1, MATCH(L582, MaGv!$C$52:$BB$52, 0))," ")</f>
        <v xml:space="preserve"> </v>
      </c>
      <c r="R591" s="48" t="str">
        <f>IF(COUNTIF(MaGv!$C$57:$BB$57, L582)&gt;0, INDEX(MaGv!$C$38:$BB$57, 1, MATCH(L582, MaGv!$C$57:$BB$57,0))," ")</f>
        <v>C12</v>
      </c>
      <c r="S591" s="48" t="str">
        <f>IF(COUNTIF(MaGv!$C$62:$BB$62, L582)&gt;0, INDEX(MaGv!$C$38:$BB$62, 1, MATCH(L582, MaGv!$C$62:$BB$62,0))," ")</f>
        <v xml:space="preserve"> </v>
      </c>
      <c r="T591" s="48" t="str">
        <f>IF(COUNTIF(MaGv!$C$66:$BB$67, L582)&gt;0, INDEX(MaGv!$C$38:$BB$67, 1, MATCH(L582, MaGv!$C$67:$BB$67,0))," ")</f>
        <v xml:space="preserve"> </v>
      </c>
    </row>
    <row r="592" spans="1:22" ht="12.95" customHeight="1" x14ac:dyDescent="0.2">
      <c r="A592" s="91"/>
      <c r="B592" s="487"/>
      <c r="C592" s="50">
        <v>5</v>
      </c>
      <c r="D592" s="51" t="s">
        <v>710</v>
      </c>
      <c r="E592" s="50" t="str">
        <f>IF(COUNTIF(MaGv!$C$43:$BB$43, B582)&gt;0, INDEX(MaGv!$C$38:$BB$43, 1, MATCH(B582, MaGv!$C$43:$BB$43,0))," ")</f>
        <v xml:space="preserve"> </v>
      </c>
      <c r="F592" s="50" t="str">
        <f>IF(COUNTIF(MaGv!$C$48:$BB$48, B582)&gt;0, INDEX(MaGv!$C$38:$BB$48, 1, MATCH(B582, MaGv!$C$48:$BB$48,0))," ")</f>
        <v>B12</v>
      </c>
      <c r="G592" s="50" t="str">
        <f>IF(COUNTIF(MaGv!$C$53:$BB$53, B582)&gt;0, INDEX(MaGv!$C$38:$BB$53, 1, MATCH(B582, MaGv!$C$53:$BB$53,0))," ")</f>
        <v>A5</v>
      </c>
      <c r="H592" s="50" t="str">
        <f>IF(COUNTIF(MaGv!$C$58:$BB$58, B582)&gt;0, INDEX(MaGv!$C$38:$BB$58, 1, MATCH(B582, MaGv!$C$58:$BB$58,0))," ")</f>
        <v xml:space="preserve"> </v>
      </c>
      <c r="I592" s="50" t="str">
        <f>IF(COUNTIF(MaGv!$C$63:$BB$63, B582)&gt;0, INDEX(MaGv!$C$38:$BB$63, 1, MATCH(B582, MaGv!$C$63:$BB$63,0))," ")</f>
        <v xml:space="preserve"> </v>
      </c>
      <c r="J592" s="50" t="str">
        <f>IF(COUNTIF(MaGv!$C$68:$BB$68, B582)&gt;0, INDEX(MaGv!$C$38:$BB$68, 1, MATCH(B582, MaGv!$C$68:$BB$68,0))," ")</f>
        <v xml:space="preserve"> </v>
      </c>
      <c r="K592" s="75"/>
      <c r="L592" s="487"/>
      <c r="M592" s="50">
        <v>5</v>
      </c>
      <c r="N592" s="51" t="s">
        <v>710</v>
      </c>
      <c r="O592" s="50" t="str">
        <f>IF(COUNTIF(MaGv!$C$43:$BB$43, L582)&gt;0, INDEX(MaGv!$C$38:$BB$43, 1, MATCH(L582, MaGv!$C$43:$BB$43,0))," ")</f>
        <v>C12</v>
      </c>
      <c r="P592" s="50" t="str">
        <f>IF(COUNTIF(MaGv!$C$48:$BB$48, L582)&gt;0, INDEX(MaGv!$C$38:$BB$48, 1, MATCH(L582, MaGv!$C$48:$BB$48,0))," ")</f>
        <v xml:space="preserve"> </v>
      </c>
      <c r="Q592" s="50" t="str">
        <f>IF(COUNTIF(MaGv!$C$53:$BB$53, L582)&gt;0, INDEX(MaGv!$C$38:$BB$53, 1, MATCH(L582, MaGv!$C$53:$BB$53,0))," ")</f>
        <v xml:space="preserve"> </v>
      </c>
      <c r="R592" s="50" t="str">
        <f>IF(COUNTIF(MaGv!$C$58:$BB$58, L582)&gt;0, INDEX(MaGv!$C$38:$BB$58, 1, MATCH(L582, MaGv!$C$58:$BB$58,0))," ")</f>
        <v>C2</v>
      </c>
      <c r="S592" s="50" t="str">
        <f>IF(COUNTIF(MaGv!$C$63:$BB$63, L582)&gt;0, INDEX(MaGv!$C$38:$BB$63, 1, MATCH(L582, MaGv!$C$63:$BB$63,0))," ")</f>
        <v xml:space="preserve"> </v>
      </c>
      <c r="T592" s="50" t="str">
        <f>IF(COUNTIF(MaGv!$C$68:$BB$68, L582)&gt;0, INDEX(MaGv!$C$38:$BB$68, 1, MATCH(L582, MaGv!$C$68:$BB$68,0))," ")</f>
        <v xml:space="preserve"> </v>
      </c>
    </row>
    <row r="593" spans="1:22" ht="12.95" customHeight="1" x14ac:dyDescent="0.2">
      <c r="A593" s="91"/>
      <c r="B593" s="86"/>
      <c r="C593" s="45"/>
      <c r="D593" s="52"/>
      <c r="E593" s="45"/>
      <c r="F593" s="45"/>
      <c r="G593" s="45"/>
      <c r="H593" s="45"/>
      <c r="I593" s="45"/>
      <c r="J593" s="45"/>
      <c r="K593" s="75"/>
      <c r="L593" s="86"/>
      <c r="M593" s="45"/>
      <c r="N593" s="52"/>
      <c r="O593" s="45"/>
      <c r="P593" s="45"/>
      <c r="Q593" s="45"/>
      <c r="R593" s="45"/>
      <c r="S593" s="45"/>
      <c r="T593" s="45"/>
    </row>
    <row r="594" spans="1:22" ht="12.95" customHeight="1" x14ac:dyDescent="0.2">
      <c r="A594" s="94"/>
      <c r="B594" s="87"/>
      <c r="C594" s="53"/>
      <c r="D594" s="53"/>
      <c r="E594" s="54"/>
      <c r="F594" s="54"/>
      <c r="G594" s="54"/>
      <c r="H594" s="54"/>
      <c r="I594" s="54"/>
      <c r="J594" s="54"/>
      <c r="K594" s="54"/>
      <c r="L594" s="87"/>
      <c r="M594" s="53"/>
      <c r="N594" s="53"/>
      <c r="O594" s="54"/>
      <c r="P594" s="54"/>
      <c r="Q594" s="54"/>
      <c r="R594" s="54"/>
      <c r="S594" s="54"/>
      <c r="T594" s="54"/>
    </row>
    <row r="595" spans="1:22" ht="12.95" customHeight="1" x14ac:dyDescent="0.2">
      <c r="A595" s="91"/>
      <c r="B595" s="83"/>
      <c r="C595" s="40" t="s">
        <v>94</v>
      </c>
      <c r="D595" s="40"/>
      <c r="E595" s="40"/>
      <c r="F595" s="40"/>
      <c r="G595" s="40"/>
      <c r="H595" s="40" t="str">
        <f>MaGv!$N$1</f>
        <v>02/1/2018</v>
      </c>
      <c r="I595" s="40"/>
      <c r="J595" s="40"/>
      <c r="K595" s="41"/>
      <c r="L595" s="83"/>
      <c r="M595" s="40" t="s">
        <v>94</v>
      </c>
      <c r="N595" s="40"/>
      <c r="O595" s="40"/>
      <c r="P595" s="40"/>
      <c r="Q595" s="40"/>
      <c r="R595" s="40" t="str">
        <f>MaGv!$N$1</f>
        <v>02/1/2018</v>
      </c>
      <c r="S595" s="40"/>
      <c r="T595" s="40"/>
    </row>
    <row r="596" spans="1:22" ht="12.95" customHeight="1" x14ac:dyDescent="0.3">
      <c r="B596" s="84" t="s">
        <v>95</v>
      </c>
      <c r="C596" s="489" t="str">
        <f>VLOOKUP(B598,dsma,3,0)&amp;"-"&amp;VLOOKUP(B598,dsma,5,0)</f>
        <v>Nguyễn Thị Thu  Vân-Văn</v>
      </c>
      <c r="D596" s="489"/>
      <c r="E596" s="489"/>
      <c r="F596" s="489"/>
      <c r="G596" s="41"/>
      <c r="H596" s="42"/>
      <c r="I596" s="43" t="s">
        <v>180</v>
      </c>
      <c r="J596" s="44">
        <f>60-COUNTIF(E599:J608, " ")</f>
        <v>0</v>
      </c>
      <c r="K596" s="41"/>
      <c r="L596" s="84" t="s">
        <v>95</v>
      </c>
      <c r="M596" s="489" t="str">
        <f>VLOOKUP(L598,dsma,3,0)&amp;"-"&amp;VLOOKUP(L598,dsma,5,0)</f>
        <v>Phạm Thị Quỳnh Trang-Văn</v>
      </c>
      <c r="N596" s="489"/>
      <c r="O596" s="489"/>
      <c r="P596" s="489"/>
      <c r="Q596" s="76"/>
      <c r="R596" s="42"/>
      <c r="S596" s="43" t="s">
        <v>180</v>
      </c>
      <c r="T596" s="44">
        <f>60-COUNTIF(O599:T608, " ")</f>
        <v>22</v>
      </c>
    </row>
    <row r="597" spans="1:22" ht="3" customHeight="1" x14ac:dyDescent="0.2">
      <c r="B597" s="83"/>
      <c r="C597" s="41"/>
      <c r="D597" s="41"/>
      <c r="E597" s="45"/>
      <c r="F597" s="41"/>
      <c r="G597" s="41"/>
      <c r="H597" s="41"/>
      <c r="I597" s="41"/>
      <c r="J597" s="41"/>
      <c r="K597" s="41"/>
      <c r="L597" s="83"/>
      <c r="M597" s="41"/>
      <c r="N597" s="41"/>
      <c r="O597" s="45"/>
      <c r="P597" s="41"/>
      <c r="Q597" s="41"/>
      <c r="R597" s="41"/>
      <c r="S597" s="41"/>
      <c r="T597" s="41"/>
    </row>
    <row r="598" spans="1:22" ht="12.95" customHeight="1" x14ac:dyDescent="0.2">
      <c r="A598" s="93"/>
      <c r="B598" s="85" t="str">
        <f>X79</f>
        <v>HV11</v>
      </c>
      <c r="C598" s="46" t="s">
        <v>96</v>
      </c>
      <c r="D598" s="46" t="s">
        <v>97</v>
      </c>
      <c r="E598" s="46" t="s">
        <v>15</v>
      </c>
      <c r="F598" s="46" t="s">
        <v>16</v>
      </c>
      <c r="G598" s="46" t="s">
        <v>38</v>
      </c>
      <c r="H598" s="46" t="s">
        <v>39</v>
      </c>
      <c r="I598" s="46" t="s">
        <v>40</v>
      </c>
      <c r="J598" s="46" t="s">
        <v>41</v>
      </c>
      <c r="K598" s="74"/>
      <c r="L598" s="85" t="str">
        <f>X80</f>
        <v>BV12</v>
      </c>
      <c r="M598" s="46" t="s">
        <v>96</v>
      </c>
      <c r="N598" s="46" t="s">
        <v>97</v>
      </c>
      <c r="O598" s="46" t="s">
        <v>15</v>
      </c>
      <c r="P598" s="46" t="s">
        <v>16</v>
      </c>
      <c r="Q598" s="46" t="s">
        <v>38</v>
      </c>
      <c r="R598" s="46" t="s">
        <v>39</v>
      </c>
      <c r="S598" s="46" t="s">
        <v>40</v>
      </c>
      <c r="T598" s="46" t="s">
        <v>41</v>
      </c>
      <c r="V598" s="89">
        <v>76</v>
      </c>
    </row>
    <row r="599" spans="1:22" ht="12.95" customHeight="1" x14ac:dyDescent="0.2">
      <c r="A599" s="91"/>
      <c r="B599" s="488" t="s">
        <v>25</v>
      </c>
      <c r="C599" s="38">
        <v>1</v>
      </c>
      <c r="D599" s="47" t="s">
        <v>98</v>
      </c>
      <c r="E599" s="38" t="str">
        <f>IF(COUNTIF(MaGv!$C$4:$BB$4, B598)&gt;0, INDEX(MaGv!$C$3:$BB$4, 1, MATCH(B598, MaGv!$C$4:$BB$4,0))," ")</f>
        <v xml:space="preserve"> </v>
      </c>
      <c r="F599" s="38" t="str">
        <f>IF(COUNTIF(MaGv!$C$9:$BB$9, B598)&gt;0, INDEX(MaGv!$C$3:$BB$9, 1, MATCH(B598, MaGv!$C$9:$BB$9,0))," ")</f>
        <v xml:space="preserve"> </v>
      </c>
      <c r="G599" s="38" t="str">
        <f>IF(COUNTIF(MaGv!$C$14:$BB$14, B598)&gt;0, INDEX(MaGv!$C$3:$BB$14, 1, MATCH(B598, MaGv!$C$14:$BB$14,0))," ")</f>
        <v xml:space="preserve"> </v>
      </c>
      <c r="H599" s="38" t="str">
        <f>IF(COUNTIF(MaGv!$C$19:$BB$19, B598)&gt;0, INDEX(MaGv!$C$3:$BB$19, 1, MATCH(B598, MaGv!$C$19:$BB$19,0))," ")</f>
        <v xml:space="preserve"> </v>
      </c>
      <c r="I599" s="38" t="str">
        <f>IF(COUNTIF(MaGv!$C$24:$BB$24, B598)&gt;0, INDEX(MaGv!$C$3:$BB$24, 1, MATCH(B598, MaGv!$C$24:$BB$24,0))," ")</f>
        <v xml:space="preserve"> </v>
      </c>
      <c r="J599" s="38" t="str">
        <f>IF(COUNTIF(MaGv!$C$29:$BB$29, B598)&gt;0, INDEX(MaGv!$C$3:$BB$29, 1, MATCH(B598, MaGv!$C$29:$BB$29,0))," ")</f>
        <v xml:space="preserve"> </v>
      </c>
      <c r="K599" s="75"/>
      <c r="L599" s="488" t="s">
        <v>25</v>
      </c>
      <c r="M599" s="38">
        <v>1</v>
      </c>
      <c r="N599" s="47" t="s">
        <v>98</v>
      </c>
      <c r="O599" s="38" t="str">
        <f>IF(COUNTIF(MaGv!$C$4:$BB$4, L598)&gt;0, INDEX(MaGv!$C$3:$BB$4, 1, MATCH(L598, MaGv!$C$4:$BB$4,0))," ")</f>
        <v>B7</v>
      </c>
      <c r="P599" s="38" t="str">
        <f>IF(COUNTIF(MaGv!$C$9:$BB$9, L598)&gt;0, INDEX(MaGv!$C$3:$BB$9, 1, MATCH(L598, MaGv!$C$9:$BB$9,0))," ")</f>
        <v xml:space="preserve"> </v>
      </c>
      <c r="Q599" s="38" t="str">
        <f>IF(COUNTIF(MaGv!$C$14:$BB$14, L598)&gt;0, INDEX(MaGv!$C$3:$BB$14, 1, MATCH(L598, MaGv!$C$14:$BB$14,0))," ")</f>
        <v xml:space="preserve"> </v>
      </c>
      <c r="R599" s="38" t="str">
        <f>IF(COUNTIF(MaGv!$C$19:$BB$19, L598)&gt;0, INDEX(MaGv!$C$3:$BB$19, 1, MATCH(L598, MaGv!$C$19:$BB$19,0))," ")</f>
        <v>C4</v>
      </c>
      <c r="S599" s="38" t="str">
        <f>IF(COUNTIF(MaGv!$C$24:$BB$24, L598)&gt;0, INDEX(MaGv!$C$3:$BB$24, 1, MATCH(L598, MaGv!$C$24:$BB$24,0))," ")</f>
        <v>B2</v>
      </c>
      <c r="T599" s="38" t="str">
        <f>IF(COUNTIF(MaGv!$C$29:$BB$29, L598)&gt;0, INDEX(MaGv!$C$3:$BB$29, 1, MATCH(L598, MaGv!$C$29:$BB$29,0))," ")</f>
        <v xml:space="preserve"> </v>
      </c>
    </row>
    <row r="600" spans="1:22" ht="12.95" customHeight="1" x14ac:dyDescent="0.2">
      <c r="A600" s="91"/>
      <c r="B600" s="486"/>
      <c r="C600" s="48">
        <v>2</v>
      </c>
      <c r="D600" s="49" t="s">
        <v>140</v>
      </c>
      <c r="E600" s="48" t="str">
        <f>IF(COUNTIF(MaGv!$C$5:$BB$5, B598)&gt;0, INDEX(MaGv!$C$3:$BB$5, 1, MATCH(B598, MaGv!$C$5:$BB$5,0))," ")</f>
        <v xml:space="preserve"> </v>
      </c>
      <c r="F600" s="48" t="str">
        <f>IF(COUNTIF(MaGv!$C$10:$BB$10, B598)&gt;0, INDEX(MaGv!$C$3:$BB$10, 1, MATCH(B598, MaGv!$C$10:$BB$10,0))," ")</f>
        <v xml:space="preserve"> </v>
      </c>
      <c r="G600" s="48" t="str">
        <f>IF(COUNTIF(MaGv!$C$15:$BB$15, B598)&gt;0, INDEX(MaGv!$C$3:$BB$15, 1, MATCH(B598, MaGv!$C$15:$BB$15,0))," ")</f>
        <v xml:space="preserve"> </v>
      </c>
      <c r="H600" s="48" t="str">
        <f>IF(COUNTIF(MaGv!$C$20:$BB$20, B598)&gt;0, INDEX(MaGv!$C$3:$BB$20, 1, MATCH(B598, MaGv!$C$20:$BB$20,0))," ")</f>
        <v xml:space="preserve"> </v>
      </c>
      <c r="I600" s="48" t="str">
        <f>IF(COUNTIF(MaGv!$C$25:$BB$25, B598)&gt;0, INDEX(MaGv!$C$3:$BB$25, 1, MATCH(B598, MaGv!$C$25:$BB$25,0))," ")</f>
        <v xml:space="preserve"> </v>
      </c>
      <c r="J600" s="48" t="str">
        <f>IF(COUNTIF(MaGv!$C$30:$BB$30, B598)&gt;0, INDEX(MaGv!$C$3:$BB$30, 1, MATCH(B598, MaGv!$C$30:$BB$30,0))," ")</f>
        <v xml:space="preserve"> </v>
      </c>
      <c r="K600" s="75"/>
      <c r="L600" s="486"/>
      <c r="M600" s="48">
        <v>2</v>
      </c>
      <c r="N600" s="49" t="s">
        <v>140</v>
      </c>
      <c r="O600" s="48" t="str">
        <f>IF(COUNTIF(MaGv!$C$5:$BB$5, L598)&gt;0, INDEX(MaGv!$C$3:$BB$5, 1, MATCH(L598, MaGv!$C$5:$BB$5,0))," ")</f>
        <v>B7</v>
      </c>
      <c r="P600" s="48" t="str">
        <f>IF(COUNTIF(MaGv!$C$10:$BB$10, L598)&gt;0, INDEX(MaGv!$C$3:$BB$10, 1, MATCH(L598, MaGv!$C$10:$BB$10,0))," ")</f>
        <v xml:space="preserve"> </v>
      </c>
      <c r="Q600" s="48" t="str">
        <f>IF(COUNTIF(MaGv!$C$15:$BB$15, L598)&gt;0, INDEX(MaGv!$C$3:$BB$15, 1, MATCH(L598, MaGv!$C$15:$BB$15,0))," ")</f>
        <v xml:space="preserve"> </v>
      </c>
      <c r="R600" s="48" t="str">
        <f>IF(COUNTIF(MaGv!$C$20:$BB$20, L598)&gt;0, INDEX(MaGv!$C$3:$BB$20, 1, MATCH(L598, MaGv!$C$20:$BB$20,0))," ")</f>
        <v>C4</v>
      </c>
      <c r="S600" s="48" t="str">
        <f>IF(COUNTIF(MaGv!$C$25:$BB$25, L598)&gt;0, INDEX(MaGv!$C$3:$BB$25, 1, MATCH(L598, MaGv!$C$25:$BB$25,0))," ")</f>
        <v>C4</v>
      </c>
      <c r="T600" s="48" t="str">
        <f>IF(COUNTIF(MaGv!$C$30:$BB$30, L598)&gt;0, INDEX(MaGv!$C$3:$BB$30, 1, MATCH(L598, MaGv!$C$30:$BB$30,0))," ")</f>
        <v xml:space="preserve"> </v>
      </c>
    </row>
    <row r="601" spans="1:22" ht="12.95" customHeight="1" x14ac:dyDescent="0.2">
      <c r="A601" s="91"/>
      <c r="B601" s="486"/>
      <c r="C601" s="48">
        <v>3</v>
      </c>
      <c r="D601" s="49" t="s">
        <v>445</v>
      </c>
      <c r="E601" s="48" t="str">
        <f>IF(COUNTIF(MaGv!$C$6:$BB$6, B598)&gt;0, INDEX(MaGv!$C$3:$BB$6, 1, MATCH(B598, MaGv!$C$6:$BB$6,0))," ")</f>
        <v xml:space="preserve"> </v>
      </c>
      <c r="F601" s="48" t="str">
        <f>IF(COUNTIF(MaGv!$C$11:$BB$11, B598)&gt;0, INDEX(MaGv!$C$3:$BB$11, 1, MATCH(B598, MaGv!$C$11:$BB$11,0))," ")</f>
        <v xml:space="preserve"> </v>
      </c>
      <c r="G601" s="48" t="str">
        <f>IF(COUNTIF(MaGv!$C$16:$BB$16, B598)&gt;0, INDEX(MaGv!$C$3:$BB$16, 1, MATCH(B598, MaGv!$C$16:$BB$16,0))," ")</f>
        <v xml:space="preserve"> </v>
      </c>
      <c r="H601" s="48" t="str">
        <f>IF(COUNTIF(MaGv!$C$21:$BB$21, B598)&gt;0, INDEX(MaGv!$C$3:$BB$21, 1, MATCH(B598, MaGv!$C$21:$BB$21,0))," ")</f>
        <v xml:space="preserve"> </v>
      </c>
      <c r="I601" s="48" t="str">
        <f>IF(COUNTIF(MaGv!$C$26:$BB$26, B598)&gt;0, INDEX(MaGv!$C$3:$BB$26, 1, MATCH(B598, MaGv!$C$26:$BB$26,0))," ")</f>
        <v xml:space="preserve"> </v>
      </c>
      <c r="J601" s="48" t="str">
        <f>IF(COUNTIF(MaGv!$C$31:$BB$31, B598)&gt;0, INDEX(MaGv!$C$3:$BB$31, 1, MATCH(B598, MaGv!$C$31:$BB$31,0))," ")</f>
        <v xml:space="preserve"> </v>
      </c>
      <c r="K601" s="75"/>
      <c r="L601" s="486"/>
      <c r="M601" s="48">
        <v>3</v>
      </c>
      <c r="N601" s="49" t="s">
        <v>445</v>
      </c>
      <c r="O601" s="48" t="str">
        <f>IF(COUNTIF(MaGv!$C$6:$BB$6, L598)&gt;0, INDEX(MaGv!$C$3:$BB$6, 1, MATCH(L598, MaGv!$C$6:$BB$6,0))," ")</f>
        <v xml:space="preserve"> </v>
      </c>
      <c r="P601" s="48" t="str">
        <f>IF(COUNTIF(MaGv!$C$11:$BB$11, L598)&gt;0, INDEX(MaGv!$C$3:$BB$11, 1, MATCH(L598, MaGv!$C$11:$BB$11,0))," ")</f>
        <v xml:space="preserve"> </v>
      </c>
      <c r="Q601" s="48" t="str">
        <f>IF(COUNTIF(MaGv!$C$16:$BB$16, L598)&gt;0, INDEX(MaGv!$C$3:$BB$16, 1, MATCH(L598, MaGv!$C$16:$BB$16,0))," ")</f>
        <v xml:space="preserve"> </v>
      </c>
      <c r="R601" s="48" t="str">
        <f>IF(COUNTIF(MaGv!$C$21:$BB$21, L598)&gt;0, INDEX(MaGv!$C$3:$BB$21, 1, MATCH(L598, MaGv!$C$21:$BB$21,0))," ")</f>
        <v>B2</v>
      </c>
      <c r="S601" s="48" t="str">
        <f>IF(COUNTIF(MaGv!$C$26:$BB$26, L598)&gt;0, INDEX(MaGv!$C$3:$BB$26, 1, MATCH(L598, MaGv!$C$26:$BB$26,0))," ")</f>
        <v>C14</v>
      </c>
      <c r="T601" s="48" t="str">
        <f>IF(COUNTIF(MaGv!$C$31:$BB$31, L598)&gt;0, INDEX(MaGv!$C$3:$BB$31, 1, MATCH(L598, MaGv!$C$31:$BB$31,0))," ")</f>
        <v xml:space="preserve"> </v>
      </c>
    </row>
    <row r="602" spans="1:22" ht="12.95" customHeight="1" x14ac:dyDescent="0.2">
      <c r="A602" s="91"/>
      <c r="B602" s="486"/>
      <c r="C602" s="48">
        <v>4</v>
      </c>
      <c r="D602" s="49" t="s">
        <v>141</v>
      </c>
      <c r="E602" s="48" t="str">
        <f>IF(COUNTIF(MaGv!$C$7:$BB$7, B598)&gt;0, INDEX(MaGv!$C$3:$BB$7, 1, MATCH(B598, MaGv!$C$7:$BB$7,0))," ")</f>
        <v xml:space="preserve"> </v>
      </c>
      <c r="F602" s="48" t="str">
        <f>IF(COUNTIF(MaGv!$C$12:$BB$12, B598)&gt;0, INDEX(MaGv!$C$3:$BB$12, 1, MATCH(B598, MaGv!$C$12:$BB$12,0))," ")</f>
        <v xml:space="preserve"> </v>
      </c>
      <c r="G602" s="48" t="str">
        <f>IF(COUNTIF(MaGv!$C$17:$BB$17, B598)&gt;0, INDEX(MaGv!$C$3:$BB$17, 1, MATCH(B598, MaGv!$C$17:$BB$17,0))," ")</f>
        <v xml:space="preserve"> </v>
      </c>
      <c r="H602" s="48" t="str">
        <f>IF(COUNTIF(MaGv!$C$22:$BB$22, B598)&gt;0, INDEX(MaGv!$C$3:$BB$22, 1, MATCH(B598, MaGv!$C$22:$BB$22,0))," ")</f>
        <v xml:space="preserve"> </v>
      </c>
      <c r="I602" s="48" t="str">
        <f>IF(COUNTIF(MaGv!$C$27:$BB$27, B598)&gt;0, INDEX(MaGv!$C$3:$BB$27, 1, MATCH(B598, MaGv!$C$27:$BB$27,0))," ")</f>
        <v xml:space="preserve"> </v>
      </c>
      <c r="J602" s="48" t="str">
        <f>IF(COUNTIF(MaGv!$C$32:$BB$32, B598)&gt;0, INDEX(MaGv!$C$3:$BB$32, 1, MATCH(B598, MaGv!$C$32:$BB$32,0))," ")</f>
        <v xml:space="preserve"> </v>
      </c>
      <c r="K602" s="75"/>
      <c r="L602" s="486"/>
      <c r="M602" s="48">
        <v>4</v>
      </c>
      <c r="N602" s="49" t="s">
        <v>141</v>
      </c>
      <c r="O602" s="48" t="str">
        <f>IF(COUNTIF(MaGv!$C$7:$BB$7, L598)&gt;0, INDEX(MaGv!$C$3:$BB$7, 1, MATCH(L598, MaGv!$C$7:$BB$7,0))," ")</f>
        <v>C4</v>
      </c>
      <c r="P602" s="48" t="str">
        <f>IF(COUNTIF(MaGv!$C$12:$BB$12, L598)&gt;0, INDEX(MaGv!$C$3:$BB$12, 1, MATCH(L598, MaGv!$C$12:$BB$12,0))," ")</f>
        <v xml:space="preserve"> </v>
      </c>
      <c r="Q602" s="48" t="str">
        <f>IF(COUNTIF(MaGv!$C$17:$BB$17, L598)&gt;0, INDEX(MaGv!$C$3:$BB$17, 1, MATCH(L598, MaGv!$C$17:$BB$17,0))," ")</f>
        <v xml:space="preserve"> </v>
      </c>
      <c r="R602" s="48" t="str">
        <f>IF(COUNTIF(MaGv!$C$22:$BB$22, L598)&gt;0, INDEX(MaGv!$C$3:$BB$22, 1, MATCH(L598, MaGv!$C$22:$BB$22,0))," ")</f>
        <v>B2</v>
      </c>
      <c r="S602" s="48" t="str">
        <f>IF(COUNTIF(MaGv!$C$27:$BB$27, L598)&gt;0, INDEX(MaGv!$C$3:$BB$27, 1, MATCH(L598, MaGv!$C$27:$BB$27,0))," ")</f>
        <v>C14</v>
      </c>
      <c r="T602" s="48" t="str">
        <f>IF(COUNTIF(MaGv!$C$32:$BB$32, L598)&gt;0, INDEX(MaGv!$C$3:$BB$32, 1, MATCH(L598, MaGv!$C$32:$BB$32,0))," ")</f>
        <v xml:space="preserve"> </v>
      </c>
    </row>
    <row r="603" spans="1:22" ht="12.95" customHeight="1" thickBot="1" x14ac:dyDescent="0.25">
      <c r="A603" s="91"/>
      <c r="B603" s="486"/>
      <c r="C603" s="79">
        <v>5</v>
      </c>
      <c r="D603" s="81" t="s">
        <v>142</v>
      </c>
      <c r="E603" s="79" t="str">
        <f>IF(COUNTIF(MaGv!$C$8:$BB$8, B598)&gt;0, INDEX(MaGv!$C$3:$BB$8, 1, MATCH(B598, MaGv!$C$8:$BB$8,0))," ")</f>
        <v xml:space="preserve"> </v>
      </c>
      <c r="F603" s="79" t="str">
        <f>IF(COUNTIF(MaGv!$C$13:$BB$13, B598)&gt;0, INDEX(MaGv!$C$3:$BB$13, 1, MATCH(B598, MaGv!$C$13:$BB$13,0))," ")</f>
        <v xml:space="preserve"> </v>
      </c>
      <c r="G603" s="79" t="str">
        <f>IF(COUNTIF(MaGv!$C$18:$BB$18, B598)&gt;0, INDEX(MaGv!$C$3:$BB$18, 1, MATCH(B598, MaGv!$C$18:$BB$18,0))," ")</f>
        <v xml:space="preserve"> </v>
      </c>
      <c r="H603" s="79" t="str">
        <f>IF(COUNTIF(MaGv!$C$23:$BB$23, B598)&gt;0, INDEX(MaGv!$C$3:$BB$23, 1, MATCH(B598, MaGv!$C$23:$BB$23,0))," ")</f>
        <v xml:space="preserve"> </v>
      </c>
      <c r="I603" s="79" t="str">
        <f>IF(COUNTIF(MaGv!$C$28:$BB$28, B598)&gt;0, INDEX(MaGv!$C$3:$BB$28, 1, MATCH(B598, MaGv!$C$28:$BB$28,0))," ")</f>
        <v xml:space="preserve"> </v>
      </c>
      <c r="J603" s="79" t="str">
        <f>IF(COUNTIF(MaGv!$C$33:$BB$33, B598)&gt;0, INDEX(MaGv!$C$3:$BB$33, 1, MATCH(B598, MaGv!$C$33:$BB$33, 0))," ")</f>
        <v xml:space="preserve"> </v>
      </c>
      <c r="K603" s="75"/>
      <c r="L603" s="486"/>
      <c r="M603" s="79">
        <v>5</v>
      </c>
      <c r="N603" s="81" t="s">
        <v>142</v>
      </c>
      <c r="O603" s="79" t="str">
        <f>IF(COUNTIF(MaGv!$C$8:$BB$8, L598)&gt;0, INDEX(MaGv!$C$3:$BB$8, 1, MATCH(L598, MaGv!$C$8:$BB$8,0))," ")</f>
        <v>C4</v>
      </c>
      <c r="P603" s="79" t="str">
        <f>IF(COUNTIF(MaGv!$C$13:$BB$13, L598)&gt;0, INDEX(MaGv!$C$3:$BB$13, 1, MATCH(L598, MaGv!$C$13:$BB$13,0))," ")</f>
        <v xml:space="preserve"> </v>
      </c>
      <c r="Q603" s="79" t="str">
        <f>IF(COUNTIF(MaGv!$C$18:$BB$18, L598)&gt;0, INDEX(MaGv!$C$3:$BB$18, 1, MATCH(L598, MaGv!$C$18:$BB$18,0))," ")</f>
        <v xml:space="preserve"> </v>
      </c>
      <c r="R603" s="79" t="str">
        <f>IF(COUNTIF(MaGv!$C$23:$BB$23, L598)&gt;0, INDEX(MaGv!$C$3:$BB$23, 1, MATCH(L598, MaGv!$C$23:$BB$23,0))," ")</f>
        <v xml:space="preserve"> </v>
      </c>
      <c r="S603" s="79" t="str">
        <f>IF(COUNTIF(MaGv!$C$28:$BB$28, L598)&gt;0, INDEX(MaGv!$C$3:$BB$28, 1, MATCH(L598, MaGv!$C$28:$BB$28,0))," ")</f>
        <v xml:space="preserve"> </v>
      </c>
      <c r="T603" s="79" t="str">
        <f>IF(COUNTIF(MaGv!$C$33:$BB$33, L598)&gt;0, INDEX(MaGv!$C$3:$BB$33, 1, MATCH(L598, MaGv!$C$33:$BB$33, 0))," ")</f>
        <v xml:space="preserve"> </v>
      </c>
    </row>
    <row r="604" spans="1:22" ht="12.95" customHeight="1" thickTop="1" x14ac:dyDescent="0.2">
      <c r="A604" s="91"/>
      <c r="B604" s="485" t="s">
        <v>24</v>
      </c>
      <c r="C604" s="80">
        <v>1</v>
      </c>
      <c r="D604" s="82" t="s">
        <v>446</v>
      </c>
      <c r="E604" s="80" t="str">
        <f>IF(COUNTIF(MaGv!$C$39:$BB$39, B598)&gt;0, INDEX(MaGv!$C$38:$BB$39, 1, MATCH(B598, MaGv!$C$39:$BB$39,0))," ")</f>
        <v xml:space="preserve"> </v>
      </c>
      <c r="F604" s="80" t="str">
        <f>IF(COUNTIF(MaGv!$C$44:$BB$44, B598)&gt;0, INDEX(MaGv!$C$38:$BB$44, 1, MATCH(B598, MaGv!$C$44:$BB$44,0))," ")</f>
        <v xml:space="preserve"> </v>
      </c>
      <c r="G604" s="80" t="str">
        <f>IF(COUNTIF(MaGv!$C$49:$BB$49, B598)&gt;0, INDEX(MaGv!$C$38:$BB$49, 1, MATCH(B598, MaGv!$C$49:$BB$49,0))," ")</f>
        <v xml:space="preserve"> </v>
      </c>
      <c r="H604" s="80" t="str">
        <f>IF(COUNTIF(MaGv!$C$54:$BB$54, B598)&gt;0, INDEX(MaGv!$C$38:$BB$54, 1, MATCH(B598, MaGv!$C$54:$BB$54,0))," ")</f>
        <v xml:space="preserve"> </v>
      </c>
      <c r="I604" s="80" t="str">
        <f>IF(COUNTIF(MaGv!$C$59:$BB$59, B598)&gt;0, INDEX(MaGv!$C$38:$BB$59, 1, MATCH(B598, MaGv!$C$59:$BB$59,0))," ")</f>
        <v xml:space="preserve"> </v>
      </c>
      <c r="J604" s="80" t="str">
        <f>IF(COUNTIF(MaGv!$C$64:$BB$64, B598)&gt;0, INDEX(MaGv!$C$38:$BB$64, 1, MATCH(B598, MaGv!$C$64:$BB$64,0))," ")</f>
        <v xml:space="preserve"> </v>
      </c>
      <c r="K604" s="75"/>
      <c r="L604" s="485" t="s">
        <v>24</v>
      </c>
      <c r="M604" s="80">
        <v>1</v>
      </c>
      <c r="N604" s="82" t="s">
        <v>446</v>
      </c>
      <c r="O604" s="80" t="str">
        <f>IF(COUNTIF(MaGv!$C$39:$BB$39, L598)&gt;0, INDEX(MaGv!$C$38:$BB$39, 1, MATCH(L598, MaGv!$C$39:$BB$39,0))," ")</f>
        <v>B2</v>
      </c>
      <c r="P604" s="80" t="str">
        <f>IF(COUNTIF(MaGv!$C$44:$BB$44, L598)&gt;0, INDEX(MaGv!$C$38:$BB$44, 1, MATCH(L598, MaGv!$C$44:$BB$44,0))," ")</f>
        <v xml:space="preserve"> </v>
      </c>
      <c r="Q604" s="80" t="str">
        <f>IF(COUNTIF(MaGv!$C$49:$BB$49, L598)&gt;0, INDEX(MaGv!$C$38:$BB$49, 1, MATCH(L598, MaGv!$C$49:$BB$49,0))," ")</f>
        <v xml:space="preserve"> </v>
      </c>
      <c r="R604" s="80" t="str">
        <f>IF(COUNTIF(MaGv!$C$54:$BB$54, L598)&gt;0, INDEX(MaGv!$C$38:$BB$54, 1, MATCH(L598, MaGv!$C$54:$BB$54,0))," ")</f>
        <v>B7</v>
      </c>
      <c r="S604" s="80" t="str">
        <f>IF(COUNTIF(MaGv!$C$59:$BB$59, L598)&gt;0, INDEX(MaGv!$C$38:$BB$59, 1, MATCH(L598, MaGv!$C$59:$BB$59,0))," ")</f>
        <v xml:space="preserve"> </v>
      </c>
      <c r="T604" s="80" t="str">
        <f>IF(COUNTIF(MaGv!$C$64:$BB$64, L598)&gt;0, INDEX(MaGv!$C$38:$BB$64, 1, MATCH(L598, MaGv!$C$64:$BB$64,0))," ")</f>
        <v xml:space="preserve"> </v>
      </c>
    </row>
    <row r="605" spans="1:22" ht="12.95" customHeight="1" x14ac:dyDescent="0.2">
      <c r="A605" s="91"/>
      <c r="B605" s="486"/>
      <c r="C605" s="48">
        <v>2</v>
      </c>
      <c r="D605" s="49" t="s">
        <v>707</v>
      </c>
      <c r="E605" s="48" t="str">
        <f>IF(COUNTIF(MaGv!$C$40:$BB$40, B598)&gt;0, INDEX(MaGv!$C$38:$BB$40, 1, MATCH(B598, MaGv!$C$40:$BB$40,0))," ")</f>
        <v xml:space="preserve"> </v>
      </c>
      <c r="F605" s="48" t="str">
        <f>IF(COUNTIF(MaGv!$C$45:$BB$45, B598)&gt;0, INDEX(MaGv!$C$38:$BB$45, 1, MATCH(B598, MaGv!$C$45:$BB$45,0))," ")</f>
        <v xml:space="preserve"> </v>
      </c>
      <c r="G605" s="48" t="str">
        <f>IF(COUNTIF(MaGv!$C$50:$BB$50, B598)&gt;0, INDEX(MaGv!$C$38:$BB$50, 1, MATCH(B598, MaGv!$C$50:$BB$50,0))," ")</f>
        <v xml:space="preserve"> </v>
      </c>
      <c r="H605" s="48" t="str">
        <f>IF(COUNTIF(MaGv!$C$55:$BB$55, B598)&gt;0, INDEX(MaGv!$C$38:$BB$55, 1, MATCH(B598, MaGv!$C$55:$BB$55,0))," ")</f>
        <v xml:space="preserve"> </v>
      </c>
      <c r="I605" s="48" t="str">
        <f>IF(COUNTIF(MaGv!$C$60:$BB$60, B598)&gt;0, INDEX(MaGv!$C$38:$BB$60, 1, MATCH(B598, MaGv!$C$60:$BB$60,0))," ")</f>
        <v xml:space="preserve"> </v>
      </c>
      <c r="J605" s="48" t="str">
        <f>IF(COUNTIF(MaGv!$C$65:$BB$65, B598)&gt;0, INDEX(MaGv!$C$38:$BB$65, 1, MATCH(B598, MaGv!$C$65:$BB$65,0))," ")</f>
        <v xml:space="preserve"> </v>
      </c>
      <c r="K605" s="75"/>
      <c r="L605" s="486"/>
      <c r="M605" s="48">
        <v>2</v>
      </c>
      <c r="N605" s="49" t="s">
        <v>707</v>
      </c>
      <c r="O605" s="48" t="str">
        <f>IF(COUNTIF(MaGv!$C$40:$BB$40, L598)&gt;0, INDEX(MaGv!$C$38:$BB$40, 1, MATCH(L598, MaGv!$C$40:$BB$40,0))," ")</f>
        <v>C14</v>
      </c>
      <c r="P605" s="48" t="str">
        <f>IF(COUNTIF(MaGv!$C$45:$BB$45, L598)&gt;0, INDEX(MaGv!$C$38:$BB$45, 1, MATCH(L598, MaGv!$C$45:$BB$45,0))," ")</f>
        <v xml:space="preserve"> </v>
      </c>
      <c r="Q605" s="48" t="str">
        <f>IF(COUNTIF(MaGv!$C$50:$BB$50, L598)&gt;0, INDEX(MaGv!$C$38:$BB$50, 1, MATCH(L598, MaGv!$C$50:$BB$50,0))," ")</f>
        <v xml:space="preserve"> </v>
      </c>
      <c r="R605" s="48" t="str">
        <f>IF(COUNTIF(MaGv!$C$55:$BB$55, L598)&gt;0, INDEX(MaGv!$C$38:$BB$55, 1, MATCH(L598, MaGv!$C$55:$BB$55,0))," ")</f>
        <v>B7</v>
      </c>
      <c r="S605" s="48" t="str">
        <f>IF(COUNTIF(MaGv!$C$60:$BB$60, L598)&gt;0, INDEX(MaGv!$C$38:$BB$60, 1, MATCH(L598, MaGv!$C$60:$BB$60,0))," ")</f>
        <v xml:space="preserve"> </v>
      </c>
      <c r="T605" s="48" t="str">
        <f>IF(COUNTIF(MaGv!$C$65:$BB$65, L598)&gt;0, INDEX(MaGv!$C$38:$BB$65, 1, MATCH(L598, MaGv!$C$65:$BB$65,0))," ")</f>
        <v xml:space="preserve"> </v>
      </c>
    </row>
    <row r="606" spans="1:22" ht="12.95" customHeight="1" x14ac:dyDescent="0.2">
      <c r="A606" s="91"/>
      <c r="B606" s="486"/>
      <c r="C606" s="48">
        <v>3</v>
      </c>
      <c r="D606" s="49" t="s">
        <v>708</v>
      </c>
      <c r="E606" s="48" t="str">
        <f>IF(COUNTIF(MaGv!$C$41:$BB$41, B598)&gt;0, INDEX(MaGv!$C$38:$BB$41, 1, MATCH(B598, MaGv!$C$41:$BB$41,0))," ")</f>
        <v xml:space="preserve"> </v>
      </c>
      <c r="F606" s="48" t="str">
        <f>IF(COUNTIF(MaGv!$C$46:$BB$46, B598)&gt;0, INDEX(MaGv!$C$38:$BB$46, 1, MATCH(B598, MaGv!$C$46:$BB$46,0))," ")</f>
        <v xml:space="preserve"> </v>
      </c>
      <c r="G606" s="48" t="str">
        <f>IF(COUNTIF(MaGv!$C$51:$BB$51, B598)&gt;0, INDEX(MaGv!$C$38:$BB$51, 1, MATCH(B598, MaGv!$C$51:$BB$51,0))," ")</f>
        <v xml:space="preserve"> </v>
      </c>
      <c r="H606" s="48" t="str">
        <f>IF(COUNTIF(MaGv!$C$56:$BB$56, B598)&gt;0, INDEX(MaGv!$C$38:$BB$56, 1, MATCH(B598, MaGv!$C$56:$BB$56,0))," ")</f>
        <v xml:space="preserve"> </v>
      </c>
      <c r="I606" s="48" t="str">
        <f>IF(COUNTIF(MaGv!$C$61:$BB$61, B598)&gt;0, INDEX(MaGv!$C$38:$BB$61, 1, MATCH(B598, MaGv!$C$61:$BB$61,0))," ")</f>
        <v xml:space="preserve"> </v>
      </c>
      <c r="J606" s="48" t="str">
        <f>IF(COUNTIF(MaGv!$C$66:$BB$66, B598)&gt;0, INDEX(MaGv!$C$38:$BB$66, 1, MATCH(B598, MaGv!$C$66:$BB$66,0))," ")</f>
        <v xml:space="preserve"> </v>
      </c>
      <c r="K606" s="75"/>
      <c r="L606" s="486"/>
      <c r="M606" s="48">
        <v>3</v>
      </c>
      <c r="N606" s="49" t="s">
        <v>708</v>
      </c>
      <c r="O606" s="48" t="str">
        <f>IF(COUNTIF(MaGv!$C$41:$BB$41, L598)&gt;0, INDEX(MaGv!$C$38:$BB$41, 1, MATCH(L598, MaGv!$C$41:$BB$41,0))," ")</f>
        <v>C14</v>
      </c>
      <c r="P606" s="48" t="str">
        <f>IF(COUNTIF(MaGv!$C$46:$BB$46, L598)&gt;0, INDEX(MaGv!$C$38:$BB$46, 1, MATCH(L598, MaGv!$C$46:$BB$46,0))," ")</f>
        <v xml:space="preserve"> </v>
      </c>
      <c r="Q606" s="48" t="str">
        <f>IF(COUNTIF(MaGv!$C$51:$BB$51, L598)&gt;0, INDEX(MaGv!$C$38:$BB$51, 1, MATCH(L598, MaGv!$C$51:$BB$51,0))," ")</f>
        <v xml:space="preserve"> </v>
      </c>
      <c r="R606" s="48" t="str">
        <f>IF(COUNTIF(MaGv!$C$56:$BB$56, L598)&gt;0, INDEX(MaGv!$C$38:$BB$56, 1, MATCH(L598, MaGv!$C$56:$BB$56,0))," ")</f>
        <v>C14</v>
      </c>
      <c r="S606" s="48" t="str">
        <f>IF(COUNTIF(MaGv!$C$61:$BB$61, L598)&gt;0, INDEX(MaGv!$C$38:$BB$61, 1, MATCH(L598, MaGv!$C$61:$BB$61,0))," ")</f>
        <v xml:space="preserve"> </v>
      </c>
      <c r="T606" s="48" t="str">
        <f>IF(COUNTIF(MaGv!$C$66:$BB$66, L598)&gt;0, INDEX(MaGv!$C$38:$BB$66, 1, MATCH(L598, MaGv!$C$66:$BB$66,0))," ")</f>
        <v xml:space="preserve"> </v>
      </c>
    </row>
    <row r="607" spans="1:22" ht="12.95" customHeight="1" x14ac:dyDescent="0.2">
      <c r="A607" s="91"/>
      <c r="B607" s="486"/>
      <c r="C607" s="48">
        <v>4</v>
      </c>
      <c r="D607" s="49" t="s">
        <v>709</v>
      </c>
      <c r="E607" s="48" t="str">
        <f>IF(COUNTIF(MaGv!$C$42:$BB$42, B598)&gt;0, INDEX(MaGv!$C$38:$BB$42, 1, MATCH(B598, MaGv!$C$42:$BB$42,0))," ")</f>
        <v xml:space="preserve"> </v>
      </c>
      <c r="F607" s="48" t="str">
        <f>IF(COUNTIF(MaGv!$C$47:$BB$47, B598)&gt;0, INDEX(MaGv!$C$38:$BB$47, 1, MATCH(B598, MaGv!$C$47:$BB$47,0))," ")</f>
        <v xml:space="preserve"> </v>
      </c>
      <c r="G607" s="48" t="str">
        <f>IF(COUNTIF(MaGv!$C$52:$BB$52, B598)&gt;0, INDEX(MaGv!$C$38:$BB$52, 1, MATCH(B598, MaGv!$C$52:$BB$52, 0))," ")</f>
        <v xml:space="preserve"> </v>
      </c>
      <c r="H607" s="48" t="str">
        <f>IF(COUNTIF(MaGv!$C$57:$BB$57, B598)&gt;0, INDEX(MaGv!$C$38:$BB$57, 1, MATCH(B598, MaGv!$C$57:$BB$57,0))," ")</f>
        <v xml:space="preserve"> </v>
      </c>
      <c r="I607" s="48" t="str">
        <f>IF(COUNTIF(MaGv!$C$62:$BB$62, B598)&gt;0, INDEX(MaGv!$C$38:$BB$62, 1, MATCH(B598, MaGv!$C$62:$BB$62,0))," ")</f>
        <v xml:space="preserve"> </v>
      </c>
      <c r="J607" s="48" t="str">
        <f>IF(COUNTIF(MaGv!$C$66:$BB$67, B598)&gt;0, INDEX(MaGv!$C$38:$BB$67, 1, MATCH(B598, MaGv!$C$67:$BB$67,0))," ")</f>
        <v xml:space="preserve"> </v>
      </c>
      <c r="K607" s="75"/>
      <c r="L607" s="486"/>
      <c r="M607" s="48">
        <v>4</v>
      </c>
      <c r="N607" s="49" t="s">
        <v>709</v>
      </c>
      <c r="O607" s="48" t="str">
        <f>IF(COUNTIF(MaGv!$C$42:$BB$42, L598)&gt;0, INDEX(MaGv!$C$38:$BB$42, 1, MATCH(L598, MaGv!$C$42:$BB$42,0))," ")</f>
        <v>B2</v>
      </c>
      <c r="P607" s="48" t="str">
        <f>IF(COUNTIF(MaGv!$C$47:$BB$47, L598)&gt;0, INDEX(MaGv!$C$38:$BB$47, 1, MATCH(L598, MaGv!$C$47:$BB$47,0))," ")</f>
        <v xml:space="preserve"> </v>
      </c>
      <c r="Q607" s="48" t="str">
        <f>IF(COUNTIF(MaGv!$C$52:$BB$52, L598)&gt;0, INDEX(MaGv!$C$38:$BB$52, 1, MATCH(L598, MaGv!$C$52:$BB$52, 0))," ")</f>
        <v xml:space="preserve"> </v>
      </c>
      <c r="R607" s="48" t="str">
        <f>IF(COUNTIF(MaGv!$C$57:$BB$57, L598)&gt;0, INDEX(MaGv!$C$38:$BB$57, 1, MATCH(L598, MaGv!$C$57:$BB$57,0))," ")</f>
        <v xml:space="preserve"> </v>
      </c>
      <c r="S607" s="48" t="str">
        <f>IF(COUNTIF(MaGv!$C$62:$BB$62, L598)&gt;0, INDEX(MaGv!$C$38:$BB$62, 1, MATCH(L598, MaGv!$C$62:$BB$62,0))," ")</f>
        <v>B7</v>
      </c>
      <c r="T607" s="48" t="str">
        <f>IF(COUNTIF(MaGv!$C$66:$BB$67, L598)&gt;0, INDEX(MaGv!$C$38:$BB$67, 1, MATCH(L598, MaGv!$C$67:$BB$67,0))," ")</f>
        <v xml:space="preserve"> </v>
      </c>
    </row>
    <row r="608" spans="1:22" ht="12.95" customHeight="1" x14ac:dyDescent="0.2">
      <c r="A608" s="91"/>
      <c r="B608" s="487"/>
      <c r="C608" s="50">
        <v>5</v>
      </c>
      <c r="D608" s="51" t="s">
        <v>710</v>
      </c>
      <c r="E608" s="50" t="str">
        <f>IF(COUNTIF(MaGv!$C$43:$BB$43, B598)&gt;0, INDEX(MaGv!$C$38:$BB$43, 1, MATCH(B598, MaGv!$C$43:$BB$43,0))," ")</f>
        <v xml:space="preserve"> </v>
      </c>
      <c r="F608" s="50" t="str">
        <f>IF(COUNTIF(MaGv!$C$48:$BB$48, B598)&gt;0, INDEX(MaGv!$C$38:$BB$48, 1, MATCH(B598, MaGv!$C$48:$BB$48,0))," ")</f>
        <v xml:space="preserve"> </v>
      </c>
      <c r="G608" s="50" t="str">
        <f>IF(COUNTIF(MaGv!$C$53:$BB$53, B598)&gt;0, INDEX(MaGv!$C$38:$BB$53, 1, MATCH(B598, MaGv!$C$53:$BB$53,0))," ")</f>
        <v xml:space="preserve"> </v>
      </c>
      <c r="H608" s="50" t="str">
        <f>IF(COUNTIF(MaGv!$C$58:$BB$58, B598)&gt;0, INDEX(MaGv!$C$38:$BB$58, 1, MATCH(B598, MaGv!$C$58:$BB$58,0))," ")</f>
        <v xml:space="preserve"> </v>
      </c>
      <c r="I608" s="50" t="str">
        <f>IF(COUNTIF(MaGv!$C$63:$BB$63, B598)&gt;0, INDEX(MaGv!$C$38:$BB$63, 1, MATCH(B598, MaGv!$C$63:$BB$63,0))," ")</f>
        <v xml:space="preserve"> </v>
      </c>
      <c r="J608" s="50" t="str">
        <f>IF(COUNTIF(MaGv!$C$68:$BB$68, B598)&gt;0, INDEX(MaGv!$C$38:$BB$68, 1, MATCH(B598, MaGv!$C$68:$BB$68,0))," ")</f>
        <v xml:space="preserve"> </v>
      </c>
      <c r="K608" s="75"/>
      <c r="L608" s="487"/>
      <c r="M608" s="50">
        <v>5</v>
      </c>
      <c r="N608" s="51" t="s">
        <v>710</v>
      </c>
      <c r="O608" s="50" t="str">
        <f>IF(COUNTIF(MaGv!$C$43:$BB$43, L598)&gt;0, INDEX(MaGv!$C$38:$BB$43, 1, MATCH(L598, MaGv!$C$43:$BB$43,0))," ")</f>
        <v>B2</v>
      </c>
      <c r="P608" s="50" t="str">
        <f>IF(COUNTIF(MaGv!$C$48:$BB$48, L598)&gt;0, INDEX(MaGv!$C$38:$BB$48, 1, MATCH(L598, MaGv!$C$48:$BB$48,0))," ")</f>
        <v xml:space="preserve"> </v>
      </c>
      <c r="Q608" s="50" t="str">
        <f>IF(COUNTIF(MaGv!$C$53:$BB$53, L598)&gt;0, INDEX(MaGv!$C$38:$BB$53, 1, MATCH(L598, MaGv!$C$53:$BB$53,0))," ")</f>
        <v xml:space="preserve"> </v>
      </c>
      <c r="R608" s="50" t="str">
        <f>IF(COUNTIF(MaGv!$C$58:$BB$58, L598)&gt;0, INDEX(MaGv!$C$38:$BB$58, 1, MATCH(L598, MaGv!$C$58:$BB$58,0))," ")</f>
        <v xml:space="preserve"> </v>
      </c>
      <c r="S608" s="50" t="str">
        <f>IF(COUNTIF(MaGv!$C$63:$BB$63, L598)&gt;0, INDEX(MaGv!$C$38:$BB$63, 1, MATCH(L598, MaGv!$C$63:$BB$63,0))," ")</f>
        <v>B2</v>
      </c>
      <c r="T608" s="50" t="str">
        <f>IF(COUNTIF(MaGv!$C$68:$BB$68, L598)&gt;0, INDEX(MaGv!$C$38:$BB$68, 1, MATCH(L598, MaGv!$C$68:$BB$68,0))," ")</f>
        <v xml:space="preserve"> </v>
      </c>
    </row>
    <row r="609" spans="1:22" ht="12.95" customHeight="1" x14ac:dyDescent="0.2">
      <c r="A609" s="91"/>
      <c r="B609" s="86"/>
      <c r="C609" s="45"/>
      <c r="D609" s="52"/>
      <c r="E609" s="45"/>
      <c r="F609" s="45"/>
      <c r="G609" s="45"/>
      <c r="H609" s="45"/>
      <c r="I609" s="45"/>
      <c r="J609" s="45"/>
      <c r="K609" s="75"/>
      <c r="L609" s="86"/>
      <c r="M609" s="45"/>
      <c r="N609" s="52"/>
      <c r="O609" s="45"/>
      <c r="P609" s="45"/>
      <c r="Q609" s="45"/>
      <c r="R609" s="45"/>
      <c r="S609" s="45"/>
      <c r="T609" s="45"/>
    </row>
    <row r="610" spans="1:22" ht="12.95" customHeight="1" x14ac:dyDescent="0.2">
      <c r="A610" s="94"/>
      <c r="B610" s="87"/>
      <c r="C610" s="53"/>
      <c r="D610" s="53"/>
      <c r="E610" s="54"/>
      <c r="F610" s="54"/>
      <c r="G610" s="54"/>
      <c r="H610" s="54"/>
      <c r="I610" s="54"/>
      <c r="J610" s="54"/>
      <c r="K610" s="54"/>
      <c r="L610" s="87"/>
      <c r="M610" s="53"/>
      <c r="N610" s="53"/>
      <c r="O610" s="54"/>
      <c r="P610" s="54"/>
      <c r="Q610" s="54"/>
      <c r="R610" s="54"/>
      <c r="S610" s="54"/>
      <c r="T610" s="54"/>
    </row>
    <row r="611" spans="1:22" ht="12.95" customHeight="1" x14ac:dyDescent="0.2">
      <c r="A611" s="91"/>
      <c r="B611" s="83"/>
      <c r="C611" s="40" t="s">
        <v>94</v>
      </c>
      <c r="D611" s="40"/>
      <c r="E611" s="40"/>
      <c r="F611" s="40"/>
      <c r="G611" s="40"/>
      <c r="H611" s="40" t="str">
        <f>MaGv!$N$1</f>
        <v>02/1/2018</v>
      </c>
      <c r="I611" s="40"/>
      <c r="J611" s="40"/>
      <c r="K611" s="41"/>
      <c r="L611" s="83"/>
      <c r="M611" s="40" t="s">
        <v>94</v>
      </c>
      <c r="N611" s="40"/>
      <c r="O611" s="40"/>
      <c r="P611" s="40"/>
      <c r="Q611" s="40"/>
      <c r="R611" s="40" t="str">
        <f>MaGv!$N$1</f>
        <v>02/1/2018</v>
      </c>
      <c r="S611" s="40"/>
      <c r="T611" s="40"/>
    </row>
    <row r="612" spans="1:22" ht="12.95" customHeight="1" x14ac:dyDescent="0.3">
      <c r="B612" s="84" t="s">
        <v>95</v>
      </c>
      <c r="C612" s="489" t="str">
        <f>VLOOKUP(B614,dsma,3,0)&amp;"-"&amp;VLOOKUP(B614,dsma,5,0)</f>
        <v>Mai Trúc Lý-Văn</v>
      </c>
      <c r="D612" s="489"/>
      <c r="E612" s="489"/>
      <c r="F612" s="489"/>
      <c r="G612" s="41"/>
      <c r="H612" s="42"/>
      <c r="I612" s="43" t="s">
        <v>180</v>
      </c>
      <c r="J612" s="44">
        <f>60-COUNTIF(E615:J624, " ")</f>
        <v>22</v>
      </c>
      <c r="K612" s="41"/>
      <c r="L612" s="84" t="s">
        <v>95</v>
      </c>
      <c r="M612" s="489" t="str">
        <f>VLOOKUP(L614,dsma,3,0)&amp;"-"&amp;VLOOKUP(L614,dsma,5,0)</f>
        <v>Nguyễn Thị Kỳ Duyên-Văn</v>
      </c>
      <c r="N612" s="489"/>
      <c r="O612" s="489"/>
      <c r="P612" s="489"/>
      <c r="Q612" s="41"/>
      <c r="R612" s="42"/>
      <c r="S612" s="43" t="s">
        <v>180</v>
      </c>
      <c r="T612" s="44">
        <f>60-COUNTIF(O615:T624, " ")</f>
        <v>17</v>
      </c>
    </row>
    <row r="613" spans="1:22" ht="3" customHeight="1" x14ac:dyDescent="0.2">
      <c r="B613" s="83"/>
      <c r="C613" s="41"/>
      <c r="D613" s="41"/>
      <c r="E613" s="45"/>
      <c r="F613" s="41"/>
      <c r="G613" s="41"/>
      <c r="H613" s="41"/>
      <c r="I613" s="41"/>
      <c r="J613" s="41"/>
      <c r="K613" s="41"/>
      <c r="L613" s="83"/>
      <c r="M613" s="41"/>
      <c r="N613" s="41"/>
      <c r="O613" s="45"/>
      <c r="P613" s="41"/>
      <c r="Q613" s="41"/>
      <c r="R613" s="41"/>
      <c r="S613" s="41"/>
      <c r="T613" s="41"/>
    </row>
    <row r="614" spans="1:22" ht="12.95" customHeight="1" x14ac:dyDescent="0.2">
      <c r="A614" s="93"/>
      <c r="B614" s="85" t="str">
        <f>X81</f>
        <v>BV13</v>
      </c>
      <c r="C614" s="46" t="s">
        <v>96</v>
      </c>
      <c r="D614" s="46" t="s">
        <v>97</v>
      </c>
      <c r="E614" s="46" t="s">
        <v>15</v>
      </c>
      <c r="F614" s="46" t="s">
        <v>16</v>
      </c>
      <c r="G614" s="46" t="s">
        <v>38</v>
      </c>
      <c r="H614" s="46" t="s">
        <v>39</v>
      </c>
      <c r="I614" s="46" t="s">
        <v>40</v>
      </c>
      <c r="J614" s="46" t="s">
        <v>41</v>
      </c>
      <c r="K614" s="74"/>
      <c r="L614" s="85" t="str">
        <f>X82</f>
        <v>BV14</v>
      </c>
      <c r="M614" s="46" t="s">
        <v>96</v>
      </c>
      <c r="N614" s="46" t="s">
        <v>97</v>
      </c>
      <c r="O614" s="46" t="s">
        <v>15</v>
      </c>
      <c r="P614" s="46" t="s">
        <v>16</v>
      </c>
      <c r="Q614" s="46" t="s">
        <v>38</v>
      </c>
      <c r="R614" s="46" t="s">
        <v>39</v>
      </c>
      <c r="S614" s="46" t="s">
        <v>40</v>
      </c>
      <c r="T614" s="46" t="s">
        <v>41</v>
      </c>
      <c r="V614" s="89">
        <v>78</v>
      </c>
    </row>
    <row r="615" spans="1:22" ht="12.95" customHeight="1" x14ac:dyDescent="0.2">
      <c r="A615" s="91"/>
      <c r="B615" s="488" t="s">
        <v>25</v>
      </c>
      <c r="C615" s="38">
        <v>1</v>
      </c>
      <c r="D615" s="47" t="s">
        <v>98</v>
      </c>
      <c r="E615" s="38" t="str">
        <f>IF(COUNTIF(MaGv!$C$4:$BB$4, B614)&gt;0, INDEX(MaGv!$C$3:$BB$4, 1, MATCH(B614, MaGv!$C$4:$BB$4,0))," ")</f>
        <v>C1</v>
      </c>
      <c r="F615" s="38" t="str">
        <f>IF(COUNTIF(MaGv!$C$9:$BB$9, B614)&gt;0, INDEX(MaGv!$C$3:$BB$9, 1, MATCH(B614, MaGv!$C$9:$BB$9,0))," ")</f>
        <v xml:space="preserve"> </v>
      </c>
      <c r="G615" s="38" t="str">
        <f>IF(COUNTIF(MaGv!$C$14:$BB$14, B614)&gt;0, INDEX(MaGv!$C$3:$BB$14, 1, MATCH(B614, MaGv!$C$14:$BB$14,0))," ")</f>
        <v xml:space="preserve"> </v>
      </c>
      <c r="H615" s="38" t="str">
        <f>IF(COUNTIF(MaGv!$C$19:$BB$19, B614)&gt;0, INDEX(MaGv!$C$3:$BB$19, 1, MATCH(B614, MaGv!$C$19:$BB$19,0))," ")</f>
        <v xml:space="preserve"> </v>
      </c>
      <c r="I615" s="38" t="str">
        <f>IF(COUNTIF(MaGv!$C$24:$BB$24, B614)&gt;0, INDEX(MaGv!$C$3:$BB$24, 1, MATCH(B614, MaGv!$C$24:$BB$24,0))," ")</f>
        <v>C1</v>
      </c>
      <c r="J615" s="38" t="str">
        <f>IF(COUNTIF(MaGv!$C$29:$BB$29, B614)&gt;0, INDEX(MaGv!$C$3:$BB$29, 1, MATCH(B614, MaGv!$C$29:$BB$29,0))," ")</f>
        <v xml:space="preserve"> </v>
      </c>
      <c r="K615" s="75"/>
      <c r="L615" s="488" t="s">
        <v>25</v>
      </c>
      <c r="M615" s="38">
        <v>1</v>
      </c>
      <c r="N615" s="47" t="s">
        <v>98</v>
      </c>
      <c r="O615" s="38" t="str">
        <f>IF(COUNTIF(MaGv!$C$4:$BB$4, L614)&gt;0, INDEX(MaGv!$C$3:$BB$4, 1, MATCH(L614, MaGv!$C$4:$BB$4,0))," ")</f>
        <v>B6</v>
      </c>
      <c r="P615" s="38" t="str">
        <f>IF(COUNTIF(MaGv!$C$9:$BB$9, L614)&gt;0, INDEX(MaGv!$C$3:$BB$9, 1, MATCH(L614, MaGv!$C$9:$BB$9,0))," ")</f>
        <v xml:space="preserve"> </v>
      </c>
      <c r="Q615" s="38" t="str">
        <f>IF(COUNTIF(MaGv!$C$14:$BB$14, L614)&gt;0, INDEX(MaGv!$C$3:$BB$14, 1, MATCH(L614, MaGv!$C$14:$BB$14,0))," ")</f>
        <v xml:space="preserve"> </v>
      </c>
      <c r="R615" s="38" t="str">
        <f>IF(COUNTIF(MaGv!$C$19:$BB$19, L614)&gt;0, INDEX(MaGv!$C$3:$BB$19, 1, MATCH(L614, MaGv!$C$19:$BB$19,0))," ")</f>
        <v xml:space="preserve"> </v>
      </c>
      <c r="S615" s="38" t="str">
        <f>IF(COUNTIF(MaGv!$C$24:$BB$24, L614)&gt;0, INDEX(MaGv!$C$3:$BB$24, 1, MATCH(L614, MaGv!$C$24:$BB$24,0))," ")</f>
        <v xml:space="preserve"> </v>
      </c>
      <c r="T615" s="38" t="str">
        <f>IF(COUNTIF(MaGv!$C$29:$BB$29, L614)&gt;0, INDEX(MaGv!$C$3:$BB$29, 1, MATCH(L614, MaGv!$C$29:$BB$29,0))," ")</f>
        <v xml:space="preserve"> </v>
      </c>
    </row>
    <row r="616" spans="1:22" ht="12.95" customHeight="1" x14ac:dyDescent="0.2">
      <c r="A616" s="91"/>
      <c r="B616" s="486"/>
      <c r="C616" s="48">
        <v>2</v>
      </c>
      <c r="D616" s="49" t="s">
        <v>140</v>
      </c>
      <c r="E616" s="48" t="str">
        <f>IF(COUNTIF(MaGv!$C$5:$BB$5, B614)&gt;0, INDEX(MaGv!$C$3:$BB$5, 1, MATCH(B614, MaGv!$C$5:$BB$5,0))," ")</f>
        <v>C1</v>
      </c>
      <c r="F616" s="48" t="str">
        <f>IF(COUNTIF(MaGv!$C$10:$BB$10, B614)&gt;0, INDEX(MaGv!$C$3:$BB$10, 1, MATCH(B614, MaGv!$C$10:$BB$10,0))," ")</f>
        <v xml:space="preserve"> </v>
      </c>
      <c r="G616" s="48" t="str">
        <f>IF(COUNTIF(MaGv!$C$15:$BB$15, B614)&gt;0, INDEX(MaGv!$C$3:$BB$15, 1, MATCH(B614, MaGv!$C$15:$BB$15,0))," ")</f>
        <v xml:space="preserve"> </v>
      </c>
      <c r="H616" s="48" t="str">
        <f>IF(COUNTIF(MaGv!$C$20:$BB$20, B614)&gt;0, INDEX(MaGv!$C$3:$BB$20, 1, MATCH(B614, MaGv!$C$20:$BB$20,0))," ")</f>
        <v xml:space="preserve"> </v>
      </c>
      <c r="I616" s="48" t="str">
        <f>IF(COUNTIF(MaGv!$C$25:$BB$25, B614)&gt;0, INDEX(MaGv!$C$3:$BB$25, 1, MATCH(B614, MaGv!$C$25:$BB$25,0))," ")</f>
        <v>C1</v>
      </c>
      <c r="J616" s="48" t="str">
        <f>IF(COUNTIF(MaGv!$C$30:$BB$30, B614)&gt;0, INDEX(MaGv!$C$3:$BB$30, 1, MATCH(B614, MaGv!$C$30:$BB$30,0))," ")</f>
        <v xml:space="preserve"> </v>
      </c>
      <c r="K616" s="75"/>
      <c r="L616" s="486"/>
      <c r="M616" s="48">
        <v>2</v>
      </c>
      <c r="N616" s="49" t="s">
        <v>140</v>
      </c>
      <c r="O616" s="48" t="str">
        <f>IF(COUNTIF(MaGv!$C$5:$BB$5, L614)&gt;0, INDEX(MaGv!$C$3:$BB$5, 1, MATCH(L614, MaGv!$C$5:$BB$5,0))," ")</f>
        <v>B6</v>
      </c>
      <c r="P616" s="48" t="str">
        <f>IF(COUNTIF(MaGv!$C$10:$BB$10, L614)&gt;0, INDEX(MaGv!$C$3:$BB$10, 1, MATCH(L614, MaGv!$C$10:$BB$10,0))," ")</f>
        <v xml:space="preserve"> </v>
      </c>
      <c r="Q616" s="48" t="str">
        <f>IF(COUNTIF(MaGv!$C$15:$BB$15, L614)&gt;0, INDEX(MaGv!$C$3:$BB$15, 1, MATCH(L614, MaGv!$C$15:$BB$15,0))," ")</f>
        <v xml:space="preserve"> </v>
      </c>
      <c r="R616" s="48" t="str">
        <f>IF(COUNTIF(MaGv!$C$20:$BB$20, L614)&gt;0, INDEX(MaGv!$C$3:$BB$20, 1, MATCH(L614, MaGv!$C$20:$BB$20,0))," ")</f>
        <v xml:space="preserve"> </v>
      </c>
      <c r="S616" s="48" t="str">
        <f>IF(COUNTIF(MaGv!$C$25:$BB$25, L614)&gt;0, INDEX(MaGv!$C$3:$BB$25, 1, MATCH(L614, MaGv!$C$25:$BB$25,0))," ")</f>
        <v xml:space="preserve"> </v>
      </c>
      <c r="T616" s="48" t="str">
        <f>IF(COUNTIF(MaGv!$C$30:$BB$30, L614)&gt;0, INDEX(MaGv!$C$3:$BB$30, 1, MATCH(L614, MaGv!$C$30:$BB$30,0))," ")</f>
        <v xml:space="preserve"> </v>
      </c>
    </row>
    <row r="617" spans="1:22" ht="12.95" customHeight="1" x14ac:dyDescent="0.2">
      <c r="A617" s="91"/>
      <c r="B617" s="486"/>
      <c r="C617" s="48">
        <v>3</v>
      </c>
      <c r="D617" s="49" t="s">
        <v>445</v>
      </c>
      <c r="E617" s="48" t="str">
        <f>IF(COUNTIF(MaGv!$C$6:$BB$6, B614)&gt;0, INDEX(MaGv!$C$3:$BB$6, 1, MATCH(B614, MaGv!$C$6:$BB$6,0))," ")</f>
        <v>C5</v>
      </c>
      <c r="F617" s="48" t="str">
        <f>IF(COUNTIF(MaGv!$C$11:$BB$11, B614)&gt;0, INDEX(MaGv!$C$3:$BB$11, 1, MATCH(B614, MaGv!$C$11:$BB$11,0))," ")</f>
        <v xml:space="preserve"> </v>
      </c>
      <c r="G617" s="48" t="str">
        <f>IF(COUNTIF(MaGv!$C$16:$BB$16, B614)&gt;0, INDEX(MaGv!$C$3:$BB$16, 1, MATCH(B614, MaGv!$C$16:$BB$16,0))," ")</f>
        <v xml:space="preserve"> </v>
      </c>
      <c r="H617" s="48" t="str">
        <f>IF(COUNTIF(MaGv!$C$21:$BB$21, B614)&gt;0, INDEX(MaGv!$C$3:$BB$21, 1, MATCH(B614, MaGv!$C$21:$BB$21,0))," ")</f>
        <v xml:space="preserve"> </v>
      </c>
      <c r="I617" s="48" t="str">
        <f>IF(COUNTIF(MaGv!$C$26:$BB$26, B614)&gt;0, INDEX(MaGv!$C$3:$BB$26, 1, MATCH(B614, MaGv!$C$26:$BB$26,0))," ")</f>
        <v xml:space="preserve"> </v>
      </c>
      <c r="J617" s="48" t="str">
        <f>IF(COUNTIF(MaGv!$C$31:$BB$31, B614)&gt;0, INDEX(MaGv!$C$3:$BB$31, 1, MATCH(B614, MaGv!$C$31:$BB$31,0))," ")</f>
        <v xml:space="preserve"> </v>
      </c>
      <c r="K617" s="75"/>
      <c r="L617" s="486"/>
      <c r="M617" s="48">
        <v>3</v>
      </c>
      <c r="N617" s="49" t="s">
        <v>445</v>
      </c>
      <c r="O617" s="48" t="str">
        <f>IF(COUNTIF(MaGv!$C$6:$BB$6, L614)&gt;0, INDEX(MaGv!$C$3:$BB$6, 1, MATCH(L614, MaGv!$C$6:$BB$6,0))," ")</f>
        <v xml:space="preserve"> </v>
      </c>
      <c r="P617" s="48" t="str">
        <f>IF(COUNTIF(MaGv!$C$11:$BB$11, L614)&gt;0, INDEX(MaGv!$C$3:$BB$11, 1, MATCH(L614, MaGv!$C$11:$BB$11,0))," ")</f>
        <v xml:space="preserve"> </v>
      </c>
      <c r="Q617" s="48" t="str">
        <f>IF(COUNTIF(MaGv!$C$16:$BB$16, L614)&gt;0, INDEX(MaGv!$C$3:$BB$16, 1, MATCH(L614, MaGv!$C$16:$BB$16,0))," ")</f>
        <v xml:space="preserve"> </v>
      </c>
      <c r="R617" s="48" t="str">
        <f>IF(COUNTIF(MaGv!$C$21:$BB$21, L614)&gt;0, INDEX(MaGv!$C$3:$BB$21, 1, MATCH(L614, MaGv!$C$21:$BB$21,0))," ")</f>
        <v xml:space="preserve"> </v>
      </c>
      <c r="S617" s="48" t="str">
        <f>IF(COUNTIF(MaGv!$C$26:$BB$26, L614)&gt;0, INDEX(MaGv!$C$3:$BB$26, 1, MATCH(L614, MaGv!$C$26:$BB$26,0))," ")</f>
        <v xml:space="preserve"> </v>
      </c>
      <c r="T617" s="48" t="str">
        <f>IF(COUNTIF(MaGv!$C$31:$BB$31, L614)&gt;0, INDEX(MaGv!$C$3:$BB$31, 1, MATCH(L614, MaGv!$C$31:$BB$31,0))," ")</f>
        <v xml:space="preserve"> </v>
      </c>
    </row>
    <row r="618" spans="1:22" ht="12.95" customHeight="1" x14ac:dyDescent="0.2">
      <c r="A618" s="91"/>
      <c r="B618" s="486"/>
      <c r="C618" s="48">
        <v>4</v>
      </c>
      <c r="D618" s="49" t="s">
        <v>141</v>
      </c>
      <c r="E618" s="48" t="str">
        <f>IF(COUNTIF(MaGv!$C$7:$BB$7, B614)&gt;0, INDEX(MaGv!$C$3:$BB$7, 1, MATCH(B614, MaGv!$C$7:$BB$7,0))," ")</f>
        <v>C1</v>
      </c>
      <c r="F618" s="48" t="str">
        <f>IF(COUNTIF(MaGv!$C$12:$BB$12, B614)&gt;0, INDEX(MaGv!$C$3:$BB$12, 1, MATCH(B614, MaGv!$C$12:$BB$12,0))," ")</f>
        <v>C5</v>
      </c>
      <c r="G618" s="48" t="str">
        <f>IF(COUNTIF(MaGv!$C$17:$BB$17, B614)&gt;0, INDEX(MaGv!$C$3:$BB$17, 1, MATCH(B614, MaGv!$C$17:$BB$17,0))," ")</f>
        <v xml:space="preserve"> </v>
      </c>
      <c r="H618" s="48" t="str">
        <f>IF(COUNTIF(MaGv!$C$22:$BB$22, B614)&gt;0, INDEX(MaGv!$C$3:$BB$22, 1, MATCH(B614, MaGv!$C$22:$BB$22,0))," ")</f>
        <v xml:space="preserve"> </v>
      </c>
      <c r="I618" s="48" t="str">
        <f>IF(COUNTIF(MaGv!$C$27:$BB$27, B614)&gt;0, INDEX(MaGv!$C$3:$BB$27, 1, MATCH(B614, MaGv!$C$27:$BB$27,0))," ")</f>
        <v>C5</v>
      </c>
      <c r="J618" s="48" t="str">
        <f>IF(COUNTIF(MaGv!$C$32:$BB$32, B614)&gt;0, INDEX(MaGv!$C$3:$BB$32, 1, MATCH(B614, MaGv!$C$32:$BB$32,0))," ")</f>
        <v xml:space="preserve"> </v>
      </c>
      <c r="K618" s="75"/>
      <c r="L618" s="486"/>
      <c r="M618" s="48">
        <v>4</v>
      </c>
      <c r="N618" s="49" t="s">
        <v>141</v>
      </c>
      <c r="O618" s="48" t="str">
        <f>IF(COUNTIF(MaGv!$C$7:$BB$7, L614)&gt;0, INDEX(MaGv!$C$3:$BB$7, 1, MATCH(L614, MaGv!$C$7:$BB$7,0))," ")</f>
        <v>C9</v>
      </c>
      <c r="P618" s="48" t="str">
        <f>IF(COUNTIF(MaGv!$C$12:$BB$12, L614)&gt;0, INDEX(MaGv!$C$3:$BB$12, 1, MATCH(L614, MaGv!$C$12:$BB$12,0))," ")</f>
        <v xml:space="preserve"> </v>
      </c>
      <c r="Q618" s="48" t="str">
        <f>IF(COUNTIF(MaGv!$C$17:$BB$17, L614)&gt;0, INDEX(MaGv!$C$3:$BB$17, 1, MATCH(L614, MaGv!$C$17:$BB$17,0))," ")</f>
        <v xml:space="preserve"> </v>
      </c>
      <c r="R618" s="48" t="str">
        <f>IF(COUNTIF(MaGv!$C$22:$BB$22, L614)&gt;0, INDEX(MaGv!$C$3:$BB$22, 1, MATCH(L614, MaGv!$C$22:$BB$22,0))," ")</f>
        <v xml:space="preserve"> </v>
      </c>
      <c r="S618" s="48" t="str">
        <f>IF(COUNTIF(MaGv!$C$27:$BB$27, L614)&gt;0, INDEX(MaGv!$C$3:$BB$27, 1, MATCH(L614, MaGv!$C$27:$BB$27,0))," ")</f>
        <v xml:space="preserve"> </v>
      </c>
      <c r="T618" s="48" t="str">
        <f>IF(COUNTIF(MaGv!$C$32:$BB$32, L614)&gt;0, INDEX(MaGv!$C$3:$BB$32, 1, MATCH(L614, MaGv!$C$32:$BB$32,0))," ")</f>
        <v xml:space="preserve"> </v>
      </c>
    </row>
    <row r="619" spans="1:22" ht="12.95" customHeight="1" thickBot="1" x14ac:dyDescent="0.25">
      <c r="A619" s="91"/>
      <c r="B619" s="486"/>
      <c r="C619" s="79">
        <v>5</v>
      </c>
      <c r="D619" s="81" t="s">
        <v>142</v>
      </c>
      <c r="E619" s="79" t="str">
        <f>IF(COUNTIF(MaGv!$C$8:$BB$8, B614)&gt;0, INDEX(MaGv!$C$3:$BB$8, 1, MATCH(B614, MaGv!$C$8:$BB$8,0))," ")</f>
        <v>C1</v>
      </c>
      <c r="F619" s="79" t="str">
        <f>IF(COUNTIF(MaGv!$C$13:$BB$13, B614)&gt;0, INDEX(MaGv!$C$3:$BB$13, 1, MATCH(B614, MaGv!$C$13:$BB$13,0))," ")</f>
        <v>C5</v>
      </c>
      <c r="G619" s="79" t="str">
        <f>IF(COUNTIF(MaGv!$C$18:$BB$18, B614)&gt;0, INDEX(MaGv!$C$3:$BB$18, 1, MATCH(B614, MaGv!$C$18:$BB$18,0))," ")</f>
        <v xml:space="preserve"> </v>
      </c>
      <c r="H619" s="79" t="str">
        <f>IF(COUNTIF(MaGv!$C$23:$BB$23, B614)&gt;0, INDEX(MaGv!$C$3:$BB$23, 1, MATCH(B614, MaGv!$C$23:$BB$23,0))," ")</f>
        <v xml:space="preserve"> </v>
      </c>
      <c r="I619" s="79" t="str">
        <f>IF(COUNTIF(MaGv!$C$28:$BB$28, B614)&gt;0, INDEX(MaGv!$C$3:$BB$28, 1, MATCH(B614, MaGv!$C$28:$BB$28,0))," ")</f>
        <v>C5</v>
      </c>
      <c r="J619" s="79" t="str">
        <f>IF(COUNTIF(MaGv!$C$33:$BB$33, B614)&gt;0, INDEX(MaGv!$C$3:$BB$33, 1, MATCH(B614, MaGv!$C$33:$BB$33, 0))," ")</f>
        <v xml:space="preserve"> </v>
      </c>
      <c r="K619" s="75"/>
      <c r="L619" s="486"/>
      <c r="M619" s="79">
        <v>5</v>
      </c>
      <c r="N619" s="81" t="s">
        <v>142</v>
      </c>
      <c r="O619" s="79" t="str">
        <f>IF(COUNTIF(MaGv!$C$8:$BB$8, L614)&gt;0, INDEX(MaGv!$C$3:$BB$8, 1, MATCH(L614, MaGv!$C$8:$BB$8,0))," ")</f>
        <v xml:space="preserve"> </v>
      </c>
      <c r="P619" s="79" t="str">
        <f>IF(COUNTIF(MaGv!$C$13:$BB$13, L614)&gt;0, INDEX(MaGv!$C$3:$BB$13, 1, MATCH(L614, MaGv!$C$13:$BB$13,0))," ")</f>
        <v xml:space="preserve"> </v>
      </c>
      <c r="Q619" s="79" t="str">
        <f>IF(COUNTIF(MaGv!$C$18:$BB$18, L614)&gt;0, INDEX(MaGv!$C$3:$BB$18, 1, MATCH(L614, MaGv!$C$18:$BB$18,0))," ")</f>
        <v xml:space="preserve"> </v>
      </c>
      <c r="R619" s="79" t="str">
        <f>IF(COUNTIF(MaGv!$C$23:$BB$23, L614)&gt;0, INDEX(MaGv!$C$3:$BB$23, 1, MATCH(L614, MaGv!$C$23:$BB$23,0))," ")</f>
        <v xml:space="preserve"> </v>
      </c>
      <c r="S619" s="79" t="str">
        <f>IF(COUNTIF(MaGv!$C$28:$BB$28, L614)&gt;0, INDEX(MaGv!$C$3:$BB$28, 1, MATCH(L614, MaGv!$C$28:$BB$28,0))," ")</f>
        <v xml:space="preserve"> </v>
      </c>
      <c r="T619" s="79" t="str">
        <f>IF(COUNTIF(MaGv!$C$33:$BB$33, L614)&gt;0, INDEX(MaGv!$C$3:$BB$33, 1, MATCH(L614, MaGv!$C$33:$BB$33, 0))," ")</f>
        <v xml:space="preserve"> </v>
      </c>
    </row>
    <row r="620" spans="1:22" ht="12.95" customHeight="1" thickTop="1" x14ac:dyDescent="0.2">
      <c r="A620" s="91"/>
      <c r="B620" s="485" t="s">
        <v>24</v>
      </c>
      <c r="C620" s="80">
        <v>1</v>
      </c>
      <c r="D620" s="82" t="s">
        <v>446</v>
      </c>
      <c r="E620" s="80" t="str">
        <f>IF(COUNTIF(MaGv!$C$39:$BB$39, B614)&gt;0, INDEX(MaGv!$C$38:$BB$39, 1, MATCH(B614, MaGv!$C$39:$BB$39,0))," ")</f>
        <v xml:space="preserve"> </v>
      </c>
      <c r="F620" s="80" t="str">
        <f>IF(COUNTIF(MaGv!$C$44:$BB$44, B614)&gt;0, INDEX(MaGv!$C$38:$BB$44, 1, MATCH(B614, MaGv!$C$44:$BB$44,0))," ")</f>
        <v xml:space="preserve"> </v>
      </c>
      <c r="G620" s="80" t="str">
        <f>IF(COUNTIF(MaGv!$C$49:$BB$49, B614)&gt;0, INDEX(MaGv!$C$38:$BB$49, 1, MATCH(B614, MaGv!$C$49:$BB$49,0))," ")</f>
        <v>B5</v>
      </c>
      <c r="H620" s="80" t="str">
        <f>IF(COUNTIF(MaGv!$C$54:$BB$54, B614)&gt;0, INDEX(MaGv!$C$38:$BB$54, 1, MATCH(B614, MaGv!$C$54:$BB$54,0))," ")</f>
        <v>B5</v>
      </c>
      <c r="I620" s="80" t="str">
        <f>IF(COUNTIF(MaGv!$C$59:$BB$59, B614)&gt;0, INDEX(MaGv!$C$38:$BB$59, 1, MATCH(B614, MaGv!$C$59:$BB$59,0))," ")</f>
        <v xml:space="preserve"> </v>
      </c>
      <c r="J620" s="80" t="str">
        <f>IF(COUNTIF(MaGv!$C$64:$BB$64, B614)&gt;0, INDEX(MaGv!$C$38:$BB$64, 1, MATCH(B614, MaGv!$C$64:$BB$64,0))," ")</f>
        <v xml:space="preserve"> </v>
      </c>
      <c r="K620" s="75"/>
      <c r="L620" s="485" t="s">
        <v>24</v>
      </c>
      <c r="M620" s="80">
        <v>1</v>
      </c>
      <c r="N620" s="82" t="s">
        <v>446</v>
      </c>
      <c r="O620" s="80" t="str">
        <f>IF(COUNTIF(MaGv!$C$39:$BB$39, L614)&gt;0, INDEX(MaGv!$C$38:$BB$39, 1, MATCH(L614, MaGv!$C$39:$BB$39,0))," ")</f>
        <v>C8</v>
      </c>
      <c r="P620" s="80" t="str">
        <f>IF(COUNTIF(MaGv!$C$44:$BB$44, L614)&gt;0, INDEX(MaGv!$C$38:$BB$44, 1, MATCH(L614, MaGv!$C$44:$BB$44,0))," ")</f>
        <v xml:space="preserve"> </v>
      </c>
      <c r="Q620" s="80" t="str">
        <f>IF(COUNTIF(MaGv!$C$49:$BB$49, L614)&gt;0, INDEX(MaGv!$C$38:$BB$49, 1, MATCH(L614, MaGv!$C$49:$BB$49,0))," ")</f>
        <v>B6</v>
      </c>
      <c r="R620" s="80" t="str">
        <f>IF(COUNTIF(MaGv!$C$54:$BB$54, L614)&gt;0, INDEX(MaGv!$C$38:$BB$54, 1, MATCH(L614, MaGv!$C$54:$BB$54,0))," ")</f>
        <v>C9</v>
      </c>
      <c r="S620" s="80" t="str">
        <f>IF(COUNTIF(MaGv!$C$59:$BB$59, L614)&gt;0, INDEX(MaGv!$C$38:$BB$59, 1, MATCH(L614, MaGv!$C$59:$BB$59,0))," ")</f>
        <v xml:space="preserve"> </v>
      </c>
      <c r="T620" s="80" t="str">
        <f>IF(COUNTIF(MaGv!$C$64:$BB$64, L614)&gt;0, INDEX(MaGv!$C$38:$BB$64, 1, MATCH(L614, MaGv!$C$64:$BB$64,0))," ")</f>
        <v xml:space="preserve"> </v>
      </c>
    </row>
    <row r="621" spans="1:22" ht="12.95" customHeight="1" x14ac:dyDescent="0.2">
      <c r="A621" s="91"/>
      <c r="B621" s="486"/>
      <c r="C621" s="48">
        <v>2</v>
      </c>
      <c r="D621" s="49" t="s">
        <v>707</v>
      </c>
      <c r="E621" s="48" t="str">
        <f>IF(COUNTIF(MaGv!$C$40:$BB$40, B614)&gt;0, INDEX(MaGv!$C$38:$BB$40, 1, MATCH(B614, MaGv!$C$40:$BB$40,0))," ")</f>
        <v xml:space="preserve"> </v>
      </c>
      <c r="F621" s="48" t="str">
        <f>IF(COUNTIF(MaGv!$C$45:$BB$45, B614)&gt;0, INDEX(MaGv!$C$38:$BB$45, 1, MATCH(B614, MaGv!$C$45:$BB$45,0))," ")</f>
        <v xml:space="preserve"> </v>
      </c>
      <c r="G621" s="48" t="str">
        <f>IF(COUNTIF(MaGv!$C$50:$BB$50, B614)&gt;0, INDEX(MaGv!$C$38:$BB$50, 1, MATCH(B614, MaGv!$C$50:$BB$50,0))," ")</f>
        <v>B5</v>
      </c>
      <c r="H621" s="48" t="str">
        <f>IF(COUNTIF(MaGv!$C$55:$BB$55, B614)&gt;0, INDEX(MaGv!$C$38:$BB$55, 1, MATCH(B614, MaGv!$C$55:$BB$55,0))," ")</f>
        <v>B5</v>
      </c>
      <c r="I621" s="48" t="str">
        <f>IF(COUNTIF(MaGv!$C$60:$BB$60, B614)&gt;0, INDEX(MaGv!$C$38:$BB$60, 1, MATCH(B614, MaGv!$C$60:$BB$60,0))," ")</f>
        <v xml:space="preserve"> </v>
      </c>
      <c r="J621" s="48" t="str">
        <f>IF(COUNTIF(MaGv!$C$65:$BB$65, B614)&gt;0, INDEX(MaGv!$C$38:$BB$65, 1, MATCH(B614, MaGv!$C$65:$BB$65,0))," ")</f>
        <v xml:space="preserve"> </v>
      </c>
      <c r="K621" s="75"/>
      <c r="L621" s="486"/>
      <c r="M621" s="48">
        <v>2</v>
      </c>
      <c r="N621" s="49" t="s">
        <v>707</v>
      </c>
      <c r="O621" s="48" t="str">
        <f>IF(COUNTIF(MaGv!$C$40:$BB$40, L614)&gt;0, INDEX(MaGv!$C$38:$BB$40, 1, MATCH(L614, MaGv!$C$40:$BB$40,0))," ")</f>
        <v>C9</v>
      </c>
      <c r="P621" s="48" t="str">
        <f>IF(COUNTIF(MaGv!$C$45:$BB$45, L614)&gt;0, INDEX(MaGv!$C$38:$BB$45, 1, MATCH(L614, MaGv!$C$45:$BB$45,0))," ")</f>
        <v xml:space="preserve"> </v>
      </c>
      <c r="Q621" s="48" t="str">
        <f>IF(COUNTIF(MaGv!$C$50:$BB$50, L614)&gt;0, INDEX(MaGv!$C$38:$BB$50, 1, MATCH(L614, MaGv!$C$50:$BB$50,0))," ")</f>
        <v>B6</v>
      </c>
      <c r="R621" s="48" t="str">
        <f>IF(COUNTIF(MaGv!$C$55:$BB$55, L614)&gt;0, INDEX(MaGv!$C$38:$BB$55, 1, MATCH(L614, MaGv!$C$55:$BB$55,0))," ")</f>
        <v>C9</v>
      </c>
      <c r="S621" s="48" t="str">
        <f>IF(COUNTIF(MaGv!$C$60:$BB$60, L614)&gt;0, INDEX(MaGv!$C$38:$BB$60, 1, MATCH(L614, MaGv!$C$60:$BB$60,0))," ")</f>
        <v xml:space="preserve"> </v>
      </c>
      <c r="T621" s="48" t="str">
        <f>IF(COUNTIF(MaGv!$C$65:$BB$65, L614)&gt;0, INDEX(MaGv!$C$38:$BB$65, 1, MATCH(L614, MaGv!$C$65:$BB$65,0))," ")</f>
        <v xml:space="preserve"> </v>
      </c>
    </row>
    <row r="622" spans="1:22" ht="12.95" customHeight="1" x14ac:dyDescent="0.2">
      <c r="A622" s="91"/>
      <c r="B622" s="486"/>
      <c r="C622" s="48">
        <v>3</v>
      </c>
      <c r="D622" s="49" t="s">
        <v>708</v>
      </c>
      <c r="E622" s="48" t="str">
        <f>IF(COUNTIF(MaGv!$C$41:$BB$41, B614)&gt;0, INDEX(MaGv!$C$38:$BB$41, 1, MATCH(B614, MaGv!$C$41:$BB$41,0))," ")</f>
        <v xml:space="preserve"> </v>
      </c>
      <c r="F622" s="48" t="str">
        <f>IF(COUNTIF(MaGv!$C$46:$BB$46, B614)&gt;0, INDEX(MaGv!$C$38:$BB$46, 1, MATCH(B614, MaGv!$C$46:$BB$46,0))," ")</f>
        <v xml:space="preserve"> </v>
      </c>
      <c r="G622" s="48" t="str">
        <f>IF(COUNTIF(MaGv!$C$51:$BB$51, B614)&gt;0, INDEX(MaGv!$C$38:$BB$51, 1, MATCH(B614, MaGv!$C$51:$BB$51,0))," ")</f>
        <v>C11</v>
      </c>
      <c r="H622" s="48" t="str">
        <f>IF(COUNTIF(MaGv!$C$56:$BB$56, B614)&gt;0, INDEX(MaGv!$C$38:$BB$56, 1, MATCH(B614, MaGv!$C$56:$BB$56,0))," ")</f>
        <v>C1</v>
      </c>
      <c r="I622" s="48" t="str">
        <f>IF(COUNTIF(MaGv!$C$61:$BB$61, B614)&gt;0, INDEX(MaGv!$C$38:$BB$61, 1, MATCH(B614, MaGv!$C$61:$BB$61,0))," ")</f>
        <v>B5</v>
      </c>
      <c r="J622" s="48" t="str">
        <f>IF(COUNTIF(MaGv!$C$66:$BB$66, B614)&gt;0, INDEX(MaGv!$C$38:$BB$66, 1, MATCH(B614, MaGv!$C$66:$BB$66,0))," ")</f>
        <v xml:space="preserve"> </v>
      </c>
      <c r="K622" s="75"/>
      <c r="L622" s="486"/>
      <c r="M622" s="48">
        <v>3</v>
      </c>
      <c r="N622" s="49" t="s">
        <v>708</v>
      </c>
      <c r="O622" s="48" t="str">
        <f>IF(COUNTIF(MaGv!$C$41:$BB$41, L614)&gt;0, INDEX(MaGv!$C$38:$BB$41, 1, MATCH(L614, MaGv!$C$41:$BB$41,0))," ")</f>
        <v xml:space="preserve"> </v>
      </c>
      <c r="P622" s="48" t="str">
        <f>IF(COUNTIF(MaGv!$C$46:$BB$46, L614)&gt;0, INDEX(MaGv!$C$38:$BB$46, 1, MATCH(L614, MaGv!$C$46:$BB$46,0))," ")</f>
        <v xml:space="preserve"> </v>
      </c>
      <c r="Q622" s="48" t="str">
        <f>IF(COUNTIF(MaGv!$C$51:$BB$51, L614)&gt;0, INDEX(MaGv!$C$38:$BB$51, 1, MATCH(L614, MaGv!$C$51:$BB$51,0))," ")</f>
        <v>C8</v>
      </c>
      <c r="R622" s="48" t="str">
        <f>IF(COUNTIF(MaGv!$C$56:$BB$56, L614)&gt;0, INDEX(MaGv!$C$38:$BB$56, 1, MATCH(L614, MaGv!$C$56:$BB$56,0))," ")</f>
        <v xml:space="preserve"> </v>
      </c>
      <c r="S622" s="48" t="str">
        <f>IF(COUNTIF(MaGv!$C$61:$BB$61, L614)&gt;0, INDEX(MaGv!$C$38:$BB$61, 1, MATCH(L614, MaGv!$C$61:$BB$61,0))," ")</f>
        <v>C8</v>
      </c>
      <c r="T622" s="48" t="str">
        <f>IF(COUNTIF(MaGv!$C$66:$BB$66, L614)&gt;0, INDEX(MaGv!$C$38:$BB$66, 1, MATCH(L614, MaGv!$C$66:$BB$66,0))," ")</f>
        <v xml:space="preserve"> </v>
      </c>
    </row>
    <row r="623" spans="1:22" ht="12.95" customHeight="1" x14ac:dyDescent="0.2">
      <c r="A623" s="91"/>
      <c r="B623" s="486"/>
      <c r="C623" s="48">
        <v>4</v>
      </c>
      <c r="D623" s="49" t="s">
        <v>709</v>
      </c>
      <c r="E623" s="48" t="str">
        <f>IF(COUNTIF(MaGv!$C$42:$BB$42, B614)&gt;0, INDEX(MaGv!$C$38:$BB$42, 1, MATCH(B614, MaGv!$C$42:$BB$42,0))," ")</f>
        <v xml:space="preserve"> </v>
      </c>
      <c r="F623" s="48" t="str">
        <f>IF(COUNTIF(MaGv!$C$47:$BB$47, B614)&gt;0, INDEX(MaGv!$C$38:$BB$47, 1, MATCH(B614, MaGv!$C$47:$BB$47,0))," ")</f>
        <v xml:space="preserve"> </v>
      </c>
      <c r="G623" s="48" t="str">
        <f>IF(COUNTIF(MaGv!$C$52:$BB$52, B614)&gt;0, INDEX(MaGv!$C$38:$BB$52, 1, MATCH(B614, MaGv!$C$52:$BB$52, 0))," ")</f>
        <v>C11</v>
      </c>
      <c r="H623" s="48" t="str">
        <f>IF(COUNTIF(MaGv!$C$57:$BB$57, B614)&gt;0, INDEX(MaGv!$C$38:$BB$57, 1, MATCH(B614, MaGv!$C$57:$BB$57,0))," ")</f>
        <v>C11</v>
      </c>
      <c r="I623" s="48" t="str">
        <f>IF(COUNTIF(MaGv!$C$62:$BB$62, B614)&gt;0, INDEX(MaGv!$C$38:$BB$62, 1, MATCH(B614, MaGv!$C$62:$BB$62,0))," ")</f>
        <v>C11</v>
      </c>
      <c r="J623" s="48" t="str">
        <f>IF(COUNTIF(MaGv!$C$66:$BB$67, B614)&gt;0, INDEX(MaGv!$C$38:$BB$67, 1, MATCH(B614, MaGv!$C$67:$BB$67,0))," ")</f>
        <v xml:space="preserve"> </v>
      </c>
      <c r="K623" s="75"/>
      <c r="L623" s="486"/>
      <c r="M623" s="48">
        <v>4</v>
      </c>
      <c r="N623" s="49" t="s">
        <v>709</v>
      </c>
      <c r="O623" s="48" t="str">
        <f>IF(COUNTIF(MaGv!$C$42:$BB$42, L614)&gt;0, INDEX(MaGv!$C$38:$BB$42, 1, MATCH(L614, MaGv!$C$42:$BB$42,0))," ")</f>
        <v>C9</v>
      </c>
      <c r="P623" s="48" t="str">
        <f>IF(COUNTIF(MaGv!$C$47:$BB$47, L614)&gt;0, INDEX(MaGv!$C$38:$BB$47, 1, MATCH(L614, MaGv!$C$47:$BB$47,0))," ")</f>
        <v xml:space="preserve"> </v>
      </c>
      <c r="Q623" s="48" t="str">
        <f>IF(COUNTIF(MaGv!$C$52:$BB$52, L614)&gt;0, INDEX(MaGv!$C$38:$BB$52, 1, MATCH(L614, MaGv!$C$52:$BB$52, 0))," ")</f>
        <v>C8</v>
      </c>
      <c r="R623" s="48" t="str">
        <f>IF(COUNTIF(MaGv!$C$57:$BB$57, L614)&gt;0, INDEX(MaGv!$C$38:$BB$57, 1, MATCH(L614, MaGv!$C$57:$BB$57,0))," ")</f>
        <v xml:space="preserve"> </v>
      </c>
      <c r="S623" s="48" t="str">
        <f>IF(COUNTIF(MaGv!$C$62:$BB$62, L614)&gt;0, INDEX(MaGv!$C$38:$BB$62, 1, MATCH(L614, MaGv!$C$62:$BB$62,0))," ")</f>
        <v>C8</v>
      </c>
      <c r="T623" s="48" t="str">
        <f>IF(COUNTIF(MaGv!$C$66:$BB$66, L615)&gt;0, INDEX(MaGv!$C$38:$BB$66, 1, MATCH(L615, MaGv!$C$66:$BB$66,0))," ")</f>
        <v xml:space="preserve"> </v>
      </c>
    </row>
    <row r="624" spans="1:22" ht="12.95" customHeight="1" x14ac:dyDescent="0.2">
      <c r="A624" s="91"/>
      <c r="B624" s="487"/>
      <c r="C624" s="50">
        <v>5</v>
      </c>
      <c r="D624" s="51" t="s">
        <v>710</v>
      </c>
      <c r="E624" s="50" t="str">
        <f>IF(COUNTIF(MaGv!$C$43:$BB$43, B614)&gt;0, INDEX(MaGv!$C$38:$BB$43, 1, MATCH(B614, MaGv!$C$43:$BB$43,0))," ")</f>
        <v xml:space="preserve"> </v>
      </c>
      <c r="F624" s="50" t="str">
        <f>IF(COUNTIF(MaGv!$C$48:$BB$48, B614)&gt;0, INDEX(MaGv!$C$38:$BB$48, 1, MATCH(B614, MaGv!$C$48:$BB$48,0))," ")</f>
        <v xml:space="preserve"> </v>
      </c>
      <c r="G624" s="50" t="str">
        <f>IF(COUNTIF(MaGv!$C$53:$BB$53, B614)&gt;0, INDEX(MaGv!$C$38:$BB$53, 1, MATCH(B614, MaGv!$C$53:$BB$53,0))," ")</f>
        <v xml:space="preserve"> </v>
      </c>
      <c r="H624" s="50" t="str">
        <f>IF(COUNTIF(MaGv!$C$58:$BB$58, B614)&gt;0, INDEX(MaGv!$C$38:$BB$58, 1, MATCH(B614, MaGv!$C$58:$BB$58,0))," ")</f>
        <v xml:space="preserve"> </v>
      </c>
      <c r="I624" s="50" t="str">
        <f>IF(COUNTIF(MaGv!$C$63:$BB$63, B614)&gt;0, INDEX(MaGv!$C$38:$BB$63, 1, MATCH(B614, MaGv!$C$63:$BB$63,0))," ")</f>
        <v>C11</v>
      </c>
      <c r="J624" s="50" t="str">
        <f>IF(COUNTIF(MaGv!$C$68:$BB$68, B614)&gt;0, INDEX(MaGv!$C$38:$BB$68, 1, MATCH(B614, MaGv!$C$68:$BB$68,0))," ")</f>
        <v xml:space="preserve"> </v>
      </c>
      <c r="K624" s="75"/>
      <c r="L624" s="487"/>
      <c r="M624" s="50">
        <v>5</v>
      </c>
      <c r="N624" s="51" t="s">
        <v>710</v>
      </c>
      <c r="O624" s="50" t="str">
        <f>IF(COUNTIF(MaGv!$C$43:$BB$43, L614)&gt;0, INDEX(MaGv!$C$38:$BB$43, 1, MATCH(L614, MaGv!$C$43:$BB$43,0))," ")</f>
        <v>C9</v>
      </c>
      <c r="P624" s="50" t="str">
        <f>IF(COUNTIF(MaGv!$C$48:$BB$48, L614)&gt;0, INDEX(MaGv!$C$38:$BB$48, 1, MATCH(L614, MaGv!$C$48:$BB$48,0))," ")</f>
        <v xml:space="preserve"> </v>
      </c>
      <c r="Q624" s="50" t="str">
        <f>IF(COUNTIF(MaGv!$C$53:$BB$53, L614)&gt;0, INDEX(MaGv!$C$38:$BB$53, 1, MATCH(L614, MaGv!$C$53:$BB$53,0))," ")</f>
        <v>C9</v>
      </c>
      <c r="R624" s="50" t="str">
        <f>IF(COUNTIF(MaGv!$C$58:$BB$58, L614)&gt;0, INDEX(MaGv!$C$38:$BB$58, 1, MATCH(L614, MaGv!$C$58:$BB$58,0))," ")</f>
        <v xml:space="preserve"> </v>
      </c>
      <c r="S624" s="50" t="str">
        <f>IF(COUNTIF(MaGv!$C$63:$BB$63, L614)&gt;0, INDEX(MaGv!$C$38:$BB$63, 1, MATCH(L614, MaGv!$C$63:$BB$63,0))," ")</f>
        <v>B6</v>
      </c>
      <c r="T624" s="50" t="str">
        <f>IF(COUNTIF(MaGv!$C$68:$BB$68, L614)&gt;0, INDEX(MaGv!$C$38:$BB$68, 1, MATCH(L614, MaGv!$C$68:$BB$68,0))," ")</f>
        <v xml:space="preserve"> </v>
      </c>
    </row>
    <row r="625" spans="1:22" ht="12.95" customHeight="1" x14ac:dyDescent="0.2">
      <c r="A625" s="91"/>
      <c r="B625" s="86"/>
      <c r="C625" s="45"/>
      <c r="D625" s="52"/>
      <c r="E625" s="45"/>
      <c r="F625" s="45"/>
      <c r="G625" s="45"/>
      <c r="H625" s="45"/>
      <c r="I625" s="45"/>
      <c r="J625" s="45"/>
      <c r="K625" s="75"/>
      <c r="L625" s="86"/>
      <c r="M625" s="45"/>
      <c r="N625" s="52"/>
      <c r="O625" s="45"/>
      <c r="P625" s="45"/>
      <c r="Q625" s="45"/>
      <c r="R625" s="45"/>
      <c r="S625" s="45"/>
      <c r="T625" s="45"/>
    </row>
    <row r="626" spans="1:22" ht="12.95" customHeight="1" x14ac:dyDescent="0.2">
      <c r="A626" s="94"/>
      <c r="B626" s="87"/>
      <c r="C626" s="53"/>
      <c r="D626" s="53"/>
      <c r="E626" s="54"/>
      <c r="F626" s="54"/>
      <c r="G626" s="54"/>
      <c r="H626" s="54"/>
      <c r="I626" s="54"/>
      <c r="J626" s="54"/>
      <c r="K626" s="54"/>
      <c r="L626" s="87"/>
      <c r="M626" s="53"/>
      <c r="N626" s="53"/>
      <c r="O626" s="54"/>
      <c r="P626" s="54"/>
      <c r="Q626" s="54"/>
      <c r="R626" s="54"/>
      <c r="S626" s="54"/>
      <c r="T626" s="54"/>
    </row>
    <row r="627" spans="1:22" ht="12.95" customHeight="1" x14ac:dyDescent="0.2">
      <c r="A627" s="91"/>
      <c r="B627" s="83"/>
      <c r="C627" s="40" t="s">
        <v>94</v>
      </c>
      <c r="D627" s="40"/>
      <c r="E627" s="40"/>
      <c r="F627" s="40"/>
      <c r="G627" s="40"/>
      <c r="H627" s="40" t="str">
        <f>MaGv!$N$1</f>
        <v>02/1/2018</v>
      </c>
      <c r="I627" s="40"/>
      <c r="J627" s="40"/>
      <c r="K627" s="41"/>
      <c r="L627" s="83"/>
      <c r="M627" s="40" t="s">
        <v>94</v>
      </c>
      <c r="N627" s="40"/>
      <c r="O627" s="40"/>
      <c r="P627" s="40"/>
      <c r="Q627" s="40"/>
      <c r="R627" s="40" t="str">
        <f>MaGv!$N$1</f>
        <v>02/1/2018</v>
      </c>
      <c r="S627" s="40"/>
      <c r="T627" s="40"/>
    </row>
    <row r="628" spans="1:22" ht="12.95" customHeight="1" x14ac:dyDescent="0.3">
      <c r="B628" s="84" t="s">
        <v>95</v>
      </c>
      <c r="C628" s="489" t="str">
        <f>VLOOKUP(B630,dsma,3,0)&amp;"-"&amp;VLOOKUP(B630,dsma,5,0)</f>
        <v>Hoàng Thị  Thúy-Sử</v>
      </c>
      <c r="D628" s="489"/>
      <c r="E628" s="489"/>
      <c r="F628" s="489"/>
      <c r="G628" s="41"/>
      <c r="H628" s="42"/>
      <c r="I628" s="43" t="s">
        <v>180</v>
      </c>
      <c r="J628" s="44">
        <f>60-COUNTIF(E631:J640, " ")</f>
        <v>13</v>
      </c>
      <c r="K628" s="41"/>
      <c r="L628" s="84" t="s">
        <v>95</v>
      </c>
      <c r="M628" s="489" t="str">
        <f>VLOOKUP(L630,dsma,3,0)&amp;"-"&amp;VLOOKUP(L630,dsma,5,0)</f>
        <v>Phạm Thị Phương-Sử</v>
      </c>
      <c r="N628" s="489"/>
      <c r="O628" s="489"/>
      <c r="P628" s="489"/>
      <c r="Q628" s="41"/>
      <c r="R628" s="42"/>
      <c r="S628" s="43" t="s">
        <v>180</v>
      </c>
      <c r="T628" s="44">
        <f>60-COUNTIF(O631:T640, " ")</f>
        <v>16</v>
      </c>
    </row>
    <row r="629" spans="1:22" ht="3" customHeight="1" x14ac:dyDescent="0.2">
      <c r="B629" s="83"/>
      <c r="C629" s="41"/>
      <c r="D629" s="41"/>
      <c r="E629" s="45"/>
      <c r="F629" s="41"/>
      <c r="G629" s="41"/>
      <c r="H629" s="41"/>
      <c r="I629" s="41"/>
      <c r="J629" s="41"/>
      <c r="K629" s="41"/>
      <c r="L629" s="83"/>
      <c r="M629" s="41"/>
      <c r="N629" s="41"/>
      <c r="O629" s="45"/>
      <c r="P629" s="41"/>
      <c r="Q629" s="41"/>
      <c r="R629" s="41"/>
      <c r="S629" s="41"/>
      <c r="T629" s="41"/>
    </row>
    <row r="630" spans="1:22" ht="12.95" customHeight="1" x14ac:dyDescent="0.2">
      <c r="A630" s="93"/>
      <c r="B630" s="85" t="str">
        <f>X83</f>
        <v>BU01</v>
      </c>
      <c r="C630" s="46" t="s">
        <v>96</v>
      </c>
      <c r="D630" s="46" t="s">
        <v>97</v>
      </c>
      <c r="E630" s="46" t="s">
        <v>15</v>
      </c>
      <c r="F630" s="46" t="s">
        <v>16</v>
      </c>
      <c r="G630" s="46" t="s">
        <v>38</v>
      </c>
      <c r="H630" s="46" t="s">
        <v>39</v>
      </c>
      <c r="I630" s="46" t="s">
        <v>40</v>
      </c>
      <c r="J630" s="46" t="s">
        <v>41</v>
      </c>
      <c r="K630" s="74"/>
      <c r="L630" s="85" t="str">
        <f>X84</f>
        <v>BU02</v>
      </c>
      <c r="M630" s="46" t="s">
        <v>96</v>
      </c>
      <c r="N630" s="46" t="s">
        <v>97</v>
      </c>
      <c r="O630" s="46" t="s">
        <v>15</v>
      </c>
      <c r="P630" s="46" t="s">
        <v>16</v>
      </c>
      <c r="Q630" s="46" t="s">
        <v>38</v>
      </c>
      <c r="R630" s="46" t="s">
        <v>39</v>
      </c>
      <c r="S630" s="46" t="s">
        <v>40</v>
      </c>
      <c r="T630" s="46" t="s">
        <v>41</v>
      </c>
      <c r="V630" s="89">
        <v>80</v>
      </c>
    </row>
    <row r="631" spans="1:22" ht="12.95" customHeight="1" x14ac:dyDescent="0.2">
      <c r="A631" s="91"/>
      <c r="B631" s="488" t="s">
        <v>25</v>
      </c>
      <c r="C631" s="38">
        <v>1</v>
      </c>
      <c r="D631" s="47" t="s">
        <v>98</v>
      </c>
      <c r="E631" s="38" t="str">
        <f>IF(COUNTIF(MaGv!$C$4:$BB$4, B630)&gt;0, INDEX(MaGv!$C$3:$BB$4, 1, MATCH(B630, MaGv!$C$4:$BB$4,0))," ")</f>
        <v xml:space="preserve"> </v>
      </c>
      <c r="F631" s="38" t="str">
        <f>IF(COUNTIF(MaGv!$C$9:$BB$9, B630)&gt;0, INDEX(MaGv!$C$3:$BB$9, 1, MATCH(B630, MaGv!$C$9:$BB$9,0))," ")</f>
        <v xml:space="preserve"> </v>
      </c>
      <c r="G631" s="38" t="str">
        <f>IF(COUNTIF(MaGv!$C$14:$BB$14, B630)&gt;0, INDEX(MaGv!$C$3:$BB$14, 1, MATCH(B630, MaGv!$C$14:$BB$14,0))," ")</f>
        <v>A1</v>
      </c>
      <c r="H631" s="38" t="str">
        <f>IF(COUNTIF(MaGv!$C$19:$BB$19, B630)&gt;0, INDEX(MaGv!$C$3:$BB$19, 1, MATCH(B630, MaGv!$C$19:$BB$19,0))," ")</f>
        <v>C2</v>
      </c>
      <c r="I631" s="38" t="str">
        <f>IF(COUNTIF(MaGv!$C$24:$BB$24, B630)&gt;0, INDEX(MaGv!$C$3:$BB$24, 1, MATCH(B630, MaGv!$C$24:$BB$24,0))," ")</f>
        <v xml:space="preserve"> </v>
      </c>
      <c r="J631" s="38" t="str">
        <f>IF(COUNTIF(MaGv!$C$29:$BB$29, B630)&gt;0, INDEX(MaGv!$C$3:$BB$29, 1, MATCH(B630, MaGv!$C$29:$BB$29,0))," ")</f>
        <v xml:space="preserve"> </v>
      </c>
      <c r="K631" s="75"/>
      <c r="L631" s="488" t="s">
        <v>25</v>
      </c>
      <c r="M631" s="38">
        <v>1</v>
      </c>
      <c r="N631" s="47" t="s">
        <v>98</v>
      </c>
      <c r="O631" s="38" t="str">
        <f>IF(COUNTIF(MaGv!$C$4:$BB$4, L630)&gt;0, INDEX(MaGv!$C$3:$BB$4, 1, MATCH(L630, MaGv!$C$4:$BB$4,0))," ")</f>
        <v xml:space="preserve"> </v>
      </c>
      <c r="P631" s="38" t="str">
        <f>IF(COUNTIF(MaGv!$C$9:$BB$9, L630)&gt;0, INDEX(MaGv!$C$3:$BB$9, 1, MATCH(L630, MaGv!$C$9:$BB$9,0))," ")</f>
        <v xml:space="preserve"> </v>
      </c>
      <c r="Q631" s="38" t="str">
        <f>IF(COUNTIF(MaGv!$C$14:$BB$14, L630)&gt;0, INDEX(MaGv!$C$3:$BB$14, 1, MATCH(L630, MaGv!$C$14:$BB$14,0))," ")</f>
        <v>C4</v>
      </c>
      <c r="R631" s="38" t="str">
        <f>IF(COUNTIF(MaGv!$C$19:$BB$19, L630)&gt;0, INDEX(MaGv!$C$3:$BB$19, 1, MATCH(L630, MaGv!$C$19:$BB$19,0))," ")</f>
        <v xml:space="preserve"> </v>
      </c>
      <c r="S631" s="38" t="str">
        <f>IF(COUNTIF(MaGv!$C$24:$BB$24, L630)&gt;0, INDEX(MaGv!$C$3:$BB$24, 1, MATCH(L630, MaGv!$C$24:$BB$24,0))," ")</f>
        <v xml:space="preserve"> </v>
      </c>
      <c r="T631" s="38" t="str">
        <f>IF(COUNTIF(MaGv!$C$29:$BB$29, L630)&gt;0, INDEX(MaGv!$C$3:$BB$29, 1, MATCH(L630, MaGv!$C$29:$BB$29,0))," ")</f>
        <v xml:space="preserve"> </v>
      </c>
    </row>
    <row r="632" spans="1:22" ht="12.95" customHeight="1" x14ac:dyDescent="0.2">
      <c r="A632" s="91"/>
      <c r="B632" s="486"/>
      <c r="C632" s="48">
        <v>2</v>
      </c>
      <c r="D632" s="49" t="s">
        <v>140</v>
      </c>
      <c r="E632" s="48" t="str">
        <f>IF(COUNTIF(MaGv!$C$5:$BB$5, B630)&gt;0, INDEX(MaGv!$C$3:$BB$5, 1, MATCH(B630, MaGv!$C$5:$BB$5,0))," ")</f>
        <v xml:space="preserve"> </v>
      </c>
      <c r="F632" s="48" t="str">
        <f>IF(COUNTIF(MaGv!$C$10:$BB$10, B630)&gt;0, INDEX(MaGv!$C$3:$BB$10, 1, MATCH(B630, MaGv!$C$10:$BB$10,0))," ")</f>
        <v xml:space="preserve"> </v>
      </c>
      <c r="G632" s="48" t="str">
        <f>IF(COUNTIF(MaGv!$C$15:$BB$15, B630)&gt;0, INDEX(MaGv!$C$3:$BB$15, 1, MATCH(B630, MaGv!$C$15:$BB$15,0))," ")</f>
        <v>A14</v>
      </c>
      <c r="H632" s="48" t="str">
        <f>IF(COUNTIF(MaGv!$C$20:$BB$20, B630)&gt;0, INDEX(MaGv!$C$3:$BB$20, 1, MATCH(B630, MaGv!$C$20:$BB$20,0))," ")</f>
        <v>C7</v>
      </c>
      <c r="I632" s="48" t="str">
        <f>IF(COUNTIF(MaGv!$C$25:$BB$25, B630)&gt;0, INDEX(MaGv!$C$3:$BB$25, 1, MATCH(B630, MaGv!$C$25:$BB$25,0))," ")</f>
        <v xml:space="preserve"> </v>
      </c>
      <c r="J632" s="48" t="str">
        <f>IF(COUNTIF(MaGv!$C$30:$BB$30, B630)&gt;0, INDEX(MaGv!$C$3:$BB$30, 1, MATCH(B630, MaGv!$C$30:$BB$30,0))," ")</f>
        <v xml:space="preserve"> </v>
      </c>
      <c r="K632" s="75"/>
      <c r="L632" s="486"/>
      <c r="M632" s="48">
        <v>2</v>
      </c>
      <c r="N632" s="49" t="s">
        <v>140</v>
      </c>
      <c r="O632" s="48" t="str">
        <f>IF(COUNTIF(MaGv!$C$5:$BB$5, L630)&gt;0, INDEX(MaGv!$C$3:$BB$5, 1, MATCH(L630, MaGv!$C$5:$BB$5,0))," ")</f>
        <v xml:space="preserve"> </v>
      </c>
      <c r="P632" s="48" t="str">
        <f>IF(COUNTIF(MaGv!$C$10:$BB$10, L630)&gt;0, INDEX(MaGv!$C$3:$BB$10, 1, MATCH(L630, MaGv!$C$10:$BB$10,0))," ")</f>
        <v xml:space="preserve"> </v>
      </c>
      <c r="Q632" s="48" t="str">
        <f>IF(COUNTIF(MaGv!$C$15:$BB$15, L630)&gt;0, INDEX(MaGv!$C$3:$BB$15, 1, MATCH(L630, MaGv!$C$15:$BB$15,0))," ")</f>
        <v xml:space="preserve"> </v>
      </c>
      <c r="R632" s="48" t="str">
        <f>IF(COUNTIF(MaGv!$C$20:$BB$20, L630)&gt;0, INDEX(MaGv!$C$3:$BB$20, 1, MATCH(L630, MaGv!$C$20:$BB$20,0))," ")</f>
        <v xml:space="preserve"> </v>
      </c>
      <c r="S632" s="48" t="str">
        <f>IF(COUNTIF(MaGv!$C$25:$BB$25, L630)&gt;0, INDEX(MaGv!$C$3:$BB$25, 1, MATCH(L630, MaGv!$C$25:$BB$25,0))," ")</f>
        <v xml:space="preserve"> </v>
      </c>
      <c r="T632" s="48" t="str">
        <f>IF(COUNTIF(MaGv!$C$30:$BB$30, L630)&gt;0, INDEX(MaGv!$C$3:$BB$30, 1, MATCH(L630, MaGv!$C$30:$BB$30,0))," ")</f>
        <v xml:space="preserve"> </v>
      </c>
    </row>
    <row r="633" spans="1:22" ht="12.95" customHeight="1" x14ac:dyDescent="0.2">
      <c r="A633" s="91"/>
      <c r="B633" s="486"/>
      <c r="C633" s="48">
        <v>3</v>
      </c>
      <c r="D633" s="49" t="s">
        <v>445</v>
      </c>
      <c r="E633" s="48" t="str">
        <f>IF(COUNTIF(MaGv!$C$6:$BB$6, B630)&gt;0, INDEX(MaGv!$C$3:$BB$6, 1, MATCH(B630, MaGv!$C$6:$BB$6,0))," ")</f>
        <v xml:space="preserve"> </v>
      </c>
      <c r="F633" s="48" t="str">
        <f>IF(COUNTIF(MaGv!$C$11:$BB$11, B630)&gt;0, INDEX(MaGv!$C$3:$BB$11, 1, MATCH(B630, MaGv!$C$11:$BB$11,0))," ")</f>
        <v xml:space="preserve"> </v>
      </c>
      <c r="G633" s="48" t="str">
        <f>IF(COUNTIF(MaGv!$C$16:$BB$16, B630)&gt;0, INDEX(MaGv!$C$3:$BB$16, 1, MATCH(B630, MaGv!$C$16:$BB$16,0))," ")</f>
        <v>C7</v>
      </c>
      <c r="H633" s="48" t="str">
        <f>IF(COUNTIF(MaGv!$C$21:$BB$21, B630)&gt;0, INDEX(MaGv!$C$3:$BB$21, 1, MATCH(B630, MaGv!$C$21:$BB$21,0))," ")</f>
        <v>C11</v>
      </c>
      <c r="I633" s="48" t="str">
        <f>IF(COUNTIF(MaGv!$C$26:$BB$26, B630)&gt;0, INDEX(MaGv!$C$3:$BB$26, 1, MATCH(B630, MaGv!$C$26:$BB$26,0))," ")</f>
        <v xml:space="preserve"> </v>
      </c>
      <c r="J633" s="48" t="str">
        <f>IF(COUNTIF(MaGv!$C$31:$BB$31, B630)&gt;0, INDEX(MaGv!$C$3:$BB$31, 1, MATCH(B630, MaGv!$C$31:$BB$31,0))," ")</f>
        <v xml:space="preserve"> </v>
      </c>
      <c r="K633" s="75"/>
      <c r="L633" s="486"/>
      <c r="M633" s="48">
        <v>3</v>
      </c>
      <c r="N633" s="49" t="s">
        <v>445</v>
      </c>
      <c r="O633" s="48" t="str">
        <f>IF(COUNTIF(MaGv!$C$6:$BB$6, L630)&gt;0, INDEX(MaGv!$C$3:$BB$6, 1, MATCH(L630, MaGv!$C$6:$BB$6,0))," ")</f>
        <v xml:space="preserve"> </v>
      </c>
      <c r="P633" s="48" t="str">
        <f>IF(COUNTIF(MaGv!$C$11:$BB$11, L630)&gt;0, INDEX(MaGv!$C$3:$BB$11, 1, MATCH(L630, MaGv!$C$11:$BB$11,0))," ")</f>
        <v xml:space="preserve"> </v>
      </c>
      <c r="Q633" s="48" t="str">
        <f>IF(COUNTIF(MaGv!$C$16:$BB$16, L630)&gt;0, INDEX(MaGv!$C$3:$BB$16, 1, MATCH(L630, MaGv!$C$16:$BB$16,0))," ")</f>
        <v>A10</v>
      </c>
      <c r="R633" s="48" t="str">
        <f>IF(COUNTIF(MaGv!$C$21:$BB$21, L630)&gt;0, INDEX(MaGv!$C$3:$BB$21, 1, MATCH(L630, MaGv!$C$21:$BB$21,0))," ")</f>
        <v xml:space="preserve"> </v>
      </c>
      <c r="S633" s="48" t="str">
        <f>IF(COUNTIF(MaGv!$C$26:$BB$26, L630)&gt;0, INDEX(MaGv!$C$3:$BB$26, 1, MATCH(L630, MaGv!$C$26:$BB$26,0))," ")</f>
        <v xml:space="preserve"> </v>
      </c>
      <c r="T633" s="48" t="str">
        <f>IF(COUNTIF(MaGv!$C$31:$BB$31, L630)&gt;0, INDEX(MaGv!$C$3:$BB$31, 1, MATCH(L630, MaGv!$C$31:$BB$31,0))," ")</f>
        <v xml:space="preserve"> </v>
      </c>
    </row>
    <row r="634" spans="1:22" ht="12.95" customHeight="1" x14ac:dyDescent="0.2">
      <c r="A634" s="91"/>
      <c r="B634" s="486"/>
      <c r="C634" s="48">
        <v>4</v>
      </c>
      <c r="D634" s="49" t="s">
        <v>141</v>
      </c>
      <c r="E634" s="48" t="str">
        <f>IF(COUNTIF(MaGv!$C$7:$BB$7, B630)&gt;0, INDEX(MaGv!$C$3:$BB$7, 1, MATCH(B630, MaGv!$C$7:$BB$7,0))," ")</f>
        <v xml:space="preserve"> </v>
      </c>
      <c r="F634" s="48" t="str">
        <f>IF(COUNTIF(MaGv!$C$12:$BB$12, B630)&gt;0, INDEX(MaGv!$C$3:$BB$12, 1, MATCH(B630, MaGv!$C$12:$BB$12,0))," ")</f>
        <v xml:space="preserve"> </v>
      </c>
      <c r="G634" s="48" t="str">
        <f>IF(COUNTIF(MaGv!$C$17:$BB$17, B630)&gt;0, INDEX(MaGv!$C$3:$BB$17, 1, MATCH(B630, MaGv!$C$17:$BB$17,0))," ")</f>
        <v>C2</v>
      </c>
      <c r="H634" s="48" t="str">
        <f>IF(COUNTIF(MaGv!$C$22:$BB$22, B630)&gt;0, INDEX(MaGv!$C$3:$BB$22, 1, MATCH(B630, MaGv!$C$22:$BB$22,0))," ")</f>
        <v>C10</v>
      </c>
      <c r="I634" s="48" t="str">
        <f>IF(COUNTIF(MaGv!$C$27:$BB$27, B630)&gt;0, INDEX(MaGv!$C$3:$BB$27, 1, MATCH(B630, MaGv!$C$27:$BB$27,0))," ")</f>
        <v xml:space="preserve"> </v>
      </c>
      <c r="J634" s="48" t="str">
        <f>IF(COUNTIF(MaGv!$C$32:$BB$32, B630)&gt;0, INDEX(MaGv!$C$3:$BB$32, 1, MATCH(B630, MaGv!$C$32:$BB$32,0))," ")</f>
        <v xml:space="preserve"> </v>
      </c>
      <c r="K634" s="75"/>
      <c r="L634" s="486"/>
      <c r="M634" s="48">
        <v>4</v>
      </c>
      <c r="N634" s="49" t="s">
        <v>141</v>
      </c>
      <c r="O634" s="48" t="str">
        <f>IF(COUNTIF(MaGv!$C$7:$BB$7, L630)&gt;0, INDEX(MaGv!$C$3:$BB$7, 1, MATCH(L630, MaGv!$C$7:$BB$7,0))," ")</f>
        <v xml:space="preserve"> </v>
      </c>
      <c r="P634" s="48" t="str">
        <f>IF(COUNTIF(MaGv!$C$12:$BB$12, L630)&gt;0, INDEX(MaGv!$C$3:$BB$12, 1, MATCH(L630, MaGv!$C$12:$BB$12,0))," ")</f>
        <v xml:space="preserve"> </v>
      </c>
      <c r="Q634" s="48" t="str">
        <f>IF(COUNTIF(MaGv!$C$17:$BB$17, L630)&gt;0, INDEX(MaGv!$C$3:$BB$17, 1, MATCH(L630, MaGv!$C$17:$BB$17,0))," ")</f>
        <v>C9</v>
      </c>
      <c r="R634" s="48" t="str">
        <f>IF(COUNTIF(MaGv!$C$22:$BB$22, L630)&gt;0, INDEX(MaGv!$C$3:$BB$22, 1, MATCH(L630, MaGv!$C$22:$BB$22,0))," ")</f>
        <v xml:space="preserve"> </v>
      </c>
      <c r="S634" s="48" t="str">
        <f>IF(COUNTIF(MaGv!$C$27:$BB$27, L630)&gt;0, INDEX(MaGv!$C$3:$BB$27, 1, MATCH(L630, MaGv!$C$27:$BB$27,0))," ")</f>
        <v xml:space="preserve"> </v>
      </c>
      <c r="T634" s="48" t="str">
        <f>IF(COUNTIF(MaGv!$C$32:$BB$32, L630)&gt;0, INDEX(MaGv!$C$3:$BB$32, 1, MATCH(L630, MaGv!$C$32:$BB$32,0))," ")</f>
        <v xml:space="preserve"> </v>
      </c>
    </row>
    <row r="635" spans="1:22" ht="12.95" customHeight="1" thickBot="1" x14ac:dyDescent="0.25">
      <c r="A635" s="91"/>
      <c r="B635" s="486"/>
      <c r="C635" s="79">
        <v>5</v>
      </c>
      <c r="D635" s="81" t="s">
        <v>142</v>
      </c>
      <c r="E635" s="79" t="str">
        <f>IF(COUNTIF(MaGv!$C$8:$BB$8, B630)&gt;0, INDEX(MaGv!$C$3:$BB$8, 1, MATCH(B630, MaGv!$C$8:$BB$8,0))," ")</f>
        <v xml:space="preserve"> </v>
      </c>
      <c r="F635" s="79" t="str">
        <f>IF(COUNTIF(MaGv!$C$13:$BB$13, B630)&gt;0, INDEX(MaGv!$C$3:$BB$13, 1, MATCH(B630, MaGv!$C$13:$BB$13,0))," ")</f>
        <v xml:space="preserve"> </v>
      </c>
      <c r="G635" s="79" t="str">
        <f>IF(COUNTIF(MaGv!$C$18:$BB$18, B630)&gt;0, INDEX(MaGv!$C$3:$BB$18, 1, MATCH(B630, MaGv!$C$18:$BB$18,0))," ")</f>
        <v>A4</v>
      </c>
      <c r="H635" s="79" t="str">
        <f>IF(COUNTIF(MaGv!$C$23:$BB$23, B630)&gt;0, INDEX(MaGv!$C$3:$BB$23, 1, MATCH(B630, MaGv!$C$23:$BB$23,0))," ")</f>
        <v>A14</v>
      </c>
      <c r="I635" s="79" t="str">
        <f>IF(COUNTIF(MaGv!$C$28:$BB$28, B630)&gt;0, INDEX(MaGv!$C$3:$BB$28, 1, MATCH(B630, MaGv!$C$28:$BB$28,0))," ")</f>
        <v xml:space="preserve"> </v>
      </c>
      <c r="J635" s="79" t="str">
        <f>IF(COUNTIF(MaGv!$C$33:$BB$33, B630)&gt;0, INDEX(MaGv!$C$3:$BB$33, 1, MATCH(B630, MaGv!$C$33:$BB$33, 0))," ")</f>
        <v xml:space="preserve"> </v>
      </c>
      <c r="K635" s="75"/>
      <c r="L635" s="486"/>
      <c r="M635" s="79">
        <v>5</v>
      </c>
      <c r="N635" s="81" t="s">
        <v>142</v>
      </c>
      <c r="O635" s="79" t="str">
        <f>IF(COUNTIF(MaGv!$C$8:$BB$8, L630)&gt;0, INDEX(MaGv!$C$3:$BB$8, 1, MATCH(L630, MaGv!$C$8:$BB$8,0))," ")</f>
        <v xml:space="preserve"> </v>
      </c>
      <c r="P635" s="79" t="str">
        <f>IF(COUNTIF(MaGv!$C$13:$BB$13, L630)&gt;0, INDEX(MaGv!$C$3:$BB$13, 1, MATCH(L630, MaGv!$C$13:$BB$13,0))," ")</f>
        <v xml:space="preserve"> </v>
      </c>
      <c r="Q635" s="79" t="str">
        <f>IF(COUNTIF(MaGv!$C$18:$BB$18, L630)&gt;0, INDEX(MaGv!$C$3:$BB$18, 1, MATCH(L630, MaGv!$C$18:$BB$18,0))," ")</f>
        <v>C3</v>
      </c>
      <c r="R635" s="79" t="str">
        <f>IF(COUNTIF(MaGv!$C$23:$BB$23, L630)&gt;0, INDEX(MaGv!$C$3:$BB$23, 1, MATCH(L630, MaGv!$C$23:$BB$23,0))," ")</f>
        <v xml:space="preserve"> </v>
      </c>
      <c r="S635" s="79" t="str">
        <f>IF(COUNTIF(MaGv!$C$28:$BB$28, L630)&gt;0, INDEX(MaGv!$C$3:$BB$28, 1, MATCH(L630, MaGv!$C$28:$BB$28,0))," ")</f>
        <v xml:space="preserve"> </v>
      </c>
      <c r="T635" s="79" t="str">
        <f>IF(COUNTIF(MaGv!$C$33:$BB$33, L630)&gt;0, INDEX(MaGv!$C$3:$BB$33, 1, MATCH(L630, MaGv!$C$33:$BB$33, 0))," ")</f>
        <v xml:space="preserve"> </v>
      </c>
    </row>
    <row r="636" spans="1:22" ht="12.95" customHeight="1" thickTop="1" x14ac:dyDescent="0.2">
      <c r="A636" s="91"/>
      <c r="B636" s="485" t="s">
        <v>24</v>
      </c>
      <c r="C636" s="80">
        <v>1</v>
      </c>
      <c r="D636" s="82" t="s">
        <v>446</v>
      </c>
      <c r="E636" s="80" t="str">
        <f>IF(COUNTIF(MaGv!$C$39:$BB$39, B630)&gt;0, INDEX(MaGv!$C$38:$BB$39, 1, MATCH(B630, MaGv!$C$39:$BB$39,0))," ")</f>
        <v xml:space="preserve"> </v>
      </c>
      <c r="F636" s="80" t="str">
        <f>IF(COUNTIF(MaGv!$C$44:$BB$44, B630)&gt;0, INDEX(MaGv!$C$38:$BB$44, 1, MATCH(B630, MaGv!$C$44:$BB$44,0))," ")</f>
        <v xml:space="preserve"> </v>
      </c>
      <c r="G636" s="80" t="str">
        <f>IF(COUNTIF(MaGv!$C$49:$BB$49, B630)&gt;0, INDEX(MaGv!$C$38:$BB$49, 1, MATCH(B630, MaGv!$C$49:$BB$49,0))," ")</f>
        <v xml:space="preserve"> </v>
      </c>
      <c r="H636" s="80" t="str">
        <f>IF(COUNTIF(MaGv!$C$54:$BB$54, B630)&gt;0, INDEX(MaGv!$C$38:$BB$54, 1, MATCH(B630, MaGv!$C$54:$BB$54,0))," ")</f>
        <v xml:space="preserve"> </v>
      </c>
      <c r="I636" s="80" t="str">
        <f>IF(COUNTIF(MaGv!$C$59:$BB$59, B630)&gt;0, INDEX(MaGv!$C$38:$BB$59, 1, MATCH(B630, MaGv!$C$59:$BB$59,0))," ")</f>
        <v xml:space="preserve"> </v>
      </c>
      <c r="J636" s="80" t="str">
        <f>IF(COUNTIF(MaGv!$C$64:$BB$64, B630)&gt;0, INDEX(MaGv!$C$38:$BB$64, 1, MATCH(B630, MaGv!$C$64:$BB$64,0))," ")</f>
        <v xml:space="preserve"> </v>
      </c>
      <c r="K636" s="75"/>
      <c r="L636" s="485" t="s">
        <v>24</v>
      </c>
      <c r="M636" s="80">
        <v>1</v>
      </c>
      <c r="N636" s="82" t="s">
        <v>446</v>
      </c>
      <c r="O636" s="80" t="str">
        <f>IF(COUNTIF(MaGv!$C$39:$BB$39, L630)&gt;0, INDEX(MaGv!$C$38:$BB$39, 1, MATCH(L630, MaGv!$C$39:$BB$39,0))," ")</f>
        <v xml:space="preserve"> </v>
      </c>
      <c r="P636" s="80" t="str">
        <f>IF(COUNTIF(MaGv!$C$44:$BB$44, L630)&gt;0, INDEX(MaGv!$C$38:$BB$44, 1, MATCH(L630, MaGv!$C$44:$BB$44,0))," ")</f>
        <v xml:space="preserve"> </v>
      </c>
      <c r="Q636" s="80" t="str">
        <f>IF(COUNTIF(MaGv!$C$49:$BB$49, L630)&gt;0, INDEX(MaGv!$C$38:$BB$49, 1, MATCH(L630, MaGv!$C$49:$BB$49,0))," ")</f>
        <v>C9</v>
      </c>
      <c r="R636" s="80" t="str">
        <f>IF(COUNTIF(MaGv!$C$54:$BB$54, L630)&gt;0, INDEX(MaGv!$C$38:$BB$54, 1, MATCH(L630, MaGv!$C$54:$BB$54,0))," ")</f>
        <v>C8</v>
      </c>
      <c r="S636" s="80" t="str">
        <f>IF(COUNTIF(MaGv!$C$59:$BB$59, L630)&gt;0, INDEX(MaGv!$C$38:$BB$59, 1, MATCH(L630, MaGv!$C$59:$BB$59,0))," ")</f>
        <v xml:space="preserve"> </v>
      </c>
      <c r="T636" s="80" t="str">
        <f>IF(COUNTIF(MaGv!$C$64:$BB$64, L630)&gt;0, INDEX(MaGv!$C$38:$BB$64, 1, MATCH(L630, MaGv!$C$64:$BB$64,0))," ")</f>
        <v xml:space="preserve"> </v>
      </c>
    </row>
    <row r="637" spans="1:22" ht="12.95" customHeight="1" x14ac:dyDescent="0.2">
      <c r="A637" s="91"/>
      <c r="B637" s="486"/>
      <c r="C637" s="48">
        <v>2</v>
      </c>
      <c r="D637" s="49" t="s">
        <v>707</v>
      </c>
      <c r="E637" s="48" t="str">
        <f>IF(COUNTIF(MaGv!$C$40:$BB$40, B630)&gt;0, INDEX(MaGv!$C$38:$BB$40, 1, MATCH(B630, MaGv!$C$40:$BB$40,0))," ")</f>
        <v xml:space="preserve"> </v>
      </c>
      <c r="F637" s="48" t="str">
        <f>IF(COUNTIF(MaGv!$C$45:$BB$45, B630)&gt;0, INDEX(MaGv!$C$38:$BB$45, 1, MATCH(B630, MaGv!$C$45:$BB$45,0))," ")</f>
        <v xml:space="preserve"> </v>
      </c>
      <c r="G637" s="48" t="str">
        <f>IF(COUNTIF(MaGv!$C$50:$BB$50, B630)&gt;0, INDEX(MaGv!$C$38:$BB$50, 1, MATCH(B630, MaGv!$C$50:$BB$50,0))," ")</f>
        <v xml:space="preserve"> </v>
      </c>
      <c r="H637" s="48" t="str">
        <f>IF(COUNTIF(MaGv!$C$55:$BB$55, B630)&gt;0, INDEX(MaGv!$C$38:$BB$55, 1, MATCH(B630, MaGv!$C$55:$BB$55,0))," ")</f>
        <v xml:space="preserve"> </v>
      </c>
      <c r="I637" s="48" t="str">
        <f>IF(COUNTIF(MaGv!$C$60:$BB$60, B630)&gt;0, INDEX(MaGv!$C$38:$BB$60, 1, MATCH(B630, MaGv!$C$60:$BB$60,0))," ")</f>
        <v xml:space="preserve"> </v>
      </c>
      <c r="J637" s="48" t="str">
        <f>IF(COUNTIF(MaGv!$C$65:$BB$65, B630)&gt;0, INDEX(MaGv!$C$38:$BB$65, 1, MATCH(B630, MaGv!$C$65:$BB$65,0))," ")</f>
        <v xml:space="preserve"> </v>
      </c>
      <c r="K637" s="75"/>
      <c r="L637" s="486"/>
      <c r="M637" s="48">
        <v>2</v>
      </c>
      <c r="N637" s="49" t="s">
        <v>707</v>
      </c>
      <c r="O637" s="48" t="str">
        <f>IF(COUNTIF(MaGv!$C$40:$BB$40, L630)&gt;0, INDEX(MaGv!$C$38:$BB$40, 1, MATCH(L630, MaGv!$C$40:$BB$40,0))," ")</f>
        <v xml:space="preserve"> </v>
      </c>
      <c r="P637" s="48" t="str">
        <f>IF(COUNTIF(MaGv!$C$45:$BB$45, L630)&gt;0, INDEX(MaGv!$C$38:$BB$45, 1, MATCH(L630, MaGv!$C$45:$BB$45,0))," ")</f>
        <v xml:space="preserve"> </v>
      </c>
      <c r="Q637" s="48" t="str">
        <f>IF(COUNTIF(MaGv!$C$50:$BB$50, L630)&gt;0, INDEX(MaGv!$C$38:$BB$50, 1, MATCH(L630, MaGv!$C$50:$BB$50,0))," ")</f>
        <v xml:space="preserve"> </v>
      </c>
      <c r="R637" s="48" t="str">
        <f>IF(COUNTIF(MaGv!$C$55:$BB$55, L630)&gt;0, INDEX(MaGv!$C$38:$BB$55, 1, MATCH(L630, MaGv!$C$55:$BB$55,0))," ")</f>
        <v>C4</v>
      </c>
      <c r="S637" s="48" t="str">
        <f>IF(COUNTIF(MaGv!$C$60:$BB$60, L630)&gt;0, INDEX(MaGv!$C$38:$BB$60, 1, MATCH(L630, MaGv!$C$60:$BB$60,0))," ")</f>
        <v xml:space="preserve"> </v>
      </c>
      <c r="T637" s="48" t="str">
        <f>IF(COUNTIF(MaGv!$C$65:$BB$65, L630)&gt;0, INDEX(MaGv!$C$38:$BB$65, 1, MATCH(L630, MaGv!$C$65:$BB$65,0))," ")</f>
        <v xml:space="preserve"> </v>
      </c>
    </row>
    <row r="638" spans="1:22" ht="12.95" customHeight="1" x14ac:dyDescent="0.2">
      <c r="A638" s="91"/>
      <c r="B638" s="486"/>
      <c r="C638" s="48">
        <v>3</v>
      </c>
      <c r="D638" s="49" t="s">
        <v>708</v>
      </c>
      <c r="E638" s="48" t="str">
        <f>IF(COUNTIF(MaGv!$C$41:$BB$41, B630)&gt;0, INDEX(MaGv!$C$38:$BB$41, 1, MATCH(B630, MaGv!$C$41:$BB$41,0))," ")</f>
        <v xml:space="preserve"> </v>
      </c>
      <c r="F638" s="48" t="str">
        <f>IF(COUNTIF(MaGv!$C$46:$BB$46, B630)&gt;0, INDEX(MaGv!$C$38:$BB$46, 1, MATCH(B630, MaGv!$C$46:$BB$46,0))," ")</f>
        <v xml:space="preserve"> </v>
      </c>
      <c r="G638" s="48" t="str">
        <f>IF(COUNTIF(MaGv!$C$51:$BB$51, B630)&gt;0, INDEX(MaGv!$C$38:$BB$51, 1, MATCH(B630, MaGv!$C$51:$BB$51,0))," ")</f>
        <v>A12</v>
      </c>
      <c r="H638" s="48" t="str">
        <f>IF(COUNTIF(MaGv!$C$56:$BB$56, B630)&gt;0, INDEX(MaGv!$C$38:$BB$56, 1, MATCH(B630, MaGv!$C$56:$BB$56,0))," ")</f>
        <v xml:space="preserve"> </v>
      </c>
      <c r="I638" s="48" t="str">
        <f>IF(COUNTIF(MaGv!$C$61:$BB$61, B630)&gt;0, INDEX(MaGv!$C$38:$BB$61, 1, MATCH(B630, MaGv!$C$61:$BB$61,0))," ")</f>
        <v xml:space="preserve"> </v>
      </c>
      <c r="J638" s="48" t="str">
        <f>IF(COUNTIF(MaGv!$C$66:$BB$66, B630)&gt;0, INDEX(MaGv!$C$38:$BB$66, 1, MATCH(B630, MaGv!$C$66:$BB$66,0))," ")</f>
        <v xml:space="preserve"> </v>
      </c>
      <c r="K638" s="75"/>
      <c r="L638" s="486"/>
      <c r="M638" s="48">
        <v>3</v>
      </c>
      <c r="N638" s="49" t="s">
        <v>708</v>
      </c>
      <c r="O638" s="48" t="str">
        <f>IF(COUNTIF(MaGv!$C$41:$BB$41, L630)&gt;0, INDEX(MaGv!$C$38:$BB$41, 1, MATCH(L630, MaGv!$C$41:$BB$41,0))," ")</f>
        <v>C15</v>
      </c>
      <c r="P638" s="48" t="str">
        <f>IF(COUNTIF(MaGv!$C$46:$BB$46, L630)&gt;0, INDEX(MaGv!$C$38:$BB$46, 1, MATCH(L630, MaGv!$C$46:$BB$46,0))," ")</f>
        <v xml:space="preserve"> </v>
      </c>
      <c r="Q638" s="48" t="str">
        <f>IF(COUNTIF(MaGv!$C$51:$BB$51, L630)&gt;0, INDEX(MaGv!$C$38:$BB$51, 1, MATCH(L630, MaGv!$C$51:$BB$51,0))," ")</f>
        <v>A2</v>
      </c>
      <c r="R638" s="48" t="str">
        <f>IF(COUNTIF(MaGv!$C$56:$BB$56, L630)&gt;0, INDEX(MaGv!$C$38:$BB$56, 1, MATCH(L630, MaGv!$C$56:$BB$56,0))," ")</f>
        <v>A10</v>
      </c>
      <c r="S638" s="48" t="str">
        <f>IF(COUNTIF(MaGv!$C$61:$BB$61, L630)&gt;0, INDEX(MaGv!$C$38:$BB$61, 1, MATCH(L630, MaGv!$C$61:$BB$61,0))," ")</f>
        <v xml:space="preserve"> </v>
      </c>
      <c r="T638" s="48" t="str">
        <f>IF(COUNTIF(MaGv!$C$66:$BB$66, L630)&gt;0, INDEX(MaGv!$C$38:$BB$66, 1, MATCH(L630, MaGv!$C$66:$BB$66,0))," ")</f>
        <v xml:space="preserve"> </v>
      </c>
    </row>
    <row r="639" spans="1:22" ht="12.95" customHeight="1" x14ac:dyDescent="0.2">
      <c r="A639" s="91"/>
      <c r="B639" s="486"/>
      <c r="C639" s="48">
        <v>4</v>
      </c>
      <c r="D639" s="49" t="s">
        <v>709</v>
      </c>
      <c r="E639" s="48" t="str">
        <f>IF(COUNTIF(MaGv!$C$42:$BB$42, B630)&gt;0, INDEX(MaGv!$C$38:$BB$42, 1, MATCH(B630, MaGv!$C$42:$BB$42,0))," ")</f>
        <v xml:space="preserve"> </v>
      </c>
      <c r="F639" s="48" t="str">
        <f>IF(COUNTIF(MaGv!$C$47:$BB$47, B630)&gt;0, INDEX(MaGv!$C$38:$BB$47, 1, MATCH(B630, MaGv!$C$47:$BB$47,0))," ")</f>
        <v xml:space="preserve"> </v>
      </c>
      <c r="G639" s="48" t="str">
        <f>IF(COUNTIF(MaGv!$C$52:$BB$52, B630)&gt;0, INDEX(MaGv!$C$38:$BB$52, 1, MATCH(B630, MaGv!$C$52:$BB$52, 0))," ")</f>
        <v>C10</v>
      </c>
      <c r="H639" s="48" t="str">
        <f>IF(COUNTIF(MaGv!$C$57:$BB$57, B630)&gt;0, INDEX(MaGv!$C$38:$BB$57, 1, MATCH(B630, MaGv!$C$57:$BB$57,0))," ")</f>
        <v xml:space="preserve"> </v>
      </c>
      <c r="I639" s="48" t="str">
        <f>IF(COUNTIF(MaGv!$C$62:$BB$62, B630)&gt;0, INDEX(MaGv!$C$38:$BB$62, 1, MATCH(B630, MaGv!$C$62:$BB$62,0))," ")</f>
        <v xml:space="preserve"> </v>
      </c>
      <c r="J639" s="48" t="str">
        <f>IF(COUNTIF(MaGv!$C$66:$BB$67, B630)&gt;0, INDEX(MaGv!$C$38:$BB$67, 1, MATCH(B630, MaGv!$C$67:$BB$67,0))," ")</f>
        <v xml:space="preserve"> </v>
      </c>
      <c r="K639" s="75"/>
      <c r="L639" s="486"/>
      <c r="M639" s="48">
        <v>4</v>
      </c>
      <c r="N639" s="49" t="s">
        <v>709</v>
      </c>
      <c r="O639" s="48" t="str">
        <f>IF(COUNTIF(MaGv!$C$42:$BB$42, L630)&gt;0, INDEX(MaGv!$C$38:$BB$42, 1, MATCH(L630, MaGv!$C$42:$BB$42,0))," ")</f>
        <v>C8</v>
      </c>
      <c r="P639" s="48" t="str">
        <f>IF(COUNTIF(MaGv!$C$47:$BB$47, L630)&gt;0, INDEX(MaGv!$C$38:$BB$47, 1, MATCH(L630, MaGv!$C$47:$BB$47,0))," ")</f>
        <v xml:space="preserve"> </v>
      </c>
      <c r="Q639" s="48" t="str">
        <f>IF(COUNTIF(MaGv!$C$52:$BB$52, L630)&gt;0, INDEX(MaGv!$C$38:$BB$52, 1, MATCH(L630, MaGv!$C$52:$BB$52, 0))," ")</f>
        <v>C15</v>
      </c>
      <c r="R639" s="48" t="str">
        <f>IF(COUNTIF(MaGv!$C$57:$BB$57, L630)&gt;0, INDEX(MaGv!$C$38:$BB$57, 1, MATCH(L630, MaGv!$C$57:$BB$57,0))," ")</f>
        <v>C3</v>
      </c>
      <c r="S639" s="48" t="str">
        <f>IF(COUNTIF(MaGv!$C$62:$BB$62, L630)&gt;0, INDEX(MaGv!$C$38:$BB$62, 1, MATCH(L630, MaGv!$C$62:$BB$62,0))," ")</f>
        <v xml:space="preserve"> </v>
      </c>
      <c r="T639" s="48" t="str">
        <f>IF(COUNTIF(MaGv!$C$66:$BB$67, L630)&gt;0, INDEX(MaGv!$C$38:$BB$67, 1, MATCH(L630, MaGv!$C$67:$BB$67,0))," ")</f>
        <v xml:space="preserve"> </v>
      </c>
    </row>
    <row r="640" spans="1:22" ht="12.95" customHeight="1" x14ac:dyDescent="0.2">
      <c r="A640" s="91"/>
      <c r="B640" s="487"/>
      <c r="C640" s="50">
        <v>5</v>
      </c>
      <c r="D640" s="51" t="s">
        <v>710</v>
      </c>
      <c r="E640" s="50" t="str">
        <f>IF(COUNTIF(MaGv!$C$43:$BB$43, B630)&gt;0, INDEX(MaGv!$C$38:$BB$43, 1, MATCH(B630, MaGv!$C$43:$BB$43,0))," ")</f>
        <v xml:space="preserve"> </v>
      </c>
      <c r="F640" s="50" t="str">
        <f>IF(COUNTIF(MaGv!$C$48:$BB$48, B630)&gt;0, INDEX(MaGv!$C$38:$BB$48, 1, MATCH(B630, MaGv!$C$48:$BB$48,0))," ")</f>
        <v xml:space="preserve"> </v>
      </c>
      <c r="G640" s="50" t="str">
        <f>IF(COUNTIF(MaGv!$C$53:$BB$53, B630)&gt;0, INDEX(MaGv!$C$38:$BB$53, 1, MATCH(B630, MaGv!$C$53:$BB$53,0))," ")</f>
        <v>C11</v>
      </c>
      <c r="H640" s="50" t="str">
        <f>IF(COUNTIF(MaGv!$C$58:$BB$58, B630)&gt;0, INDEX(MaGv!$C$38:$BB$58, 1, MATCH(B630, MaGv!$C$58:$BB$58,0))," ")</f>
        <v xml:space="preserve"> </v>
      </c>
      <c r="I640" s="50" t="str">
        <f>IF(COUNTIF(MaGv!$C$63:$BB$63, B630)&gt;0, INDEX(MaGv!$C$38:$BB$63, 1, MATCH(B630, MaGv!$C$63:$BB$63,0))," ")</f>
        <v xml:space="preserve"> </v>
      </c>
      <c r="J640" s="50" t="str">
        <f>IF(COUNTIF(MaGv!$C$68:$BB$68, B630)&gt;0, INDEX(MaGv!$C$38:$BB$68, 1, MATCH(B630, MaGv!$C$68:$BB$68,0))," ")</f>
        <v xml:space="preserve"> </v>
      </c>
      <c r="K640" s="75"/>
      <c r="L640" s="487"/>
      <c r="M640" s="50">
        <v>5</v>
      </c>
      <c r="N640" s="51" t="s">
        <v>710</v>
      </c>
      <c r="O640" s="50" t="str">
        <f>IF(COUNTIF(MaGv!$C$43:$BB$43, L630)&gt;0, INDEX(MaGv!$C$38:$BB$43, 1, MATCH(L630, MaGv!$C$43:$BB$43,0))," ")</f>
        <v>C8</v>
      </c>
      <c r="P640" s="50" t="str">
        <f>IF(COUNTIF(MaGv!$C$48:$BB$48, L630)&gt;0, INDEX(MaGv!$C$38:$BB$48, 1, MATCH(L630, MaGv!$C$48:$BB$48,0))," ")</f>
        <v xml:space="preserve"> </v>
      </c>
      <c r="Q640" s="50" t="str">
        <f>IF(COUNTIF(MaGv!$C$53:$BB$53, L630)&gt;0, INDEX(MaGv!$C$38:$BB$53, 1, MATCH(L630, MaGv!$C$53:$BB$53,0))," ")</f>
        <v>C8</v>
      </c>
      <c r="R640" s="50" t="str">
        <f>IF(COUNTIF(MaGv!$C$58:$BB$58, L630)&gt;0, INDEX(MaGv!$C$38:$BB$58, 1, MATCH(L630, MaGv!$C$58:$BB$58,0))," ")</f>
        <v>A8</v>
      </c>
      <c r="S640" s="50" t="str">
        <f>IF(COUNTIF(MaGv!$C$63:$BB$63, L630)&gt;0, INDEX(MaGv!$C$38:$BB$63, 1, MATCH(L630, MaGv!$C$63:$BB$63,0))," ")</f>
        <v xml:space="preserve"> </v>
      </c>
      <c r="T640" s="50" t="str">
        <f>IF(COUNTIF(MaGv!$C$68:$BB$68, L630)&gt;0, INDEX(MaGv!$C$38:$BB$68, 1, MATCH(L630, MaGv!$C$68:$BB$68,0))," ")</f>
        <v xml:space="preserve"> </v>
      </c>
    </row>
    <row r="643" spans="1:22" ht="12.95" customHeight="1" x14ac:dyDescent="0.2">
      <c r="A643" s="91"/>
      <c r="B643" s="83"/>
      <c r="C643" s="40" t="s">
        <v>94</v>
      </c>
      <c r="D643" s="40"/>
      <c r="E643" s="40"/>
      <c r="F643" s="40"/>
      <c r="G643" s="40"/>
      <c r="H643" s="40" t="str">
        <f>MaGv!$N$1</f>
        <v>02/1/2018</v>
      </c>
      <c r="I643" s="40"/>
      <c r="J643" s="40"/>
      <c r="K643" s="41"/>
      <c r="L643" s="83"/>
      <c r="M643" s="40" t="s">
        <v>94</v>
      </c>
      <c r="N643" s="40"/>
      <c r="O643" s="40"/>
      <c r="P643" s="40"/>
      <c r="Q643" s="40"/>
      <c r="R643" s="40" t="str">
        <f>MaGv!$N$1</f>
        <v>02/1/2018</v>
      </c>
      <c r="S643" s="40"/>
      <c r="T643" s="40"/>
    </row>
    <row r="644" spans="1:22" ht="12.95" customHeight="1" x14ac:dyDescent="0.3">
      <c r="B644" s="84" t="s">
        <v>95</v>
      </c>
      <c r="C644" s="489" t="str">
        <f>VLOOKUP(B646,dsma,3,0)&amp;"-"&amp;VLOOKUP(B646,dsma,5,0)</f>
        <v>Phạm Thị Thùy Ninh-Sử</v>
      </c>
      <c r="D644" s="489"/>
      <c r="E644" s="489"/>
      <c r="F644" s="489"/>
      <c r="G644" s="41"/>
      <c r="H644" s="42"/>
      <c r="I644" s="43" t="s">
        <v>180</v>
      </c>
      <c r="J644" s="44">
        <f>60-COUNTIF(E647:J656, " ")</f>
        <v>12</v>
      </c>
      <c r="K644" s="41"/>
      <c r="L644" s="84" t="s">
        <v>95</v>
      </c>
      <c r="M644" s="489" t="str">
        <f>VLOOKUP(L646,dsma,3,0)&amp;"-"&amp;VLOOKUP(L646,dsma,5,0)</f>
        <v>Bùi Thị Thanh-Sử</v>
      </c>
      <c r="N644" s="489"/>
      <c r="O644" s="489"/>
      <c r="P644" s="489"/>
      <c r="Q644" s="41"/>
      <c r="R644" s="42"/>
      <c r="S644" s="43" t="s">
        <v>180</v>
      </c>
      <c r="T644" s="44">
        <f>60-COUNTIF(O647:T656, " ")</f>
        <v>14</v>
      </c>
    </row>
    <row r="645" spans="1:22" ht="3" customHeight="1" x14ac:dyDescent="0.2">
      <c r="B645" s="83"/>
      <c r="C645" s="41"/>
      <c r="D645" s="41"/>
      <c r="E645" s="45"/>
      <c r="F645" s="41"/>
      <c r="G645" s="41"/>
      <c r="H645" s="41"/>
      <c r="I645" s="41"/>
      <c r="J645" s="41"/>
      <c r="K645" s="41"/>
      <c r="L645" s="83"/>
      <c r="M645" s="41"/>
      <c r="N645" s="41"/>
      <c r="O645" s="45"/>
      <c r="P645" s="41"/>
      <c r="Q645" s="41"/>
      <c r="R645" s="41"/>
      <c r="S645" s="41"/>
      <c r="T645" s="41"/>
    </row>
    <row r="646" spans="1:22" ht="12.95" customHeight="1" x14ac:dyDescent="0.2">
      <c r="A646" s="93"/>
      <c r="B646" s="85" t="str">
        <f>X85</f>
        <v>BU03</v>
      </c>
      <c r="C646" s="46" t="s">
        <v>96</v>
      </c>
      <c r="D646" s="46" t="s">
        <v>97</v>
      </c>
      <c r="E646" s="46" t="s">
        <v>15</v>
      </c>
      <c r="F646" s="46" t="s">
        <v>16</v>
      </c>
      <c r="G646" s="46" t="s">
        <v>38</v>
      </c>
      <c r="H646" s="46" t="s">
        <v>39</v>
      </c>
      <c r="I646" s="46" t="s">
        <v>40</v>
      </c>
      <c r="J646" s="46" t="s">
        <v>41</v>
      </c>
      <c r="K646" s="74"/>
      <c r="L646" s="85" t="str">
        <f>X86</f>
        <v>BU04</v>
      </c>
      <c r="M646" s="46" t="s">
        <v>96</v>
      </c>
      <c r="N646" s="46" t="s">
        <v>97</v>
      </c>
      <c r="O646" s="46" t="s">
        <v>15</v>
      </c>
      <c r="P646" s="46" t="s">
        <v>16</v>
      </c>
      <c r="Q646" s="46" t="s">
        <v>38</v>
      </c>
      <c r="R646" s="46" t="s">
        <v>39</v>
      </c>
      <c r="S646" s="46" t="s">
        <v>40</v>
      </c>
      <c r="T646" s="46" t="s">
        <v>41</v>
      </c>
      <c r="V646" s="89">
        <v>82</v>
      </c>
    </row>
    <row r="647" spans="1:22" ht="12.95" customHeight="1" x14ac:dyDescent="0.2">
      <c r="A647" s="91"/>
      <c r="B647" s="488" t="s">
        <v>25</v>
      </c>
      <c r="C647" s="38">
        <v>1</v>
      </c>
      <c r="D647" s="47" t="s">
        <v>98</v>
      </c>
      <c r="E647" s="38" t="str">
        <f>IF(COUNTIF(MaGv!$C$4:$BB$4, B646)&gt;0, INDEX(MaGv!$C$3:$BB$4, 1, MATCH(B646, MaGv!$C$4:$BB$4,0))," ")</f>
        <v xml:space="preserve"> </v>
      </c>
      <c r="F647" s="38" t="str">
        <f>IF(COUNTIF(MaGv!$C$9:$BB$9, B646)&gt;0, INDEX(MaGv!$C$3:$BB$9, 1, MATCH(B646, MaGv!$C$9:$BB$9,0))," ")</f>
        <v xml:space="preserve"> </v>
      </c>
      <c r="G647" s="38" t="str">
        <f>IF(COUNTIF(MaGv!$C$14:$BB$14, B646)&gt;0, INDEX(MaGv!$C$3:$BB$14, 1, MATCH(B646, MaGv!$C$14:$BB$14,0))," ")</f>
        <v xml:space="preserve"> </v>
      </c>
      <c r="H647" s="38" t="str">
        <f>IF(COUNTIF(MaGv!$C$19:$BB$19, B646)&gt;0, INDEX(MaGv!$C$3:$BB$19, 1, MATCH(B646, MaGv!$C$19:$BB$19,0))," ")</f>
        <v xml:space="preserve"> </v>
      </c>
      <c r="I647" s="38" t="str">
        <f>IF(COUNTIF(MaGv!$C$24:$BB$24, B646)&gt;0, INDEX(MaGv!$C$3:$BB$24, 1, MATCH(B646, MaGv!$C$24:$BB$24,0))," ")</f>
        <v xml:space="preserve"> </v>
      </c>
      <c r="J647" s="38" t="str">
        <f>IF(COUNTIF(MaGv!$C$29:$BB$29, B646)&gt;0, INDEX(MaGv!$C$3:$BB$29, 1, MATCH(B646, MaGv!$C$29:$BB$29,0))," ")</f>
        <v xml:space="preserve"> </v>
      </c>
      <c r="K647" s="75"/>
      <c r="L647" s="488" t="s">
        <v>25</v>
      </c>
      <c r="M647" s="38">
        <v>1</v>
      </c>
      <c r="N647" s="47" t="s">
        <v>98</v>
      </c>
      <c r="O647" s="38" t="str">
        <f>IF(COUNTIF(MaGv!$C$4:$BB$4, L646)&gt;0, INDEX(MaGv!$C$3:$BB$4, 1, MATCH(L646, MaGv!$C$4:$BB$4,0))," ")</f>
        <v>C6</v>
      </c>
      <c r="P647" s="38" t="str">
        <f>IF(COUNTIF(MaGv!$C$9:$BB$9, L646)&gt;0, INDEX(MaGv!$C$3:$BB$9, 1, MATCH(L646, MaGv!$C$9:$BB$9,0))," ")</f>
        <v xml:space="preserve"> </v>
      </c>
      <c r="Q647" s="38" t="str">
        <f>IF(COUNTIF(MaGv!$C$14:$BB$14, L646)&gt;0, INDEX(MaGv!$C$3:$BB$14, 1, MATCH(L646, MaGv!$C$14:$BB$14,0))," ")</f>
        <v xml:space="preserve"> </v>
      </c>
      <c r="R647" s="38" t="str">
        <f>IF(COUNTIF(MaGv!$C$19:$BB$19, L646)&gt;0, INDEX(MaGv!$C$3:$BB$19, 1, MATCH(L646, MaGv!$C$19:$BB$19,0))," ")</f>
        <v xml:space="preserve"> </v>
      </c>
      <c r="S647" s="38" t="str">
        <f>IF(COUNTIF(MaGv!$C$24:$BB$24, L646)&gt;0, INDEX(MaGv!$C$3:$BB$24, 1, MATCH(L646, MaGv!$C$24:$BB$24,0))," ")</f>
        <v>C14</v>
      </c>
      <c r="T647" s="38" t="str">
        <f>IF(COUNTIF(MaGv!$C$29:$BB$29, L646)&gt;0, INDEX(MaGv!$C$3:$BB$29, 1, MATCH(L646, MaGv!$C$29:$BB$29,0))," ")</f>
        <v xml:space="preserve"> </v>
      </c>
    </row>
    <row r="648" spans="1:22" ht="12.95" customHeight="1" x14ac:dyDescent="0.2">
      <c r="A648" s="91"/>
      <c r="B648" s="486"/>
      <c r="C648" s="48">
        <v>2</v>
      </c>
      <c r="D648" s="49" t="s">
        <v>140</v>
      </c>
      <c r="E648" s="48" t="str">
        <f>IF(COUNTIF(MaGv!$C$5:$BB$5, B646)&gt;0, INDEX(MaGv!$C$3:$BB$5, 1, MATCH(B646, MaGv!$C$5:$BB$5,0))," ")</f>
        <v xml:space="preserve"> </v>
      </c>
      <c r="F648" s="48" t="str">
        <f>IF(COUNTIF(MaGv!$C$10:$BB$10, B646)&gt;0, INDEX(MaGv!$C$3:$BB$10, 1, MATCH(B646, MaGv!$C$10:$BB$10,0))," ")</f>
        <v xml:space="preserve"> </v>
      </c>
      <c r="G648" s="48" t="str">
        <f>IF(COUNTIF(MaGv!$C$15:$BB$15, B646)&gt;0, INDEX(MaGv!$C$3:$BB$15, 1, MATCH(B646, MaGv!$C$15:$BB$15,0))," ")</f>
        <v xml:space="preserve"> </v>
      </c>
      <c r="H648" s="48" t="str">
        <f>IF(COUNTIF(MaGv!$C$20:$BB$20, B646)&gt;0, INDEX(MaGv!$C$3:$BB$20, 1, MATCH(B646, MaGv!$C$20:$BB$20,0))," ")</f>
        <v xml:space="preserve"> </v>
      </c>
      <c r="I648" s="48" t="str">
        <f>IF(COUNTIF(MaGv!$C$25:$BB$25, B646)&gt;0, INDEX(MaGv!$C$3:$BB$25, 1, MATCH(B646, MaGv!$C$25:$BB$25,0))," ")</f>
        <v xml:space="preserve"> </v>
      </c>
      <c r="J648" s="48" t="str">
        <f>IF(COUNTIF(MaGv!$C$30:$BB$30, B646)&gt;0, INDEX(MaGv!$C$3:$BB$30, 1, MATCH(B646, MaGv!$C$30:$BB$30,0))," ")</f>
        <v xml:space="preserve"> </v>
      </c>
      <c r="K648" s="75"/>
      <c r="L648" s="486"/>
      <c r="M648" s="48">
        <v>2</v>
      </c>
      <c r="N648" s="49" t="s">
        <v>140</v>
      </c>
      <c r="O648" s="48" t="str">
        <f>IF(COUNTIF(MaGv!$C$5:$BB$5, L646)&gt;0, INDEX(MaGv!$C$3:$BB$5, 1, MATCH(L646, MaGv!$C$5:$BB$5,0))," ")</f>
        <v>C6</v>
      </c>
      <c r="P648" s="48" t="str">
        <f>IF(COUNTIF(MaGv!$C$10:$BB$10, L646)&gt;0, INDEX(MaGv!$C$3:$BB$10, 1, MATCH(L646, MaGv!$C$10:$BB$10,0))," ")</f>
        <v xml:space="preserve"> </v>
      </c>
      <c r="Q648" s="48" t="str">
        <f>IF(COUNTIF(MaGv!$C$15:$BB$15, L646)&gt;0, INDEX(MaGv!$C$3:$BB$15, 1, MATCH(L646, MaGv!$C$15:$BB$15,0))," ")</f>
        <v xml:space="preserve"> </v>
      </c>
      <c r="R648" s="48" t="str">
        <f>IF(COUNTIF(MaGv!$C$20:$BB$20, L646)&gt;0, INDEX(MaGv!$C$3:$BB$20, 1, MATCH(L646, MaGv!$C$20:$BB$20,0))," ")</f>
        <v xml:space="preserve"> </v>
      </c>
      <c r="S648" s="48" t="str">
        <f>IF(COUNTIF(MaGv!$C$25:$BB$25, L646)&gt;0, INDEX(MaGv!$C$3:$BB$25, 1, MATCH(L646, MaGv!$C$25:$BB$25,0))," ")</f>
        <v>A6</v>
      </c>
      <c r="T648" s="48" t="str">
        <f>IF(COUNTIF(MaGv!$C$30:$BB$30, L646)&gt;0, INDEX(MaGv!$C$3:$BB$30, 1, MATCH(L646, MaGv!$C$30:$BB$30,0))," ")</f>
        <v xml:space="preserve"> </v>
      </c>
    </row>
    <row r="649" spans="1:22" ht="12.95" customHeight="1" x14ac:dyDescent="0.2">
      <c r="A649" s="91"/>
      <c r="B649" s="486"/>
      <c r="C649" s="48">
        <v>3</v>
      </c>
      <c r="D649" s="49" t="s">
        <v>445</v>
      </c>
      <c r="E649" s="48" t="str">
        <f>IF(COUNTIF(MaGv!$C$6:$BB$6, B646)&gt;0, INDEX(MaGv!$C$3:$BB$6, 1, MATCH(B646, MaGv!$C$6:$BB$6,0))," ")</f>
        <v xml:space="preserve"> </v>
      </c>
      <c r="F649" s="48" t="str">
        <f>IF(COUNTIF(MaGv!$C$11:$BB$11, B646)&gt;0, INDEX(MaGv!$C$3:$BB$11, 1, MATCH(B646, MaGv!$C$11:$BB$11,0))," ")</f>
        <v xml:space="preserve"> </v>
      </c>
      <c r="G649" s="48" t="str">
        <f>IF(COUNTIF(MaGv!$C$16:$BB$16, B646)&gt;0, INDEX(MaGv!$C$3:$BB$16, 1, MATCH(B646, MaGv!$C$16:$BB$16,0))," ")</f>
        <v xml:space="preserve"> </v>
      </c>
      <c r="H649" s="48" t="str">
        <f>IF(COUNTIF(MaGv!$C$21:$BB$21, B646)&gt;0, INDEX(MaGv!$C$3:$BB$21, 1, MATCH(B646, MaGv!$C$21:$BB$21,0))," ")</f>
        <v xml:space="preserve"> </v>
      </c>
      <c r="I649" s="48" t="str">
        <f>IF(COUNTIF(MaGv!$C$26:$BB$26, B646)&gt;0, INDEX(MaGv!$C$3:$BB$26, 1, MATCH(B646, MaGv!$C$26:$BB$26,0))," ")</f>
        <v xml:space="preserve"> </v>
      </c>
      <c r="J649" s="48" t="str">
        <f>IF(COUNTIF(MaGv!$C$31:$BB$31, B646)&gt;0, INDEX(MaGv!$C$3:$BB$31, 1, MATCH(B646, MaGv!$C$31:$BB$31,0))," ")</f>
        <v xml:space="preserve"> </v>
      </c>
      <c r="K649" s="75"/>
      <c r="L649" s="486"/>
      <c r="M649" s="48">
        <v>3</v>
      </c>
      <c r="N649" s="49" t="s">
        <v>445</v>
      </c>
      <c r="O649" s="48" t="str">
        <f>IF(COUNTIF(MaGv!$C$6:$BB$6, L646)&gt;0, INDEX(MaGv!$C$3:$BB$6, 1, MATCH(L646, MaGv!$C$6:$BB$6,0))," ")</f>
        <v>C1</v>
      </c>
      <c r="P649" s="48" t="str">
        <f>IF(COUNTIF(MaGv!$C$11:$BB$11, L646)&gt;0, INDEX(MaGv!$C$3:$BB$11, 1, MATCH(L646, MaGv!$C$11:$BB$11,0))," ")</f>
        <v xml:space="preserve"> </v>
      </c>
      <c r="Q649" s="48" t="str">
        <f>IF(COUNTIF(MaGv!$C$16:$BB$16, L646)&gt;0, INDEX(MaGv!$C$3:$BB$16, 1, MATCH(L646, MaGv!$C$16:$BB$16,0))," ")</f>
        <v xml:space="preserve"> </v>
      </c>
      <c r="R649" s="48" t="str">
        <f>IF(COUNTIF(MaGv!$C$21:$BB$21, L646)&gt;0, INDEX(MaGv!$C$3:$BB$21, 1, MATCH(L646, MaGv!$C$21:$BB$21,0))," ")</f>
        <v xml:space="preserve"> </v>
      </c>
      <c r="S649" s="48" t="str">
        <f>IF(COUNTIF(MaGv!$C$26:$BB$26, L646)&gt;0, INDEX(MaGv!$C$3:$BB$26, 1, MATCH(L646, MaGv!$C$26:$BB$26,0))," ")</f>
        <v>A5</v>
      </c>
      <c r="T649" s="48" t="str">
        <f>IF(COUNTIF(MaGv!$C$31:$BB$31, L646)&gt;0, INDEX(MaGv!$C$3:$BB$31, 1, MATCH(L646, MaGv!$C$31:$BB$31,0))," ")</f>
        <v xml:space="preserve"> </v>
      </c>
    </row>
    <row r="650" spans="1:22" ht="12.95" customHeight="1" x14ac:dyDescent="0.2">
      <c r="A650" s="91"/>
      <c r="B650" s="486"/>
      <c r="C650" s="48">
        <v>4</v>
      </c>
      <c r="D650" s="49" t="s">
        <v>141</v>
      </c>
      <c r="E650" s="48" t="str">
        <f>IF(COUNTIF(MaGv!$C$7:$BB$7, B646)&gt;0, INDEX(MaGv!$C$3:$BB$7, 1, MATCH(B646, MaGv!$C$7:$BB$7,0))," ")</f>
        <v xml:space="preserve"> </v>
      </c>
      <c r="F650" s="48" t="str">
        <f>IF(COUNTIF(MaGv!$C$12:$BB$12, B646)&gt;0, INDEX(MaGv!$C$3:$BB$12, 1, MATCH(B646, MaGv!$C$12:$BB$12,0))," ")</f>
        <v xml:space="preserve"> </v>
      </c>
      <c r="G650" s="48" t="str">
        <f>IF(COUNTIF(MaGv!$C$17:$BB$17, B646)&gt;0, INDEX(MaGv!$C$3:$BB$17, 1, MATCH(B646, MaGv!$C$17:$BB$17,0))," ")</f>
        <v xml:space="preserve"> </v>
      </c>
      <c r="H650" s="48" t="str">
        <f>IF(COUNTIF(MaGv!$C$22:$BB$22, B646)&gt;0, INDEX(MaGv!$C$3:$BB$22, 1, MATCH(B646, MaGv!$C$22:$BB$22,0))," ")</f>
        <v xml:space="preserve"> </v>
      </c>
      <c r="I650" s="48" t="str">
        <f>IF(COUNTIF(MaGv!$C$27:$BB$27, B646)&gt;0, INDEX(MaGv!$C$3:$BB$27, 1, MATCH(B646, MaGv!$C$27:$BB$27,0))," ")</f>
        <v xml:space="preserve"> </v>
      </c>
      <c r="J650" s="48" t="str">
        <f>IF(COUNTIF(MaGv!$C$32:$BB$32, B646)&gt;0, INDEX(MaGv!$C$3:$BB$32, 1, MATCH(B646, MaGv!$C$32:$BB$32,0))," ")</f>
        <v xml:space="preserve"> </v>
      </c>
      <c r="K650" s="75"/>
      <c r="L650" s="486"/>
      <c r="M650" s="48">
        <v>4</v>
      </c>
      <c r="N650" s="49" t="s">
        <v>141</v>
      </c>
      <c r="O650" s="48" t="str">
        <f>IF(COUNTIF(MaGv!$C$7:$BB$7, L646)&gt;0, INDEX(MaGv!$C$3:$BB$7, 1, MATCH(L646, MaGv!$C$7:$BB$7,0))," ")</f>
        <v>C6</v>
      </c>
      <c r="P650" s="48" t="str">
        <f>IF(COUNTIF(MaGv!$C$12:$BB$12, L646)&gt;0, INDEX(MaGv!$C$3:$BB$12, 1, MATCH(L646, MaGv!$C$12:$BB$12,0))," ")</f>
        <v xml:space="preserve"> </v>
      </c>
      <c r="Q650" s="48" t="str">
        <f>IF(COUNTIF(MaGv!$C$17:$BB$17, L646)&gt;0, INDEX(MaGv!$C$3:$BB$17, 1, MATCH(L646, MaGv!$C$17:$BB$17,0))," ")</f>
        <v xml:space="preserve"> </v>
      </c>
      <c r="R650" s="48" t="str">
        <f>IF(COUNTIF(MaGv!$C$22:$BB$22, L646)&gt;0, INDEX(MaGv!$C$3:$BB$22, 1, MATCH(L646, MaGv!$C$22:$BB$22,0))," ")</f>
        <v xml:space="preserve"> </v>
      </c>
      <c r="S650" s="48" t="str">
        <f>IF(COUNTIF(MaGv!$C$27:$BB$27, L646)&gt;0, INDEX(MaGv!$C$3:$BB$27, 1, MATCH(L646, MaGv!$C$27:$BB$27,0))," ")</f>
        <v>C1</v>
      </c>
      <c r="T650" s="48" t="str">
        <f>IF(COUNTIF(MaGv!$C$32:$BB$32, L646)&gt;0, INDEX(MaGv!$C$3:$BB$32, 1, MATCH(L646, MaGv!$C$32:$BB$32,0))," ")</f>
        <v xml:space="preserve"> </v>
      </c>
    </row>
    <row r="651" spans="1:22" ht="12.95" customHeight="1" thickBot="1" x14ac:dyDescent="0.25">
      <c r="A651" s="91"/>
      <c r="B651" s="486"/>
      <c r="C651" s="79">
        <v>5</v>
      </c>
      <c r="D651" s="81" t="s">
        <v>142</v>
      </c>
      <c r="E651" s="79" t="str">
        <f>IF(COUNTIF(MaGv!$C$8:$BB$8, B646)&gt;0, INDEX(MaGv!$C$3:$BB$8, 1, MATCH(B646, MaGv!$C$8:$BB$8,0))," ")</f>
        <v xml:space="preserve"> </v>
      </c>
      <c r="F651" s="79" t="str">
        <f>IF(COUNTIF(MaGv!$C$13:$BB$13, B646)&gt;0, INDEX(MaGv!$C$3:$BB$13, 1, MATCH(B646, MaGv!$C$13:$BB$13,0))," ")</f>
        <v xml:space="preserve"> </v>
      </c>
      <c r="G651" s="79" t="str">
        <f>IF(COUNTIF(MaGv!$C$18:$BB$18, B646)&gt;0, INDEX(MaGv!$C$3:$BB$18, 1, MATCH(B646, MaGv!$C$18:$BB$18,0))," ")</f>
        <v xml:space="preserve"> </v>
      </c>
      <c r="H651" s="79" t="str">
        <f>IF(COUNTIF(MaGv!$C$23:$BB$23, B646)&gt;0, INDEX(MaGv!$C$3:$BB$23, 1, MATCH(B646, MaGv!$C$23:$BB$23,0))," ")</f>
        <v xml:space="preserve"> </v>
      </c>
      <c r="I651" s="79" t="str">
        <f>IF(COUNTIF(MaGv!$C$28:$BB$28, B646)&gt;0, INDEX(MaGv!$C$3:$BB$28, 1, MATCH(B646, MaGv!$C$28:$BB$28,0))," ")</f>
        <v xml:space="preserve"> </v>
      </c>
      <c r="J651" s="79" t="str">
        <f>IF(COUNTIF(MaGv!$C$33:$BB$33, B646)&gt;0, INDEX(MaGv!$C$3:$BB$33, 1, MATCH(B646, MaGv!$C$33:$BB$33, 0))," ")</f>
        <v xml:space="preserve"> </v>
      </c>
      <c r="K651" s="75"/>
      <c r="L651" s="486"/>
      <c r="M651" s="79">
        <v>5</v>
      </c>
      <c r="N651" s="81" t="s">
        <v>142</v>
      </c>
      <c r="O651" s="79" t="str">
        <f>IF(COUNTIF(MaGv!$C$8:$BB$8, L646)&gt;0, INDEX(MaGv!$C$3:$BB$8, 1, MATCH(L646, MaGv!$C$8:$BB$8,0))," ")</f>
        <v xml:space="preserve"> </v>
      </c>
      <c r="P651" s="79" t="str">
        <f>IF(COUNTIF(MaGv!$C$13:$BB$13, L646)&gt;0, INDEX(MaGv!$C$3:$BB$13, 1, MATCH(L646, MaGv!$C$13:$BB$13,0))," ")</f>
        <v xml:space="preserve"> </v>
      </c>
      <c r="Q651" s="79" t="str">
        <f>IF(COUNTIF(MaGv!$C$18:$BB$18, L646)&gt;0, INDEX(MaGv!$C$3:$BB$18, 1, MATCH(L646, MaGv!$C$18:$BB$18,0))," ")</f>
        <v xml:space="preserve"> </v>
      </c>
      <c r="R651" s="79" t="str">
        <f>IF(COUNTIF(MaGv!$C$23:$BB$23, L646)&gt;0, INDEX(MaGv!$C$3:$BB$23, 1, MATCH(L646, MaGv!$C$23:$BB$23,0))," ")</f>
        <v xml:space="preserve"> </v>
      </c>
      <c r="S651" s="79" t="str">
        <f>IF(COUNTIF(MaGv!$C$28:$BB$28, L646)&gt;0, INDEX(MaGv!$C$3:$BB$28, 1, MATCH(L646, MaGv!$C$28:$BB$28,0))," ")</f>
        <v>A9</v>
      </c>
      <c r="T651" s="79" t="str">
        <f>IF(COUNTIF(MaGv!$C$33:$BB$33, L646)&gt;0, INDEX(MaGv!$C$3:$BB$33, 1, MATCH(L646, MaGv!$C$33:$BB$33, 0))," ")</f>
        <v xml:space="preserve"> </v>
      </c>
    </row>
    <row r="652" spans="1:22" ht="12.95" customHeight="1" thickTop="1" x14ac:dyDescent="0.2">
      <c r="A652" s="91"/>
      <c r="B652" s="485" t="s">
        <v>24</v>
      </c>
      <c r="C652" s="80">
        <v>1</v>
      </c>
      <c r="D652" s="82" t="s">
        <v>446</v>
      </c>
      <c r="E652" s="80" t="str">
        <f>IF(COUNTIF(MaGv!$C$39:$BB$39, B646)&gt;0, INDEX(MaGv!$C$38:$BB$39, 1, MATCH(B646, MaGv!$C$39:$BB$39,0))," ")</f>
        <v>B13</v>
      </c>
      <c r="F652" s="80" t="str">
        <f>IF(COUNTIF(MaGv!$C$44:$BB$44, B646)&gt;0, INDEX(MaGv!$C$38:$BB$44, 1, MATCH(B646, MaGv!$C$44:$BB$44,0))," ")</f>
        <v xml:space="preserve"> </v>
      </c>
      <c r="G652" s="80" t="str">
        <f>IF(COUNTIF(MaGv!$C$49:$BB$49, B646)&gt;0, INDEX(MaGv!$C$38:$BB$49, 1, MATCH(B646, MaGv!$C$49:$BB$49,0))," ")</f>
        <v>B3</v>
      </c>
      <c r="H652" s="80" t="str">
        <f>IF(COUNTIF(MaGv!$C$54:$BB$54, B646)&gt;0, INDEX(MaGv!$C$38:$BB$54, 1, MATCH(B646, MaGv!$C$54:$BB$54,0))," ")</f>
        <v xml:space="preserve"> </v>
      </c>
      <c r="I652" s="80" t="str">
        <f>IF(COUNTIF(MaGv!$C$59:$BB$59, B646)&gt;0, INDEX(MaGv!$C$38:$BB$59, 1, MATCH(B646, MaGv!$C$59:$BB$59,0))," ")</f>
        <v xml:space="preserve"> </v>
      </c>
      <c r="J652" s="80" t="str">
        <f>IF(COUNTIF(MaGv!$C$64:$BB$64, B646)&gt;0, INDEX(MaGv!$C$38:$BB$64, 1, MATCH(B646, MaGv!$C$64:$BB$64,0))," ")</f>
        <v xml:space="preserve"> </v>
      </c>
      <c r="K652" s="75"/>
      <c r="L652" s="485" t="s">
        <v>24</v>
      </c>
      <c r="M652" s="80">
        <v>1</v>
      </c>
      <c r="N652" s="82" t="s">
        <v>446</v>
      </c>
      <c r="O652" s="80" t="str">
        <f>IF(COUNTIF(MaGv!$C$39:$BB$39, L646)&gt;0, INDEX(MaGv!$C$38:$BB$39, 1, MATCH(L646, MaGv!$C$39:$BB$39,0))," ")</f>
        <v xml:space="preserve"> </v>
      </c>
      <c r="P652" s="80" t="str">
        <f>IF(COUNTIF(MaGv!$C$44:$BB$44, L646)&gt;0, INDEX(MaGv!$C$38:$BB$44, 1, MATCH(L646, MaGv!$C$44:$BB$44,0))," ")</f>
        <v xml:space="preserve"> </v>
      </c>
      <c r="Q652" s="80" t="str">
        <f>IF(COUNTIF(MaGv!$C$49:$BB$49, L646)&gt;0, INDEX(MaGv!$C$38:$BB$49, 1, MATCH(L646, MaGv!$C$49:$BB$49,0))," ")</f>
        <v xml:space="preserve"> </v>
      </c>
      <c r="R652" s="80" t="str">
        <f>IF(COUNTIF(MaGv!$C$54:$BB$54, L646)&gt;0, INDEX(MaGv!$C$38:$BB$54, 1, MATCH(L646, MaGv!$C$54:$BB$54,0))," ")</f>
        <v xml:space="preserve"> </v>
      </c>
      <c r="S652" s="80" t="str">
        <f>IF(COUNTIF(MaGv!$C$59:$BB$59, L646)&gt;0, INDEX(MaGv!$C$38:$BB$59, 1, MATCH(L646, MaGv!$C$59:$BB$59,0))," ")</f>
        <v xml:space="preserve"> </v>
      </c>
      <c r="T652" s="80" t="str">
        <f>IF(COUNTIF(MaGv!$C$64:$BB$64, L646)&gt;0, INDEX(MaGv!$C$38:$BB$64, 1, MATCH(L646, MaGv!$C$64:$BB$64,0))," ")</f>
        <v xml:space="preserve"> </v>
      </c>
    </row>
    <row r="653" spans="1:22" ht="12.95" customHeight="1" x14ac:dyDescent="0.2">
      <c r="A653" s="91"/>
      <c r="B653" s="486"/>
      <c r="C653" s="48">
        <v>2</v>
      </c>
      <c r="D653" s="49" t="s">
        <v>707</v>
      </c>
      <c r="E653" s="48" t="str">
        <f>IF(COUNTIF(MaGv!$C$40:$BB$40, B646)&gt;0, INDEX(MaGv!$C$38:$BB$40, 1, MATCH(B646, MaGv!$C$40:$BB$40,0))," ")</f>
        <v>B4</v>
      </c>
      <c r="F653" s="48" t="str">
        <f>IF(COUNTIF(MaGv!$C$45:$BB$45, B646)&gt;0, INDEX(MaGv!$C$38:$BB$45, 1, MATCH(B646, MaGv!$C$45:$BB$45,0))," ")</f>
        <v xml:space="preserve"> </v>
      </c>
      <c r="G653" s="48" t="str">
        <f>IF(COUNTIF(MaGv!$C$50:$BB$50, B646)&gt;0, INDEX(MaGv!$C$38:$BB$50, 1, MATCH(B646, MaGv!$C$50:$BB$50,0))," ")</f>
        <v>A7</v>
      </c>
      <c r="H653" s="48" t="str">
        <f>IF(COUNTIF(MaGv!$C$55:$BB$55, B646)&gt;0, INDEX(MaGv!$C$38:$BB$55, 1, MATCH(B646, MaGv!$C$55:$BB$55,0))," ")</f>
        <v xml:space="preserve"> </v>
      </c>
      <c r="I653" s="48" t="str">
        <f>IF(COUNTIF(MaGv!$C$60:$BB$60, B646)&gt;0, INDEX(MaGv!$C$38:$BB$60, 1, MATCH(B646, MaGv!$C$60:$BB$60,0))," ")</f>
        <v>B7</v>
      </c>
      <c r="J653" s="48" t="str">
        <f>IF(COUNTIF(MaGv!$C$65:$BB$65, B646)&gt;0, INDEX(MaGv!$C$38:$BB$65, 1, MATCH(B646, MaGv!$C$65:$BB$65,0))," ")</f>
        <v xml:space="preserve"> </v>
      </c>
      <c r="K653" s="75"/>
      <c r="L653" s="486"/>
      <c r="M653" s="48">
        <v>2</v>
      </c>
      <c r="N653" s="49" t="s">
        <v>707</v>
      </c>
      <c r="O653" s="48" t="str">
        <f>IF(COUNTIF(MaGv!$C$40:$BB$40, L646)&gt;0, INDEX(MaGv!$C$38:$BB$40, 1, MATCH(L646, MaGv!$C$40:$BB$40,0))," ")</f>
        <v xml:space="preserve"> </v>
      </c>
      <c r="P653" s="48" t="str">
        <f>IF(COUNTIF(MaGv!$C$45:$BB$45, L646)&gt;0, INDEX(MaGv!$C$38:$BB$45, 1, MATCH(L646, MaGv!$C$45:$BB$45,0))," ")</f>
        <v xml:space="preserve"> </v>
      </c>
      <c r="Q653" s="48" t="str">
        <f>IF(COUNTIF(MaGv!$C$50:$BB$50, L646)&gt;0, INDEX(MaGv!$C$38:$BB$50, 1, MATCH(L646, MaGv!$C$50:$BB$50,0))," ")</f>
        <v xml:space="preserve"> </v>
      </c>
      <c r="R653" s="48" t="str">
        <f>IF(COUNTIF(MaGv!$C$55:$BB$55, L646)&gt;0, INDEX(MaGv!$C$38:$BB$55, 1, MATCH(L646, MaGv!$C$55:$BB$55,0))," ")</f>
        <v xml:space="preserve"> </v>
      </c>
      <c r="S653" s="48" t="str">
        <f>IF(COUNTIF(MaGv!$C$60:$BB$60, L646)&gt;0, INDEX(MaGv!$C$38:$BB$60, 1, MATCH(L646, MaGv!$C$60:$BB$60,0))," ")</f>
        <v xml:space="preserve"> </v>
      </c>
      <c r="T653" s="48" t="str">
        <f>IF(COUNTIF(MaGv!$C$65:$BB$65, L646)&gt;0, INDEX(MaGv!$C$38:$BB$65, 1, MATCH(L646, MaGv!$C$65:$BB$65,0))," ")</f>
        <v xml:space="preserve"> </v>
      </c>
    </row>
    <row r="654" spans="1:22" ht="12.95" customHeight="1" x14ac:dyDescent="0.2">
      <c r="A654" s="91"/>
      <c r="B654" s="486"/>
      <c r="C654" s="48">
        <v>3</v>
      </c>
      <c r="D654" s="49" t="s">
        <v>708</v>
      </c>
      <c r="E654" s="48" t="str">
        <f>IF(COUNTIF(MaGv!$C$41:$BB$41, B646)&gt;0, INDEX(MaGv!$C$38:$BB$41, 1, MATCH(B646, MaGv!$C$41:$BB$41,0))," ")</f>
        <v>B11</v>
      </c>
      <c r="F654" s="48" t="str">
        <f>IF(COUNTIF(MaGv!$C$46:$BB$46, B646)&gt;0, INDEX(MaGv!$C$38:$BB$46, 1, MATCH(B646, MaGv!$C$46:$BB$46,0))," ")</f>
        <v xml:space="preserve"> </v>
      </c>
      <c r="G654" s="48" t="str">
        <f>IF(COUNTIF(MaGv!$C$51:$BB$51, B646)&gt;0, INDEX(MaGv!$C$38:$BB$51, 1, MATCH(B646, MaGv!$C$51:$BB$51,0))," ")</f>
        <v>A3</v>
      </c>
      <c r="H654" s="48" t="str">
        <f>IF(COUNTIF(MaGv!$C$56:$BB$56, B646)&gt;0, INDEX(MaGv!$C$38:$BB$56, 1, MATCH(B646, MaGv!$C$56:$BB$56,0))," ")</f>
        <v xml:space="preserve"> </v>
      </c>
      <c r="I654" s="48" t="str">
        <f>IF(COUNTIF(MaGv!$C$61:$BB$61, B646)&gt;0, INDEX(MaGv!$C$38:$BB$61, 1, MATCH(B646, MaGv!$C$61:$BB$61,0))," ")</f>
        <v>B8</v>
      </c>
      <c r="J654" s="48" t="str">
        <f>IF(COUNTIF(MaGv!$C$66:$BB$66, B646)&gt;0, INDEX(MaGv!$C$38:$BB$66, 1, MATCH(B646, MaGv!$C$66:$BB$66,0))," ")</f>
        <v xml:space="preserve"> </v>
      </c>
      <c r="K654" s="75"/>
      <c r="L654" s="486"/>
      <c r="M654" s="48">
        <v>3</v>
      </c>
      <c r="N654" s="49" t="s">
        <v>708</v>
      </c>
      <c r="O654" s="48" t="str">
        <f>IF(COUNTIF(MaGv!$C$41:$BB$41, L646)&gt;0, INDEX(MaGv!$C$38:$BB$41, 1, MATCH(L646, MaGv!$C$41:$BB$41,0))," ")</f>
        <v xml:space="preserve"> </v>
      </c>
      <c r="P654" s="48" t="str">
        <f>IF(COUNTIF(MaGv!$C$46:$BB$46, L646)&gt;0, INDEX(MaGv!$C$38:$BB$46, 1, MATCH(L646, MaGv!$C$46:$BB$46,0))," ")</f>
        <v xml:space="preserve"> </v>
      </c>
      <c r="Q654" s="48" t="str">
        <f>IF(COUNTIF(MaGv!$C$51:$BB$51, L646)&gt;0, INDEX(MaGv!$C$38:$BB$51, 1, MATCH(L646, MaGv!$C$51:$BB$51,0))," ")</f>
        <v>C14</v>
      </c>
      <c r="R654" s="48" t="str">
        <f>IF(COUNTIF(MaGv!$C$56:$BB$56, L646)&gt;0, INDEX(MaGv!$C$38:$BB$56, 1, MATCH(L646, MaGv!$C$56:$BB$56,0))," ")</f>
        <v xml:space="preserve"> </v>
      </c>
      <c r="S654" s="48" t="str">
        <f>IF(COUNTIF(MaGv!$C$61:$BB$61, L646)&gt;0, INDEX(MaGv!$C$38:$BB$61, 1, MATCH(L646, MaGv!$C$61:$BB$61,0))," ")</f>
        <v xml:space="preserve"> </v>
      </c>
      <c r="T654" s="48" t="str">
        <f>IF(COUNTIF(MaGv!$C$66:$BB$66, L646)&gt;0, INDEX(MaGv!$C$38:$BB$66, 1, MATCH(L646, MaGv!$C$66:$BB$66,0))," ")</f>
        <v xml:space="preserve"> </v>
      </c>
    </row>
    <row r="655" spans="1:22" ht="12.95" customHeight="1" x14ac:dyDescent="0.2">
      <c r="A655" s="91"/>
      <c r="B655" s="486"/>
      <c r="C655" s="48">
        <v>4</v>
      </c>
      <c r="D655" s="49" t="s">
        <v>709</v>
      </c>
      <c r="E655" s="48" t="str">
        <f>IF(COUNTIF(MaGv!$C$42:$BB$42, B646)&gt;0, INDEX(MaGv!$C$38:$BB$42, 1, MATCH(B646, MaGv!$C$42:$BB$42,0))," ")</f>
        <v>B11</v>
      </c>
      <c r="F655" s="48" t="str">
        <f>IF(COUNTIF(MaGv!$C$47:$BB$47, B646)&gt;0, INDEX(MaGv!$C$38:$BB$47, 1, MATCH(B646, MaGv!$C$47:$BB$47,0))," ")</f>
        <v xml:space="preserve"> </v>
      </c>
      <c r="G655" s="48" t="str">
        <f>IF(COUNTIF(MaGv!$C$52:$BB$52, B646)&gt;0, INDEX(MaGv!$C$38:$BB$52, 1, MATCH(B646, MaGv!$C$52:$BB$52, 0))," ")</f>
        <v>A13</v>
      </c>
      <c r="H655" s="48" t="str">
        <f>IF(COUNTIF(MaGv!$C$57:$BB$57, B646)&gt;0, INDEX(MaGv!$C$38:$BB$57, 1, MATCH(B646, MaGv!$C$57:$BB$57,0))," ")</f>
        <v xml:space="preserve"> </v>
      </c>
      <c r="I655" s="48" t="str">
        <f>IF(COUNTIF(MaGv!$C$62:$BB$62, B646)&gt;0, INDEX(MaGv!$C$38:$BB$62, 1, MATCH(B646, MaGv!$C$62:$BB$62,0))," ")</f>
        <v>A13</v>
      </c>
      <c r="J655" s="48" t="str">
        <f>IF(COUNTIF(MaGv!$C$66:$BB$67, B646)&gt;0, INDEX(MaGv!$C$38:$BB$67, 1, MATCH(B646, MaGv!$C$67:$BB$67,0))," ")</f>
        <v xml:space="preserve"> </v>
      </c>
      <c r="K655" s="75"/>
      <c r="L655" s="486"/>
      <c r="M655" s="48">
        <v>4</v>
      </c>
      <c r="N655" s="49" t="s">
        <v>709</v>
      </c>
      <c r="O655" s="48" t="str">
        <f>IF(COUNTIF(MaGv!$C$42:$BB$42, L646)&gt;0, INDEX(MaGv!$C$38:$BB$42, 1, MATCH(L646, MaGv!$C$42:$BB$42,0))," ")</f>
        <v xml:space="preserve"> </v>
      </c>
      <c r="P655" s="48" t="str">
        <f>IF(COUNTIF(MaGv!$C$47:$BB$47, L646)&gt;0, INDEX(MaGv!$C$38:$BB$47, 1, MATCH(L646, MaGv!$C$47:$BB$47,0))," ")</f>
        <v xml:space="preserve"> </v>
      </c>
      <c r="Q655" s="48" t="str">
        <f>IF(COUNTIF(MaGv!$C$52:$BB$52, L646)&gt;0, INDEX(MaGv!$C$38:$BB$52, 1, MATCH(L646, MaGv!$C$52:$BB$52, 0))," ")</f>
        <v>A11</v>
      </c>
      <c r="R655" s="48" t="str">
        <f>IF(COUNTIF(MaGv!$C$57:$BB$57, L646)&gt;0, INDEX(MaGv!$C$38:$BB$57, 1, MATCH(L646, MaGv!$C$57:$BB$57,0))," ")</f>
        <v xml:space="preserve"> </v>
      </c>
      <c r="S655" s="48" t="str">
        <f>IF(COUNTIF(MaGv!$C$62:$BB$62, L646)&gt;0, INDEX(MaGv!$C$38:$BB$62, 1, MATCH(L646, MaGv!$C$62:$BB$62,0))," ")</f>
        <v>A11</v>
      </c>
      <c r="T655" s="48" t="str">
        <f>IF(COUNTIF(MaGv!$C$66:$BB$67, L646)&gt;0, INDEX(MaGv!$C$38:$BB$67, 1, MATCH(L646, MaGv!$C$67:$BB$67,0))," ")</f>
        <v xml:space="preserve"> </v>
      </c>
    </row>
    <row r="656" spans="1:22" ht="12.95" customHeight="1" x14ac:dyDescent="0.2">
      <c r="A656" s="91"/>
      <c r="B656" s="487"/>
      <c r="C656" s="50">
        <v>5</v>
      </c>
      <c r="D656" s="51" t="s">
        <v>710</v>
      </c>
      <c r="E656" s="50" t="str">
        <f>IF(COUNTIF(MaGv!$C$43:$BB$43, B646)&gt;0, INDEX(MaGv!$C$38:$BB$43, 1, MATCH(B646, MaGv!$C$43:$BB$43,0))," ")</f>
        <v>B11</v>
      </c>
      <c r="F656" s="50" t="str">
        <f>IF(COUNTIF(MaGv!$C$48:$BB$48, B646)&gt;0, INDEX(MaGv!$C$38:$BB$48, 1, MATCH(B646, MaGv!$C$48:$BB$48,0))," ")</f>
        <v xml:space="preserve"> </v>
      </c>
      <c r="G656" s="50" t="str">
        <f>IF(COUNTIF(MaGv!$C$53:$BB$53, B646)&gt;0, INDEX(MaGv!$C$38:$BB$53, 1, MATCH(B646, MaGv!$C$53:$BB$53,0))," ")</f>
        <v xml:space="preserve"> </v>
      </c>
      <c r="H656" s="50" t="str">
        <f>IF(COUNTIF(MaGv!$C$58:$BB$58, B646)&gt;0, INDEX(MaGv!$C$38:$BB$58, 1, MATCH(B646, MaGv!$C$58:$BB$58,0))," ")</f>
        <v xml:space="preserve"> </v>
      </c>
      <c r="I656" s="50" t="str">
        <f>IF(COUNTIF(MaGv!$C$63:$BB$63, B646)&gt;0, INDEX(MaGv!$C$38:$BB$63, 1, MATCH(B646, MaGv!$C$63:$BB$63,0))," ")</f>
        <v xml:space="preserve"> </v>
      </c>
      <c r="J656" s="50" t="str">
        <f>IF(COUNTIF(MaGv!$C$68:$BB$68, B646)&gt;0, INDEX(MaGv!$C$38:$BB$68, 1, MATCH(B646, MaGv!$C$68:$BB$68,0))," ")</f>
        <v xml:space="preserve"> </v>
      </c>
      <c r="K656" s="75"/>
      <c r="L656" s="487"/>
      <c r="M656" s="50">
        <v>5</v>
      </c>
      <c r="N656" s="51" t="s">
        <v>710</v>
      </c>
      <c r="O656" s="50" t="str">
        <f>IF(COUNTIF(MaGv!$C$43:$BB$43, L646)&gt;0, INDEX(MaGv!$C$38:$BB$43, 1, MATCH(L646, MaGv!$C$43:$BB$43,0))," ")</f>
        <v xml:space="preserve"> </v>
      </c>
      <c r="P656" s="50" t="str">
        <f>IF(COUNTIF(MaGv!$C$48:$BB$48, L646)&gt;0, INDEX(MaGv!$C$38:$BB$48, 1, MATCH(L646, MaGv!$C$48:$BB$48,0))," ")</f>
        <v xml:space="preserve"> </v>
      </c>
      <c r="Q656" s="50" t="str">
        <f>IF(COUNTIF(MaGv!$C$53:$BB$53, L646)&gt;0, INDEX(MaGv!$C$38:$BB$53, 1, MATCH(L646, MaGv!$C$53:$BB$53,0))," ")</f>
        <v>A9</v>
      </c>
      <c r="R656" s="50" t="str">
        <f>IF(COUNTIF(MaGv!$C$58:$BB$58, L646)&gt;0, INDEX(MaGv!$C$38:$BB$58, 1, MATCH(L646, MaGv!$C$58:$BB$58,0))," ")</f>
        <v xml:space="preserve"> </v>
      </c>
      <c r="S656" s="50" t="str">
        <f>IF(COUNTIF(MaGv!$C$63:$BB$63, L646)&gt;0, INDEX(MaGv!$C$38:$BB$63, 1, MATCH(L646, MaGv!$C$63:$BB$63,0))," ")</f>
        <v>C6</v>
      </c>
      <c r="T656" s="50" t="str">
        <f>IF(COUNTIF(MaGv!$C$68:$BB$68, L646)&gt;0, INDEX(MaGv!$C$38:$BB$68, 1, MATCH(L646, MaGv!$C$68:$BB$68,0))," ")</f>
        <v xml:space="preserve"> </v>
      </c>
    </row>
    <row r="657" spans="1:22" ht="12.95" customHeight="1" x14ac:dyDescent="0.2">
      <c r="A657" s="91"/>
      <c r="B657" s="86"/>
      <c r="C657" s="45"/>
      <c r="D657" s="52"/>
      <c r="E657" s="45"/>
      <c r="F657" s="45"/>
      <c r="G657" s="45"/>
      <c r="H657" s="45"/>
      <c r="I657" s="45"/>
      <c r="J657" s="45"/>
      <c r="K657" s="75"/>
      <c r="L657" s="86"/>
      <c r="M657" s="45"/>
      <c r="N657" s="52"/>
      <c r="O657" s="45"/>
      <c r="P657" s="45"/>
      <c r="Q657" s="45"/>
      <c r="R657" s="45"/>
      <c r="S657" s="45"/>
      <c r="T657" s="45"/>
    </row>
    <row r="658" spans="1:22" ht="12.95" customHeight="1" x14ac:dyDescent="0.2">
      <c r="A658" s="94"/>
      <c r="B658" s="87"/>
      <c r="C658" s="53"/>
      <c r="D658" s="53"/>
      <c r="E658" s="54"/>
      <c r="F658" s="54"/>
      <c r="G658" s="54"/>
      <c r="H658" s="54"/>
      <c r="I658" s="54"/>
      <c r="J658" s="54"/>
      <c r="K658" s="54"/>
      <c r="L658" s="87"/>
      <c r="M658" s="53"/>
      <c r="N658" s="53"/>
      <c r="O658" s="54"/>
      <c r="P658" s="54"/>
      <c r="Q658" s="54"/>
      <c r="R658" s="54"/>
      <c r="S658" s="54"/>
      <c r="T658" s="54"/>
    </row>
    <row r="659" spans="1:22" ht="12.95" customHeight="1" x14ac:dyDescent="0.2">
      <c r="A659" s="91"/>
      <c r="B659" s="83"/>
      <c r="C659" s="40" t="s">
        <v>94</v>
      </c>
      <c r="D659" s="40"/>
      <c r="E659" s="40"/>
      <c r="F659" s="40"/>
      <c r="G659" s="40"/>
      <c r="H659" s="40" t="str">
        <f>MaGv!$N$1</f>
        <v>02/1/2018</v>
      </c>
      <c r="I659" s="40"/>
      <c r="J659" s="40"/>
      <c r="K659" s="41"/>
      <c r="L659" s="83"/>
      <c r="M659" s="40" t="s">
        <v>94</v>
      </c>
      <c r="N659" s="40"/>
      <c r="O659" s="40"/>
      <c r="P659" s="40"/>
      <c r="Q659" s="40"/>
      <c r="R659" s="40" t="str">
        <f>MaGv!$N$1</f>
        <v>02/1/2018</v>
      </c>
      <c r="S659" s="40"/>
      <c r="T659" s="40"/>
    </row>
    <row r="660" spans="1:22" ht="15" customHeight="1" x14ac:dyDescent="0.3">
      <c r="B660" s="84" t="s">
        <v>95</v>
      </c>
      <c r="C660" s="489" t="str">
        <f>VLOOKUP(B662,dsma,3,0)&amp;"-"&amp;VLOOKUP(B662,dsma,5,0)</f>
        <v>Nguyễn Thị Hòa-Sử</v>
      </c>
      <c r="D660" s="489"/>
      <c r="E660" s="489"/>
      <c r="F660" s="489"/>
      <c r="G660" s="41"/>
      <c r="H660" s="42"/>
      <c r="I660" s="43" t="s">
        <v>180</v>
      </c>
      <c r="J660" s="44">
        <f>60-COUNTIF(E663:J672, " ")</f>
        <v>15</v>
      </c>
      <c r="K660" s="41"/>
      <c r="L660" s="84" t="s">
        <v>95</v>
      </c>
      <c r="M660" s="489" t="str">
        <f>VLOOKUP(L662,dsma,3,0)&amp;"-"&amp;VLOOKUP(L662,dsma,5,0)</f>
        <v>Nguyễn Thị Hường-Đia</v>
      </c>
      <c r="N660" s="489"/>
      <c r="O660" s="489"/>
      <c r="P660" s="489"/>
      <c r="Q660" s="76"/>
      <c r="R660" s="42"/>
      <c r="S660" s="43" t="s">
        <v>180</v>
      </c>
      <c r="T660" s="44">
        <f>60-COUNTIF(O663:T672, " ")</f>
        <v>13</v>
      </c>
    </row>
    <row r="661" spans="1:22" ht="3" customHeight="1" x14ac:dyDescent="0.2">
      <c r="B661" s="83"/>
      <c r="C661" s="41"/>
      <c r="D661" s="41"/>
      <c r="E661" s="45"/>
      <c r="F661" s="41"/>
      <c r="G661" s="41"/>
      <c r="H661" s="41"/>
      <c r="I661" s="41"/>
      <c r="J661" s="41"/>
      <c r="K661" s="41"/>
      <c r="L661" s="83"/>
      <c r="M661" s="41"/>
      <c r="N661" s="41"/>
      <c r="O661" s="45"/>
      <c r="P661" s="41"/>
      <c r="Q661" s="41"/>
      <c r="R661" s="41"/>
      <c r="S661" s="41"/>
      <c r="T661" s="41"/>
    </row>
    <row r="662" spans="1:22" ht="12.95" customHeight="1" x14ac:dyDescent="0.2">
      <c r="A662" s="93"/>
      <c r="B662" s="85" t="str">
        <f>X87</f>
        <v>BU05</v>
      </c>
      <c r="C662" s="46" t="s">
        <v>96</v>
      </c>
      <c r="D662" s="46" t="s">
        <v>97</v>
      </c>
      <c r="E662" s="46" t="s">
        <v>15</v>
      </c>
      <c r="F662" s="46" t="s">
        <v>16</v>
      </c>
      <c r="G662" s="46" t="s">
        <v>38</v>
      </c>
      <c r="H662" s="46" t="s">
        <v>39</v>
      </c>
      <c r="I662" s="46" t="s">
        <v>40</v>
      </c>
      <c r="J662" s="46" t="s">
        <v>41</v>
      </c>
      <c r="K662" s="74"/>
      <c r="L662" s="85" t="str">
        <f>X88</f>
        <v>BD01</v>
      </c>
      <c r="M662" s="46" t="s">
        <v>96</v>
      </c>
      <c r="N662" s="46" t="s">
        <v>97</v>
      </c>
      <c r="O662" s="46" t="s">
        <v>15</v>
      </c>
      <c r="P662" s="46" t="s">
        <v>16</v>
      </c>
      <c r="Q662" s="46" t="s">
        <v>38</v>
      </c>
      <c r="R662" s="46" t="s">
        <v>39</v>
      </c>
      <c r="S662" s="46" t="s">
        <v>40</v>
      </c>
      <c r="T662" s="46" t="s">
        <v>41</v>
      </c>
      <c r="V662" s="89">
        <v>84</v>
      </c>
    </row>
    <row r="663" spans="1:22" ht="12.95" customHeight="1" x14ac:dyDescent="0.2">
      <c r="A663" s="91"/>
      <c r="B663" s="488" t="s">
        <v>25</v>
      </c>
      <c r="C663" s="38">
        <v>1</v>
      </c>
      <c r="D663" s="47" t="s">
        <v>98</v>
      </c>
      <c r="E663" s="38" t="str">
        <f>IF(COUNTIF(MaGv!$C$4:$BB$4, B662)&gt;0, INDEX(MaGv!$C$3:$BB$4, 1, MATCH(B662, MaGv!$C$4:$BB$4,0))," ")</f>
        <v>C5</v>
      </c>
      <c r="F663" s="38" t="str">
        <f>IF(COUNTIF(MaGv!$C$9:$BB$9, B662)&gt;0, INDEX(MaGv!$C$3:$BB$9, 1, MATCH(B662, MaGv!$C$9:$BB$9,0))," ")</f>
        <v xml:space="preserve"> </v>
      </c>
      <c r="G663" s="38" t="str">
        <f>IF(COUNTIF(MaGv!$C$14:$BB$14, B662)&gt;0, INDEX(MaGv!$C$3:$BB$14, 1, MATCH(B662, MaGv!$C$14:$BB$14,0))," ")</f>
        <v xml:space="preserve"> </v>
      </c>
      <c r="H663" s="38" t="str">
        <f>IF(COUNTIF(MaGv!$C$19:$BB$19, B662)&gt;0, INDEX(MaGv!$C$3:$BB$19, 1, MATCH(B662, MaGv!$C$19:$BB$19,0))," ")</f>
        <v xml:space="preserve"> </v>
      </c>
      <c r="I663" s="38" t="str">
        <f>IF(COUNTIF(MaGv!$C$24:$BB$24, B662)&gt;0, INDEX(MaGv!$C$3:$BB$24, 1, MATCH(B662, MaGv!$C$24:$BB$24,0))," ")</f>
        <v>B5</v>
      </c>
      <c r="J663" s="38" t="str">
        <f>IF(COUNTIF(MaGv!$C$29:$BB$29, B662)&gt;0, INDEX(MaGv!$C$3:$BB$29, 1, MATCH(B662, MaGv!$C$29:$BB$29,0))," ")</f>
        <v xml:space="preserve"> </v>
      </c>
      <c r="K663" s="75"/>
      <c r="L663" s="488" t="s">
        <v>25</v>
      </c>
      <c r="M663" s="38">
        <v>1</v>
      </c>
      <c r="N663" s="47" t="s">
        <v>98</v>
      </c>
      <c r="O663" s="38" t="str">
        <f>IF(COUNTIF(MaGv!$C$4:$BB$4, L662)&gt;0, INDEX(MaGv!$C$3:$BB$4, 1, MATCH(L662, MaGv!$C$4:$BB$4,0))," ")</f>
        <v xml:space="preserve"> </v>
      </c>
      <c r="P663" s="38" t="str">
        <f>IF(COUNTIF(MaGv!$C$9:$BB$9, L662)&gt;0, INDEX(MaGv!$C$3:$BB$9, 1, MATCH(L662, MaGv!$C$9:$BB$9,0))," ")</f>
        <v>B2</v>
      </c>
      <c r="Q663" s="38" t="str">
        <f>IF(COUNTIF(MaGv!$C$14:$BB$14, L662)&gt;0, INDEX(MaGv!$C$3:$BB$14, 1, MATCH(L662, MaGv!$C$14:$BB$14,0))," ")</f>
        <v xml:space="preserve"> </v>
      </c>
      <c r="R663" s="38" t="str">
        <f>IF(COUNTIF(MaGv!$C$19:$BB$19, L662)&gt;0, INDEX(MaGv!$C$3:$BB$19, 1, MATCH(L662, MaGv!$C$19:$BB$19,0))," ")</f>
        <v xml:space="preserve"> </v>
      </c>
      <c r="S663" s="38" t="str">
        <f>IF(COUNTIF(MaGv!$C$24:$BB$24, L662)&gt;0, INDEX(MaGv!$C$3:$BB$24, 1, MATCH(L662, MaGv!$C$24:$BB$24,0))," ")</f>
        <v xml:space="preserve"> </v>
      </c>
      <c r="T663" s="38" t="str">
        <f>IF(COUNTIF(MaGv!$C$29:$BB$29, L662)&gt;0, INDEX(MaGv!$C$3:$BB$29, 1, MATCH(L662, MaGv!$C$29:$BB$29,0))," ")</f>
        <v xml:space="preserve"> </v>
      </c>
    </row>
    <row r="664" spans="1:22" ht="12.95" customHeight="1" x14ac:dyDescent="0.2">
      <c r="A664" s="91"/>
      <c r="B664" s="486"/>
      <c r="C664" s="48">
        <v>2</v>
      </c>
      <c r="D664" s="49" t="s">
        <v>140</v>
      </c>
      <c r="E664" s="48" t="str">
        <f>IF(COUNTIF(MaGv!$C$5:$BB$5, B662)&gt;0, INDEX(MaGv!$C$3:$BB$5, 1, MATCH(B662, MaGv!$C$5:$BB$5,0))," ")</f>
        <v>C5</v>
      </c>
      <c r="F664" s="48" t="str">
        <f>IF(COUNTIF(MaGv!$C$10:$BB$10, B662)&gt;0, INDEX(MaGv!$C$3:$BB$10, 1, MATCH(B662, MaGv!$C$10:$BB$10,0))," ")</f>
        <v xml:space="preserve"> </v>
      </c>
      <c r="G664" s="48" t="str">
        <f>IF(COUNTIF(MaGv!$C$15:$BB$15, B662)&gt;0, INDEX(MaGv!$C$3:$BB$15, 1, MATCH(B662, MaGv!$C$15:$BB$15,0))," ")</f>
        <v xml:space="preserve"> </v>
      </c>
      <c r="H664" s="48" t="str">
        <f>IF(COUNTIF(MaGv!$C$20:$BB$20, B662)&gt;0, INDEX(MaGv!$C$3:$BB$20, 1, MATCH(B662, MaGv!$C$20:$BB$20,0))," ")</f>
        <v xml:space="preserve"> </v>
      </c>
      <c r="I664" s="48" t="str">
        <f>IF(COUNTIF(MaGv!$C$25:$BB$25, B662)&gt;0, INDEX(MaGv!$C$3:$BB$25, 1, MATCH(B662, MaGv!$C$25:$BB$25,0))," ")</f>
        <v>B2</v>
      </c>
      <c r="J664" s="48" t="str">
        <f>IF(COUNTIF(MaGv!$C$30:$BB$30, B662)&gt;0, INDEX(MaGv!$C$3:$BB$30, 1, MATCH(B662, MaGv!$C$30:$BB$30,0))," ")</f>
        <v xml:space="preserve"> </v>
      </c>
      <c r="K664" s="75"/>
      <c r="L664" s="486"/>
      <c r="M664" s="48">
        <v>2</v>
      </c>
      <c r="N664" s="49" t="s">
        <v>140</v>
      </c>
      <c r="O664" s="48" t="str">
        <f>IF(COUNTIF(MaGv!$C$5:$BB$5, L662)&gt;0, INDEX(MaGv!$C$3:$BB$5, 1, MATCH(L662, MaGv!$C$5:$BB$5,0))," ")</f>
        <v xml:space="preserve"> </v>
      </c>
      <c r="P664" s="48" t="str">
        <f>IF(COUNTIF(MaGv!$C$10:$BB$10, L662)&gt;0, INDEX(MaGv!$C$3:$BB$10, 1, MATCH(L662, MaGv!$C$10:$BB$10,0))," ")</f>
        <v>B12</v>
      </c>
      <c r="Q664" s="48" t="str">
        <f>IF(COUNTIF(MaGv!$C$15:$BB$15, L662)&gt;0, INDEX(MaGv!$C$3:$BB$15, 1, MATCH(L662, MaGv!$C$15:$BB$15,0))," ")</f>
        <v xml:space="preserve"> </v>
      </c>
      <c r="R664" s="48" t="str">
        <f>IF(COUNTIF(MaGv!$C$20:$BB$20, L662)&gt;0, INDEX(MaGv!$C$3:$BB$20, 1, MATCH(L662, MaGv!$C$20:$BB$20,0))," ")</f>
        <v xml:space="preserve"> </v>
      </c>
      <c r="S664" s="48" t="str">
        <f>IF(COUNTIF(MaGv!$C$25:$BB$25, L662)&gt;0, INDEX(MaGv!$C$3:$BB$25, 1, MATCH(L662, MaGv!$C$25:$BB$25,0))," ")</f>
        <v xml:space="preserve"> </v>
      </c>
      <c r="T664" s="48" t="str">
        <f>IF(COUNTIF(MaGv!$C$30:$BB$30, L662)&gt;0, INDEX(MaGv!$C$3:$BB$30, 1, MATCH(L662, MaGv!$C$30:$BB$30,0))," ")</f>
        <v xml:space="preserve"> </v>
      </c>
    </row>
    <row r="665" spans="1:22" ht="12.95" customHeight="1" x14ac:dyDescent="0.2">
      <c r="A665" s="91"/>
      <c r="B665" s="486"/>
      <c r="C665" s="48">
        <v>3</v>
      </c>
      <c r="D665" s="49" t="s">
        <v>445</v>
      </c>
      <c r="E665" s="48" t="str">
        <f>IF(COUNTIF(MaGv!$C$6:$BB$6, B662)&gt;0, INDEX(MaGv!$C$3:$BB$6, 1, MATCH(B662, MaGv!$C$6:$BB$6,0))," ")</f>
        <v>C12</v>
      </c>
      <c r="F665" s="48" t="str">
        <f>IF(COUNTIF(MaGv!$C$11:$BB$11, B662)&gt;0, INDEX(MaGv!$C$3:$BB$11, 1, MATCH(B662, MaGv!$C$11:$BB$11,0))," ")</f>
        <v xml:space="preserve"> </v>
      </c>
      <c r="G665" s="48" t="str">
        <f>IF(COUNTIF(MaGv!$C$16:$BB$16, B662)&gt;0, INDEX(MaGv!$C$3:$BB$16, 1, MATCH(B662, MaGv!$C$16:$BB$16,0))," ")</f>
        <v xml:space="preserve"> </v>
      </c>
      <c r="H665" s="48" t="str">
        <f>IF(COUNTIF(MaGv!$C$21:$BB$21, B662)&gt;0, INDEX(MaGv!$C$3:$BB$21, 1, MATCH(B662, MaGv!$C$21:$BB$21,0))," ")</f>
        <v xml:space="preserve"> </v>
      </c>
      <c r="I665" s="48" t="str">
        <f>IF(COUNTIF(MaGv!$C$26:$BB$26, B662)&gt;0, INDEX(MaGv!$C$3:$BB$26, 1, MATCH(B662, MaGv!$C$26:$BB$26,0))," ")</f>
        <v>B6</v>
      </c>
      <c r="J665" s="48" t="str">
        <f>IF(COUNTIF(MaGv!$C$31:$BB$31, B662)&gt;0, INDEX(MaGv!$C$3:$BB$31, 1, MATCH(B662, MaGv!$C$31:$BB$31,0))," ")</f>
        <v xml:space="preserve"> </v>
      </c>
      <c r="K665" s="75"/>
      <c r="L665" s="486"/>
      <c r="M665" s="48">
        <v>3</v>
      </c>
      <c r="N665" s="49" t="s">
        <v>445</v>
      </c>
      <c r="O665" s="48" t="str">
        <f>IF(COUNTIF(MaGv!$C$6:$BB$6, L662)&gt;0, INDEX(MaGv!$C$3:$BB$6, 1, MATCH(L662, MaGv!$C$6:$BB$6,0))," ")</f>
        <v xml:space="preserve"> </v>
      </c>
      <c r="P665" s="48" t="str">
        <f>IF(COUNTIF(MaGv!$C$11:$BB$11, L662)&gt;0, INDEX(MaGv!$C$3:$BB$11, 1, MATCH(L662, MaGv!$C$11:$BB$11,0))," ")</f>
        <v xml:space="preserve"> </v>
      </c>
      <c r="Q665" s="48" t="str">
        <f>IF(COUNTIF(MaGv!$C$16:$BB$16, L662)&gt;0, INDEX(MaGv!$C$3:$BB$16, 1, MATCH(L662, MaGv!$C$16:$BB$16,0))," ")</f>
        <v xml:space="preserve"> </v>
      </c>
      <c r="R665" s="48" t="str">
        <f>IF(COUNTIF(MaGv!$C$21:$BB$21, L662)&gt;0, INDEX(MaGv!$C$3:$BB$21, 1, MATCH(L662, MaGv!$C$21:$BB$21,0))," ")</f>
        <v xml:space="preserve"> </v>
      </c>
      <c r="S665" s="48" t="str">
        <f>IF(COUNTIF(MaGv!$C$26:$BB$26, L662)&gt;0, INDEX(MaGv!$C$3:$BB$26, 1, MATCH(L662, MaGv!$C$26:$BB$26,0))," ")</f>
        <v xml:space="preserve"> </v>
      </c>
      <c r="T665" s="48" t="str">
        <f>IF(COUNTIF(MaGv!$C$31:$BB$31, L662)&gt;0, INDEX(MaGv!$C$3:$BB$31, 1, MATCH(L662, MaGv!$C$31:$BB$31,0))," ")</f>
        <v xml:space="preserve"> </v>
      </c>
    </row>
    <row r="666" spans="1:22" ht="12.95" customHeight="1" x14ac:dyDescent="0.2">
      <c r="A666" s="91"/>
      <c r="B666" s="486"/>
      <c r="C666" s="48">
        <v>4</v>
      </c>
      <c r="D666" s="49" t="s">
        <v>141</v>
      </c>
      <c r="E666" s="48" t="str">
        <f>IF(COUNTIF(MaGv!$C$7:$BB$7, B662)&gt;0, INDEX(MaGv!$C$3:$BB$7, 1, MATCH(B662, MaGv!$C$7:$BB$7,0))," ")</f>
        <v>B9</v>
      </c>
      <c r="F666" s="48" t="str">
        <f>IF(COUNTIF(MaGv!$C$12:$BB$12, B662)&gt;0, INDEX(MaGv!$C$3:$BB$12, 1, MATCH(B662, MaGv!$C$12:$BB$12,0))," ")</f>
        <v xml:space="preserve"> </v>
      </c>
      <c r="G666" s="48" t="str">
        <f>IF(COUNTIF(MaGv!$C$17:$BB$17, B662)&gt;0, INDEX(MaGv!$C$3:$BB$17, 1, MATCH(B662, MaGv!$C$17:$BB$17,0))," ")</f>
        <v xml:space="preserve"> </v>
      </c>
      <c r="H666" s="48" t="str">
        <f>IF(COUNTIF(MaGv!$C$22:$BB$22, B662)&gt;0, INDEX(MaGv!$C$3:$BB$22, 1, MATCH(B662, MaGv!$C$22:$BB$22,0))," ")</f>
        <v xml:space="preserve"> </v>
      </c>
      <c r="I666" s="48" t="str">
        <f>IF(COUNTIF(MaGv!$C$27:$BB$27, B662)&gt;0, INDEX(MaGv!$C$3:$BB$27, 1, MATCH(B662, MaGv!$C$27:$BB$27,0))," ")</f>
        <v>C13</v>
      </c>
      <c r="J666" s="48" t="str">
        <f>IF(COUNTIF(MaGv!$C$32:$BB$32, B662)&gt;0, INDEX(MaGv!$C$3:$BB$32, 1, MATCH(B662, MaGv!$C$32:$BB$32,0))," ")</f>
        <v xml:space="preserve"> </v>
      </c>
      <c r="K666" s="75"/>
      <c r="L666" s="486"/>
      <c r="M666" s="48">
        <v>4</v>
      </c>
      <c r="N666" s="49" t="s">
        <v>141</v>
      </c>
      <c r="O666" s="48" t="str">
        <f>IF(COUNTIF(MaGv!$C$7:$BB$7, L662)&gt;0, INDEX(MaGv!$C$3:$BB$7, 1, MATCH(L662, MaGv!$C$7:$BB$7,0))," ")</f>
        <v xml:space="preserve"> </v>
      </c>
      <c r="P666" s="48" t="str">
        <f>IF(COUNTIF(MaGv!$C$12:$BB$12, L662)&gt;0, INDEX(MaGv!$C$3:$BB$12, 1, MATCH(L662, MaGv!$C$12:$BB$12,0))," ")</f>
        <v>C13</v>
      </c>
      <c r="Q666" s="48" t="str">
        <f>IF(COUNTIF(MaGv!$C$17:$BB$17, L662)&gt;0, INDEX(MaGv!$C$3:$BB$17, 1, MATCH(L662, MaGv!$C$17:$BB$17,0))," ")</f>
        <v xml:space="preserve"> </v>
      </c>
      <c r="R666" s="48" t="str">
        <f>IF(COUNTIF(MaGv!$C$22:$BB$22, L662)&gt;0, INDEX(MaGv!$C$3:$BB$22, 1, MATCH(L662, MaGv!$C$22:$BB$22,0))," ")</f>
        <v xml:space="preserve"> </v>
      </c>
      <c r="S666" s="48" t="str">
        <f>IF(COUNTIF(MaGv!$C$27:$BB$27, L662)&gt;0, INDEX(MaGv!$C$3:$BB$27, 1, MATCH(L662, MaGv!$C$27:$BB$27,0))," ")</f>
        <v xml:space="preserve"> </v>
      </c>
      <c r="T666" s="48" t="str">
        <f>IF(COUNTIF(MaGv!$C$32:$BB$32, L662)&gt;0, INDEX(MaGv!$C$3:$BB$32, 1, MATCH(L662, MaGv!$C$32:$BB$32,0))," ")</f>
        <v xml:space="preserve"> </v>
      </c>
    </row>
    <row r="667" spans="1:22" ht="12.95" customHeight="1" thickBot="1" x14ac:dyDescent="0.25">
      <c r="A667" s="91"/>
      <c r="B667" s="486"/>
      <c r="C667" s="79">
        <v>5</v>
      </c>
      <c r="D667" s="81" t="s">
        <v>142</v>
      </c>
      <c r="E667" s="79" t="str">
        <f>IF(COUNTIF(MaGv!$C$8:$BB$8, B662)&gt;0, INDEX(MaGv!$C$3:$BB$8, 1, MATCH(B662, MaGv!$C$8:$BB$8,0))," ")</f>
        <v>C5</v>
      </c>
      <c r="F667" s="79" t="str">
        <f>IF(COUNTIF(MaGv!$C$13:$BB$13, B662)&gt;0, INDEX(MaGv!$C$3:$BB$13, 1, MATCH(B662, MaGv!$C$13:$BB$13,0))," ")</f>
        <v xml:space="preserve"> </v>
      </c>
      <c r="G667" s="79" t="str">
        <f>IF(COUNTIF(MaGv!$C$18:$BB$18, B662)&gt;0, INDEX(MaGv!$C$3:$BB$18, 1, MATCH(B662, MaGv!$C$18:$BB$18,0))," ")</f>
        <v xml:space="preserve"> </v>
      </c>
      <c r="H667" s="79" t="str">
        <f>IF(COUNTIF(MaGv!$C$23:$BB$23, B662)&gt;0, INDEX(MaGv!$C$3:$BB$23, 1, MATCH(B662, MaGv!$C$23:$BB$23,0))," ")</f>
        <v xml:space="preserve"> </v>
      </c>
      <c r="I667" s="79" t="str">
        <f>IF(COUNTIF(MaGv!$C$28:$BB$28, B662)&gt;0, INDEX(MaGv!$C$3:$BB$28, 1, MATCH(B662, MaGv!$C$28:$BB$28,0))," ")</f>
        <v xml:space="preserve"> </v>
      </c>
      <c r="J667" s="79" t="str">
        <f>IF(COUNTIF(MaGv!$C$33:$BB$33, B662)&gt;0, INDEX(MaGv!$C$3:$BB$33, 1, MATCH(B662, MaGv!$C$33:$BB$33, 0))," ")</f>
        <v xml:space="preserve"> </v>
      </c>
      <c r="K667" s="75"/>
      <c r="L667" s="486"/>
      <c r="M667" s="79">
        <v>5</v>
      </c>
      <c r="N667" s="81" t="s">
        <v>142</v>
      </c>
      <c r="O667" s="79" t="str">
        <f>IF(COUNTIF(MaGv!$C$8:$BB$8, L662)&gt;0, INDEX(MaGv!$C$3:$BB$8, 1, MATCH(L662, MaGv!$C$8:$BB$8,0))," ")</f>
        <v xml:space="preserve"> </v>
      </c>
      <c r="P667" s="79" t="str">
        <f>IF(COUNTIF(MaGv!$C$13:$BB$13, L662)&gt;0, INDEX(MaGv!$C$3:$BB$13, 1, MATCH(L662, MaGv!$C$13:$BB$13,0))," ")</f>
        <v xml:space="preserve"> </v>
      </c>
      <c r="Q667" s="79" t="str">
        <f>IF(COUNTIF(MaGv!$C$18:$BB$18, L662)&gt;0, INDEX(MaGv!$C$3:$BB$18, 1, MATCH(L662, MaGv!$C$18:$BB$18,0))," ")</f>
        <v xml:space="preserve"> </v>
      </c>
      <c r="R667" s="79" t="str">
        <f>IF(COUNTIF(MaGv!$C$23:$BB$23, L662)&gt;0, INDEX(MaGv!$C$3:$BB$23, 1, MATCH(L662, MaGv!$C$23:$BB$23,0))," ")</f>
        <v xml:space="preserve"> </v>
      </c>
      <c r="S667" s="79" t="str">
        <f>IF(COUNTIF(MaGv!$C$28:$BB$28, L662)&gt;0, INDEX(MaGv!$C$3:$BB$28, 1, MATCH(L662, MaGv!$C$28:$BB$28,0))," ")</f>
        <v xml:space="preserve"> </v>
      </c>
      <c r="T667" s="79" t="str">
        <f>IF(COUNTIF(MaGv!$C$33:$BB$33, L662)&gt;0, INDEX(MaGv!$C$3:$BB$33, 1, MATCH(L662, MaGv!$C$33:$BB$33, 0))," ")</f>
        <v xml:space="preserve"> </v>
      </c>
    </row>
    <row r="668" spans="1:22" ht="12.95" customHeight="1" thickTop="1" x14ac:dyDescent="0.2">
      <c r="A668" s="91"/>
      <c r="B668" s="485" t="s">
        <v>24</v>
      </c>
      <c r="C668" s="80">
        <v>1</v>
      </c>
      <c r="D668" s="82" t="s">
        <v>446</v>
      </c>
      <c r="E668" s="80" t="str">
        <f>IF(COUNTIF(MaGv!$C$39:$BB$39, B662)&gt;0, INDEX(MaGv!$C$38:$BB$39, 1, MATCH(B662, MaGv!$C$39:$BB$39,0))," ")</f>
        <v xml:space="preserve"> </v>
      </c>
      <c r="F668" s="80" t="str">
        <f>IF(COUNTIF(MaGv!$C$44:$BB$44, B662)&gt;0, INDEX(MaGv!$C$38:$BB$44, 1, MATCH(B662, MaGv!$C$44:$BB$44,0))," ")</f>
        <v xml:space="preserve"> </v>
      </c>
      <c r="G668" s="80" t="str">
        <f>IF(COUNTIF(MaGv!$C$49:$BB$49, B662)&gt;0, INDEX(MaGv!$C$38:$BB$49, 1, MATCH(B662, MaGv!$C$49:$BB$49,0))," ")</f>
        <v xml:space="preserve"> </v>
      </c>
      <c r="H668" s="80" t="str">
        <f>IF(COUNTIF(MaGv!$C$54:$BB$54, B662)&gt;0, INDEX(MaGv!$C$38:$BB$54, 1, MATCH(B662, MaGv!$C$54:$BB$54,0))," ")</f>
        <v xml:space="preserve"> </v>
      </c>
      <c r="I668" s="80" t="str">
        <f>IF(COUNTIF(MaGv!$C$59:$BB$59, B662)&gt;0, INDEX(MaGv!$C$38:$BB$59, 1, MATCH(B662, MaGv!$C$59:$BB$59,0))," ")</f>
        <v>B1</v>
      </c>
      <c r="J668" s="80" t="str">
        <f>IF(COUNTIF(MaGv!$C$64:$BB$64, B662)&gt;0, INDEX(MaGv!$C$38:$BB$64, 1, MATCH(B662, MaGv!$C$64:$BB$64,0))," ")</f>
        <v xml:space="preserve"> </v>
      </c>
      <c r="K668" s="75"/>
      <c r="L668" s="485" t="s">
        <v>24</v>
      </c>
      <c r="M668" s="80">
        <v>1</v>
      </c>
      <c r="N668" s="82" t="s">
        <v>446</v>
      </c>
      <c r="O668" s="80" t="str">
        <f>IF(COUNTIF(MaGv!$C$39:$BB$39, L662)&gt;0, INDEX(MaGv!$C$38:$BB$39, 1, MATCH(L662, MaGv!$C$39:$BB$39,0))," ")</f>
        <v xml:space="preserve"> </v>
      </c>
      <c r="P668" s="80" t="str">
        <f>IF(COUNTIF(MaGv!$C$44:$BB$44, L662)&gt;0, INDEX(MaGv!$C$38:$BB$44, 1, MATCH(L662, MaGv!$C$44:$BB$44,0))," ")</f>
        <v>B1</v>
      </c>
      <c r="Q668" s="80" t="str">
        <f>IF(COUNTIF(MaGv!$C$49:$BB$49, L662)&gt;0, INDEX(MaGv!$C$38:$BB$49, 1, MATCH(L662, MaGv!$C$49:$BB$49,0))," ")</f>
        <v xml:space="preserve"> </v>
      </c>
      <c r="R668" s="80" t="str">
        <f>IF(COUNTIF(MaGv!$C$54:$BB$54, L662)&gt;0, INDEX(MaGv!$C$38:$BB$54, 1, MATCH(L662, MaGv!$C$54:$BB$54,0))," ")</f>
        <v>B4</v>
      </c>
      <c r="S668" s="80" t="str">
        <f>IF(COUNTIF(MaGv!$C$59:$BB$59, L662)&gt;0, INDEX(MaGv!$C$38:$BB$59, 1, MATCH(L662, MaGv!$C$59:$BB$59,0))," ")</f>
        <v xml:space="preserve"> </v>
      </c>
      <c r="T668" s="80" t="str">
        <f>IF(COUNTIF(MaGv!$C$64:$BB$64, L662)&gt;0, INDEX(MaGv!$C$38:$BB$64, 1, MATCH(L662, MaGv!$C$64:$BB$64,0))," ")</f>
        <v xml:space="preserve"> </v>
      </c>
    </row>
    <row r="669" spans="1:22" ht="12.95" customHeight="1" x14ac:dyDescent="0.2">
      <c r="A669" s="91"/>
      <c r="B669" s="486"/>
      <c r="C669" s="48">
        <v>2</v>
      </c>
      <c r="D669" s="49" t="s">
        <v>707</v>
      </c>
      <c r="E669" s="48" t="str">
        <f>IF(COUNTIF(MaGv!$C$40:$BB$40, B662)&gt;0, INDEX(MaGv!$C$38:$BB$40, 1, MATCH(B662, MaGv!$C$40:$BB$40,0))," ")</f>
        <v xml:space="preserve"> </v>
      </c>
      <c r="F669" s="48" t="str">
        <f>IF(COUNTIF(MaGv!$C$45:$BB$45, B662)&gt;0, INDEX(MaGv!$C$38:$BB$45, 1, MATCH(B662, MaGv!$C$45:$BB$45,0))," ")</f>
        <v xml:space="preserve"> </v>
      </c>
      <c r="G669" s="48" t="str">
        <f>IF(COUNTIF(MaGv!$C$50:$BB$50, B662)&gt;0, INDEX(MaGv!$C$38:$BB$50, 1, MATCH(B662, MaGv!$C$50:$BB$50,0))," ")</f>
        <v>B10</v>
      </c>
      <c r="H669" s="48" t="str">
        <f>IF(COUNTIF(MaGv!$C$55:$BB$55, B662)&gt;0, INDEX(MaGv!$C$38:$BB$55, 1, MATCH(B662, MaGv!$C$55:$BB$55,0))," ")</f>
        <v xml:space="preserve"> </v>
      </c>
      <c r="I669" s="48" t="str">
        <f>IF(COUNTIF(MaGv!$C$60:$BB$60, B662)&gt;0, INDEX(MaGv!$C$38:$BB$60, 1, MATCH(B662, MaGv!$C$60:$BB$60,0))," ")</f>
        <v>C5</v>
      </c>
      <c r="J669" s="48" t="str">
        <f>IF(COUNTIF(MaGv!$C$65:$BB$65, B662)&gt;0, INDEX(MaGv!$C$38:$BB$65, 1, MATCH(B662, MaGv!$C$65:$BB$65,0))," ")</f>
        <v xml:space="preserve"> </v>
      </c>
      <c r="K669" s="75"/>
      <c r="L669" s="486"/>
      <c r="M669" s="48">
        <v>2</v>
      </c>
      <c r="N669" s="49" t="s">
        <v>707</v>
      </c>
      <c r="O669" s="48" t="str">
        <f>IF(COUNTIF(MaGv!$C$40:$BB$40, L662)&gt;0, INDEX(MaGv!$C$38:$BB$40, 1, MATCH(L662, MaGv!$C$40:$BB$40,0))," ")</f>
        <v xml:space="preserve"> </v>
      </c>
      <c r="P669" s="48" t="str">
        <f>IF(COUNTIF(MaGv!$C$45:$BB$45, L662)&gt;0, INDEX(MaGv!$C$38:$BB$45, 1, MATCH(L662, MaGv!$C$45:$BB$45,0))," ")</f>
        <v>B3</v>
      </c>
      <c r="Q669" s="48" t="str">
        <f>IF(COUNTIF(MaGv!$C$50:$BB$50, L662)&gt;0, INDEX(MaGv!$C$38:$BB$50, 1, MATCH(L662, MaGv!$C$50:$BB$50,0))," ")</f>
        <v xml:space="preserve"> </v>
      </c>
      <c r="R669" s="48" t="str">
        <f>IF(COUNTIF(MaGv!$C$55:$BB$55, L662)&gt;0, INDEX(MaGv!$C$38:$BB$55, 1, MATCH(L662, MaGv!$C$55:$BB$55,0))," ")</f>
        <v>C14</v>
      </c>
      <c r="S669" s="48" t="str">
        <f>IF(COUNTIF(MaGv!$C$60:$BB$60, L662)&gt;0, INDEX(MaGv!$C$38:$BB$60, 1, MATCH(L662, MaGv!$C$60:$BB$60,0))," ")</f>
        <v xml:space="preserve"> </v>
      </c>
      <c r="T669" s="48" t="str">
        <f>IF(COUNTIF(MaGv!$C$65:$BB$65, L662)&gt;0, INDEX(MaGv!$C$38:$BB$65, 1, MATCH(L662, MaGv!$C$65:$BB$65,0))," ")</f>
        <v xml:space="preserve"> </v>
      </c>
    </row>
    <row r="670" spans="1:22" ht="12.95" customHeight="1" x14ac:dyDescent="0.2">
      <c r="A670" s="91"/>
      <c r="B670" s="486"/>
      <c r="C670" s="48">
        <v>3</v>
      </c>
      <c r="D670" s="49" t="s">
        <v>708</v>
      </c>
      <c r="E670" s="48" t="str">
        <f>IF(COUNTIF(MaGv!$C$41:$BB$41, B662)&gt;0, INDEX(MaGv!$C$38:$BB$41, 1, MATCH(B662, MaGv!$C$41:$BB$41,0))," ")</f>
        <v xml:space="preserve"> </v>
      </c>
      <c r="F670" s="48" t="str">
        <f>IF(COUNTIF(MaGv!$C$46:$BB$46, B662)&gt;0, INDEX(MaGv!$C$38:$BB$46, 1, MATCH(B662, MaGv!$C$46:$BB$46,0))," ")</f>
        <v xml:space="preserve"> </v>
      </c>
      <c r="G670" s="48" t="str">
        <f>IF(COUNTIF(MaGv!$C$51:$BB$51, B662)&gt;0, INDEX(MaGv!$C$38:$BB$51, 1, MATCH(B662, MaGv!$C$51:$BB$51,0))," ")</f>
        <v>C13</v>
      </c>
      <c r="H670" s="48" t="str">
        <f>IF(COUNTIF(MaGv!$C$56:$BB$56, B662)&gt;0, INDEX(MaGv!$C$38:$BB$56, 1, MATCH(B662, MaGv!$C$56:$BB$56,0))," ")</f>
        <v xml:space="preserve"> </v>
      </c>
      <c r="I670" s="48" t="str">
        <f>IF(COUNTIF(MaGv!$C$61:$BB$61, B662)&gt;0, INDEX(MaGv!$C$38:$BB$61, 1, MATCH(B662, MaGv!$C$61:$BB$61,0))," ")</f>
        <v xml:space="preserve"> </v>
      </c>
      <c r="J670" s="48" t="str">
        <f>IF(COUNTIF(MaGv!$C$66:$BB$66, B662)&gt;0, INDEX(MaGv!$C$38:$BB$66, 1, MATCH(B662, MaGv!$C$66:$BB$66,0))," ")</f>
        <v xml:space="preserve"> </v>
      </c>
      <c r="K670" s="75"/>
      <c r="L670" s="486"/>
      <c r="M670" s="48">
        <v>3</v>
      </c>
      <c r="N670" s="49" t="s">
        <v>708</v>
      </c>
      <c r="O670" s="48" t="str">
        <f>IF(COUNTIF(MaGv!$C$41:$BB$41, L662)&gt;0, INDEX(MaGv!$C$38:$BB$41, 1, MATCH(L662, MaGv!$C$41:$BB$41,0))," ")</f>
        <v xml:space="preserve"> </v>
      </c>
      <c r="P670" s="48" t="str">
        <f>IF(COUNTIF(MaGv!$C$46:$BB$46, L662)&gt;0, INDEX(MaGv!$C$38:$BB$46, 1, MATCH(L662, MaGv!$C$46:$BB$46,0))," ")</f>
        <v>B13</v>
      </c>
      <c r="Q670" s="48" t="str">
        <f>IF(COUNTIF(MaGv!$C$51:$BB$51, L662)&gt;0, INDEX(MaGv!$C$38:$BB$51, 1, MATCH(L662, MaGv!$C$51:$BB$51,0))," ")</f>
        <v xml:space="preserve"> </v>
      </c>
      <c r="R670" s="48" t="str">
        <f>IF(COUNTIF(MaGv!$C$56:$BB$56, L662)&gt;0, INDEX(MaGv!$C$38:$BB$56, 1, MATCH(L662, MaGv!$C$56:$BB$56,0))," ")</f>
        <v>C9</v>
      </c>
      <c r="S670" s="48" t="str">
        <f>IF(COUNTIF(MaGv!$C$61:$BB$61, L662)&gt;0, INDEX(MaGv!$C$38:$BB$61, 1, MATCH(L662, MaGv!$C$61:$BB$61,0))," ")</f>
        <v xml:space="preserve"> </v>
      </c>
      <c r="T670" s="48" t="str">
        <f>IF(COUNTIF(MaGv!$C$66:$BB$66, L662)&gt;0, INDEX(MaGv!$C$38:$BB$66, 1, MATCH(L662, MaGv!$C$66:$BB$66,0))," ")</f>
        <v xml:space="preserve"> </v>
      </c>
    </row>
    <row r="671" spans="1:22" ht="12.95" customHeight="1" x14ac:dyDescent="0.2">
      <c r="A671" s="91"/>
      <c r="B671" s="486"/>
      <c r="C671" s="48">
        <v>4</v>
      </c>
      <c r="D671" s="49" t="s">
        <v>709</v>
      </c>
      <c r="E671" s="48" t="str">
        <f>IF(COUNTIF(MaGv!$C$42:$BB$42, B662)&gt;0, INDEX(MaGv!$C$38:$BB$42, 1, MATCH(B662, MaGv!$C$42:$BB$42,0))," ")</f>
        <v xml:space="preserve"> </v>
      </c>
      <c r="F671" s="48" t="str">
        <f>IF(COUNTIF(MaGv!$C$47:$BB$47, B662)&gt;0, INDEX(MaGv!$C$38:$BB$47, 1, MATCH(B662, MaGv!$C$47:$BB$47,0))," ")</f>
        <v xml:space="preserve"> </v>
      </c>
      <c r="G671" s="48" t="str">
        <f>IF(COUNTIF(MaGv!$C$52:$BB$52, B662)&gt;0, INDEX(MaGv!$C$38:$BB$52, 1, MATCH(B662, MaGv!$C$52:$BB$52, 0))," ")</f>
        <v>C12</v>
      </c>
      <c r="H671" s="48" t="str">
        <f>IF(COUNTIF(MaGv!$C$57:$BB$57, B662)&gt;0, INDEX(MaGv!$C$38:$BB$57, 1, MATCH(B662, MaGv!$C$57:$BB$57,0))," ")</f>
        <v xml:space="preserve"> </v>
      </c>
      <c r="I671" s="48" t="str">
        <f>IF(COUNTIF(MaGv!$C$62:$BB$62, B662)&gt;0, INDEX(MaGv!$C$38:$BB$62, 1, MATCH(B662, MaGv!$C$62:$BB$62,0))," ")</f>
        <v xml:space="preserve"> </v>
      </c>
      <c r="J671" s="48" t="str">
        <f>IF(COUNTIF(MaGv!$C$66:$BB$67, B662)&gt;0, INDEX(MaGv!$C$38:$BB$67, 1, MATCH(B662, MaGv!$C$67:$BB$67,0))," ")</f>
        <v xml:space="preserve"> </v>
      </c>
      <c r="K671" s="75"/>
      <c r="L671" s="486"/>
      <c r="M671" s="48">
        <v>4</v>
      </c>
      <c r="N671" s="49" t="s">
        <v>709</v>
      </c>
      <c r="O671" s="48" t="str">
        <f>IF(COUNTIF(MaGv!$C$42:$BB$42, L662)&gt;0, INDEX(MaGv!$C$38:$BB$42, 1, MATCH(L662, MaGv!$C$42:$BB$42,0))," ")</f>
        <v xml:space="preserve"> </v>
      </c>
      <c r="P671" s="48" t="str">
        <f>IF(COUNTIF(MaGv!$C$47:$BB$47, L662)&gt;0, INDEX(MaGv!$C$38:$BB$47, 1, MATCH(L662, MaGv!$C$47:$BB$47,0))," ")</f>
        <v>C1</v>
      </c>
      <c r="Q671" s="48" t="str">
        <f>IF(COUNTIF(MaGv!$C$52:$BB$52, L662)&gt;0, INDEX(MaGv!$C$38:$BB$52, 1, MATCH(L662, MaGv!$C$52:$BB$52, 0))," ")</f>
        <v xml:space="preserve"> </v>
      </c>
      <c r="R671" s="48" t="str">
        <f>IF(COUNTIF(MaGv!$C$57:$BB$57, L662)&gt;0, INDEX(MaGv!$C$38:$BB$57, 1, MATCH(L662, MaGv!$C$57:$BB$57,0))," ")</f>
        <v>B11</v>
      </c>
      <c r="S671" s="48" t="str">
        <f>IF(COUNTIF(MaGv!$C$62:$BB$62, L662)&gt;0, INDEX(MaGv!$C$38:$BB$62, 1, MATCH(L662, MaGv!$C$62:$BB$62,0))," ")</f>
        <v xml:space="preserve"> </v>
      </c>
      <c r="T671" s="48" t="str">
        <f>IF(COUNTIF(MaGv!$C$66:$BB$67, L662)&gt;0, INDEX(MaGv!$C$38:$BB$67, 1, MATCH(L662, MaGv!$C$67:$BB$67,0))," ")</f>
        <v xml:space="preserve"> </v>
      </c>
    </row>
    <row r="672" spans="1:22" ht="12.95" customHeight="1" x14ac:dyDescent="0.2">
      <c r="A672" s="91"/>
      <c r="B672" s="487"/>
      <c r="C672" s="50">
        <v>5</v>
      </c>
      <c r="D672" s="51" t="s">
        <v>710</v>
      </c>
      <c r="E672" s="50" t="str">
        <f>IF(COUNTIF(MaGv!$C$43:$BB$43, B662)&gt;0, INDEX(MaGv!$C$38:$BB$43, 1, MATCH(B662, MaGv!$C$43:$BB$43,0))," ")</f>
        <v xml:space="preserve"> </v>
      </c>
      <c r="F672" s="50" t="str">
        <f>IF(COUNTIF(MaGv!$C$48:$BB$48, B662)&gt;0, INDEX(MaGv!$C$38:$BB$48, 1, MATCH(B662, MaGv!$C$48:$BB$48,0))," ")</f>
        <v xml:space="preserve"> </v>
      </c>
      <c r="G672" s="50" t="str">
        <f>IF(COUNTIF(MaGv!$C$53:$BB$53, B662)&gt;0, INDEX(MaGv!$C$38:$BB$53, 1, MATCH(B662, MaGv!$C$53:$BB$53,0))," ")</f>
        <v>B12</v>
      </c>
      <c r="H672" s="50" t="str">
        <f>IF(COUNTIF(MaGv!$C$58:$BB$58, B662)&gt;0, INDEX(MaGv!$C$38:$BB$58, 1, MATCH(B662, MaGv!$C$58:$BB$58,0))," ")</f>
        <v xml:space="preserve"> </v>
      </c>
      <c r="I672" s="50" t="str">
        <f>IF(COUNTIF(MaGv!$C$63:$BB$63, B662)&gt;0, INDEX(MaGv!$C$38:$BB$63, 1, MATCH(B662, MaGv!$C$63:$BB$63,0))," ")</f>
        <v xml:space="preserve"> </v>
      </c>
      <c r="J672" s="50" t="str">
        <f>IF(COUNTIF(MaGv!$C$68:$BB$68, B662)&gt;0, INDEX(MaGv!$C$38:$BB$68, 1, MATCH(B662, MaGv!$C$68:$BB$68,0))," ")</f>
        <v xml:space="preserve"> </v>
      </c>
      <c r="K672" s="75"/>
      <c r="L672" s="487"/>
      <c r="M672" s="50">
        <v>5</v>
      </c>
      <c r="N672" s="51" t="s">
        <v>710</v>
      </c>
      <c r="O672" s="50" t="str">
        <f>IF(COUNTIF(MaGv!$C$43:$BB$43, L662)&gt;0, INDEX(MaGv!$C$38:$BB$43, 1, MATCH(L662, MaGv!$C$43:$BB$43,0))," ")</f>
        <v xml:space="preserve"> </v>
      </c>
      <c r="P672" s="50" t="str">
        <f>IF(COUNTIF(MaGv!$C$48:$BB$48, L662)&gt;0, INDEX(MaGv!$C$38:$BB$48, 1, MATCH(L662, MaGv!$C$48:$BB$48,0))," ")</f>
        <v>C2</v>
      </c>
      <c r="Q672" s="50" t="str">
        <f>IF(COUNTIF(MaGv!$C$53:$BB$53, L662)&gt;0, INDEX(MaGv!$C$38:$BB$53, 1, MATCH(L662, MaGv!$C$53:$BB$53,0))," ")</f>
        <v xml:space="preserve"> </v>
      </c>
      <c r="R672" s="50" t="str">
        <f>IF(COUNTIF(MaGv!$C$58:$BB$58, L662)&gt;0, INDEX(MaGv!$C$38:$BB$58, 1, MATCH(L662, MaGv!$C$58:$BB$58,0))," ")</f>
        <v>B7</v>
      </c>
      <c r="S672" s="50" t="str">
        <f>IF(COUNTIF(MaGv!$C$63:$BB$63, L662)&gt;0, INDEX(MaGv!$C$38:$BB$63, 1, MATCH(L662, MaGv!$C$63:$BB$63,0))," ")</f>
        <v xml:space="preserve"> </v>
      </c>
      <c r="T672" s="50" t="str">
        <f>IF(COUNTIF(MaGv!$C$68:$BB$68, L662)&gt;0, INDEX(MaGv!$C$38:$BB$68, 1, MATCH(L662, MaGv!$C$68:$BB$68,0))," ")</f>
        <v xml:space="preserve"> </v>
      </c>
    </row>
    <row r="673" spans="1:22" ht="12.95" customHeight="1" x14ac:dyDescent="0.2">
      <c r="A673" s="91"/>
      <c r="B673" s="86"/>
      <c r="C673" s="45"/>
      <c r="D673" s="52"/>
      <c r="E673" s="45"/>
      <c r="F673" s="45"/>
      <c r="G673" s="45"/>
      <c r="H673" s="45"/>
      <c r="I673" s="45"/>
      <c r="J673" s="45"/>
      <c r="K673" s="75"/>
      <c r="L673" s="86"/>
      <c r="M673" s="45"/>
      <c r="N673" s="52"/>
      <c r="O673" s="45"/>
      <c r="P673" s="45"/>
      <c r="Q673" s="45"/>
      <c r="R673" s="45"/>
      <c r="S673" s="45"/>
      <c r="T673" s="45"/>
    </row>
    <row r="674" spans="1:22" ht="12.95" customHeight="1" x14ac:dyDescent="0.2">
      <c r="A674" s="94"/>
      <c r="B674" s="87"/>
      <c r="C674" s="53"/>
      <c r="D674" s="53"/>
      <c r="E674" s="54"/>
      <c r="F674" s="54"/>
      <c r="G674" s="54"/>
      <c r="H674" s="54"/>
      <c r="I674" s="54"/>
      <c r="J674" s="54"/>
      <c r="K674" s="54"/>
      <c r="L674" s="87"/>
      <c r="M674" s="53"/>
      <c r="N674" s="53"/>
      <c r="O674" s="54"/>
      <c r="P674" s="54"/>
      <c r="Q674" s="54"/>
      <c r="R674" s="54"/>
      <c r="S674" s="54"/>
      <c r="T674" s="54"/>
    </row>
    <row r="675" spans="1:22" ht="12.95" customHeight="1" x14ac:dyDescent="0.2">
      <c r="A675" s="91"/>
      <c r="B675" s="83"/>
      <c r="C675" s="40" t="s">
        <v>94</v>
      </c>
      <c r="D675" s="40"/>
      <c r="E675" s="40"/>
      <c r="F675" s="40"/>
      <c r="G675" s="40"/>
      <c r="H675" s="40" t="str">
        <f>MaGv!$N$1</f>
        <v>02/1/2018</v>
      </c>
      <c r="I675" s="40"/>
      <c r="J675" s="40"/>
      <c r="K675" s="41"/>
      <c r="L675" s="83"/>
      <c r="M675" s="40" t="s">
        <v>94</v>
      </c>
      <c r="N675" s="40"/>
      <c r="O675" s="40"/>
      <c r="P675" s="40"/>
      <c r="Q675" s="40"/>
      <c r="R675" s="40" t="str">
        <f>MaGv!$N$1</f>
        <v>02/1/2018</v>
      </c>
      <c r="S675" s="40"/>
      <c r="T675" s="40"/>
    </row>
    <row r="676" spans="1:22" ht="15.75" customHeight="1" x14ac:dyDescent="0.3">
      <c r="B676" s="84" t="s">
        <v>95</v>
      </c>
      <c r="C676" s="489" t="str">
        <f>VLOOKUP(B678,dsma,3,0)&amp;"-"&amp;VLOOKUP(B678,dsma,5,0)</f>
        <v>Vũ Thị Thủy-Đia</v>
      </c>
      <c r="D676" s="489"/>
      <c r="E676" s="489"/>
      <c r="F676" s="489"/>
      <c r="G676" s="41"/>
      <c r="H676" s="42"/>
      <c r="I676" s="43" t="s">
        <v>180</v>
      </c>
      <c r="J676" s="44">
        <f>60-COUNTIF(E679:J688, " ")</f>
        <v>7</v>
      </c>
      <c r="K676" s="41"/>
      <c r="L676" s="84" t="s">
        <v>95</v>
      </c>
      <c r="M676" s="489" t="str">
        <f>VLOOKUP(L678,dsma,3,0)&amp;"-"&amp;VLOOKUP(L678,dsma,5,0)</f>
        <v xml:space="preserve"> Đặng Thị Hồng Nhung-Đia</v>
      </c>
      <c r="N676" s="489"/>
      <c r="O676" s="489"/>
      <c r="P676" s="489"/>
      <c r="Q676" s="41"/>
      <c r="R676" s="42"/>
      <c r="S676" s="43" t="s">
        <v>180</v>
      </c>
      <c r="T676" s="44">
        <f>60-COUNTIF(O679:T688, " ")</f>
        <v>22</v>
      </c>
    </row>
    <row r="677" spans="1:22" ht="3" customHeight="1" x14ac:dyDescent="0.2">
      <c r="B677" s="83"/>
      <c r="C677" s="41"/>
      <c r="D677" s="41"/>
      <c r="E677" s="45"/>
      <c r="F677" s="41"/>
      <c r="G677" s="41"/>
      <c r="H677" s="41"/>
      <c r="I677" s="41"/>
      <c r="J677" s="41"/>
      <c r="K677" s="41"/>
      <c r="L677" s="83"/>
      <c r="M677" s="41"/>
      <c r="N677" s="41"/>
      <c r="O677" s="45"/>
      <c r="P677" s="41"/>
      <c r="Q677" s="41"/>
      <c r="R677" s="41"/>
      <c r="S677" s="41"/>
      <c r="T677" s="41"/>
    </row>
    <row r="678" spans="1:22" ht="12.95" customHeight="1" x14ac:dyDescent="0.2">
      <c r="A678" s="93"/>
      <c r="B678" s="85" t="str">
        <f>X89</f>
        <v>BD02</v>
      </c>
      <c r="C678" s="46" t="s">
        <v>96</v>
      </c>
      <c r="D678" s="46" t="s">
        <v>97</v>
      </c>
      <c r="E678" s="46" t="s">
        <v>15</v>
      </c>
      <c r="F678" s="46" t="s">
        <v>16</v>
      </c>
      <c r="G678" s="46" t="s">
        <v>38</v>
      </c>
      <c r="H678" s="46" t="s">
        <v>39</v>
      </c>
      <c r="I678" s="46" t="s">
        <v>40</v>
      </c>
      <c r="J678" s="46" t="s">
        <v>41</v>
      </c>
      <c r="K678" s="74"/>
      <c r="L678" s="85" t="str">
        <f>X90</f>
        <v>BD03</v>
      </c>
      <c r="M678" s="46" t="s">
        <v>96</v>
      </c>
      <c r="N678" s="46" t="s">
        <v>97</v>
      </c>
      <c r="O678" s="46" t="s">
        <v>15</v>
      </c>
      <c r="P678" s="46" t="s">
        <v>16</v>
      </c>
      <c r="Q678" s="46" t="s">
        <v>38</v>
      </c>
      <c r="R678" s="46" t="s">
        <v>39</v>
      </c>
      <c r="S678" s="46" t="s">
        <v>40</v>
      </c>
      <c r="T678" s="46" t="s">
        <v>41</v>
      </c>
      <c r="V678" s="89">
        <v>86</v>
      </c>
    </row>
    <row r="679" spans="1:22" ht="12.95" customHeight="1" x14ac:dyDescent="0.2">
      <c r="A679" s="91"/>
      <c r="B679" s="488" t="s">
        <v>25</v>
      </c>
      <c r="C679" s="38">
        <v>1</v>
      </c>
      <c r="D679" s="47" t="s">
        <v>98</v>
      </c>
      <c r="E679" s="38" t="str">
        <f>IF(COUNTIF(MaGv!$C$4:$BB$4, B678)&gt;0, INDEX(MaGv!$C$3:$BB$4, 1, MATCH(B678, MaGv!$C$4:$BB$4,0))," ")</f>
        <v xml:space="preserve"> </v>
      </c>
      <c r="F679" s="38" t="str">
        <f>IF(COUNTIF(MaGv!$C$9:$BB$9, B678)&gt;0, INDEX(MaGv!$C$3:$BB$9, 1, MATCH(B678, MaGv!$C$9:$BB$9,0))," ")</f>
        <v xml:space="preserve"> </v>
      </c>
      <c r="G679" s="38" t="str">
        <f>IF(COUNTIF(MaGv!$C$14:$BB$14, B678)&gt;0, INDEX(MaGv!$C$3:$BB$14, 1, MATCH(B678, MaGv!$C$14:$BB$14,0))," ")</f>
        <v xml:space="preserve"> </v>
      </c>
      <c r="H679" s="38" t="str">
        <f>IF(COUNTIF(MaGv!$C$19:$BB$19, B678)&gt;0, INDEX(MaGv!$C$3:$BB$19, 1, MATCH(B678, MaGv!$C$19:$BB$19,0))," ")</f>
        <v xml:space="preserve"> </v>
      </c>
      <c r="I679" s="38" t="str">
        <f>IF(COUNTIF(MaGv!$C$24:$BB$24, B678)&gt;0, INDEX(MaGv!$C$3:$BB$24, 1, MATCH(B678, MaGv!$C$24:$BB$24,0))," ")</f>
        <v xml:space="preserve"> </v>
      </c>
      <c r="J679" s="38" t="str">
        <f>IF(COUNTIF(MaGv!$C$29:$BB$29, B678)&gt;0, INDEX(MaGv!$C$3:$BB$29, 1, MATCH(B678, MaGv!$C$29:$BB$29,0))," ")</f>
        <v xml:space="preserve"> </v>
      </c>
      <c r="K679" s="75"/>
      <c r="L679" s="488" t="s">
        <v>25</v>
      </c>
      <c r="M679" s="38">
        <v>1</v>
      </c>
      <c r="N679" s="47" t="s">
        <v>98</v>
      </c>
      <c r="O679" s="38" t="str">
        <f>IF(COUNTIF(MaGv!$C$4:$BB$4, L678)&gt;0, INDEX(MaGv!$C$3:$BB$4, 1, MATCH(L678, MaGv!$C$4:$BB$4,0))," ")</f>
        <v xml:space="preserve"> </v>
      </c>
      <c r="P679" s="38" t="str">
        <f>IF(COUNTIF(MaGv!$C$9:$BB$9, L678)&gt;0, INDEX(MaGv!$C$3:$BB$9, 1, MATCH(L678, MaGv!$C$9:$BB$9,0))," ")</f>
        <v xml:space="preserve"> </v>
      </c>
      <c r="Q679" s="38" t="str">
        <f>IF(COUNTIF(MaGv!$C$14:$BB$14, L678)&gt;0, INDEX(MaGv!$C$3:$BB$14, 1, MATCH(L678, MaGv!$C$14:$BB$14,0))," ")</f>
        <v>A2</v>
      </c>
      <c r="R679" s="38" t="str">
        <f>IF(COUNTIF(MaGv!$C$19:$BB$19, L678)&gt;0, INDEX(MaGv!$C$3:$BB$19, 1, MATCH(L678, MaGv!$C$19:$BB$19,0))," ")</f>
        <v xml:space="preserve"> </v>
      </c>
      <c r="S679" s="38" t="str">
        <f>IF(COUNTIF(MaGv!$C$24:$BB$24, L678)&gt;0, INDEX(MaGv!$C$3:$BB$24, 1, MATCH(L678, MaGv!$C$24:$BB$24,0))," ")</f>
        <v>A1</v>
      </c>
      <c r="T679" s="38" t="str">
        <f>IF(COUNTIF(MaGv!$C$29:$BB$29, L678)&gt;0, INDEX(MaGv!$C$3:$BB$29, 1, MATCH(L678, MaGv!$C$29:$BB$29,0))," ")</f>
        <v xml:space="preserve"> </v>
      </c>
    </row>
    <row r="680" spans="1:22" ht="12.95" customHeight="1" x14ac:dyDescent="0.2">
      <c r="A680" s="91"/>
      <c r="B680" s="486"/>
      <c r="C680" s="48">
        <v>2</v>
      </c>
      <c r="D680" s="49" t="s">
        <v>140</v>
      </c>
      <c r="E680" s="48" t="str">
        <f>IF(COUNTIF(MaGv!$C$5:$BB$5, B678)&gt;0, INDEX(MaGv!$C$3:$BB$5, 1, MATCH(B678, MaGv!$C$5:$BB$5,0))," ")</f>
        <v xml:space="preserve"> </v>
      </c>
      <c r="F680" s="48" t="str">
        <f>IF(COUNTIF(MaGv!$C$10:$BB$10, B678)&gt;0, INDEX(MaGv!$C$3:$BB$10, 1, MATCH(B678, MaGv!$C$10:$BB$10,0))," ")</f>
        <v xml:space="preserve"> </v>
      </c>
      <c r="G680" s="48" t="str">
        <f>IF(COUNTIF(MaGv!$C$15:$BB$15, B678)&gt;0, INDEX(MaGv!$C$3:$BB$15, 1, MATCH(B678, MaGv!$C$15:$BB$15,0))," ")</f>
        <v xml:space="preserve"> </v>
      </c>
      <c r="H680" s="48" t="str">
        <f>IF(COUNTIF(MaGv!$C$20:$BB$20, B678)&gt;0, INDEX(MaGv!$C$3:$BB$20, 1, MATCH(B678, MaGv!$C$20:$BB$20,0))," ")</f>
        <v xml:space="preserve"> </v>
      </c>
      <c r="I680" s="48" t="str">
        <f>IF(COUNTIF(MaGv!$C$25:$BB$25, B678)&gt;0, INDEX(MaGv!$C$3:$BB$25, 1, MATCH(B678, MaGv!$C$25:$BB$25,0))," ")</f>
        <v xml:space="preserve"> </v>
      </c>
      <c r="J680" s="48" t="str">
        <f>IF(COUNTIF(MaGv!$C$30:$BB$30, B678)&gt;0, INDEX(MaGv!$C$3:$BB$30, 1, MATCH(B678, MaGv!$C$30:$BB$30,0))," ")</f>
        <v xml:space="preserve"> </v>
      </c>
      <c r="K680" s="75"/>
      <c r="L680" s="486"/>
      <c r="M680" s="48">
        <v>2</v>
      </c>
      <c r="N680" s="49" t="s">
        <v>140</v>
      </c>
      <c r="O680" s="48" t="str">
        <f>IF(COUNTIF(MaGv!$C$5:$BB$5, L678)&gt;0, INDEX(MaGv!$C$3:$BB$5, 1, MATCH(L678, MaGv!$C$5:$BB$5,0))," ")</f>
        <v xml:space="preserve"> </v>
      </c>
      <c r="P680" s="48" t="str">
        <f>IF(COUNTIF(MaGv!$C$10:$BB$10, L678)&gt;0, INDEX(MaGv!$C$3:$BB$10, 1, MATCH(L678, MaGv!$C$10:$BB$10,0))," ")</f>
        <v xml:space="preserve"> </v>
      </c>
      <c r="Q680" s="48" t="str">
        <f>IF(COUNTIF(MaGv!$C$15:$BB$15, L678)&gt;0, INDEX(MaGv!$C$3:$BB$15, 1, MATCH(L678, MaGv!$C$15:$BB$15,0))," ")</f>
        <v>A12</v>
      </c>
      <c r="R680" s="48" t="str">
        <f>IF(COUNTIF(MaGv!$C$20:$BB$20, L678)&gt;0, INDEX(MaGv!$C$3:$BB$20, 1, MATCH(L678, MaGv!$C$20:$BB$20,0))," ")</f>
        <v xml:space="preserve"> </v>
      </c>
      <c r="S680" s="48" t="str">
        <f>IF(COUNTIF(MaGv!$C$25:$BB$25, L678)&gt;0, INDEX(MaGv!$C$3:$BB$25, 1, MATCH(L678, MaGv!$C$25:$BB$25,0))," ")</f>
        <v>A14</v>
      </c>
      <c r="T680" s="48" t="str">
        <f>IF(COUNTIF(MaGv!$C$30:$BB$30, L678)&gt;0, INDEX(MaGv!$C$3:$BB$30, 1, MATCH(L678, MaGv!$C$30:$BB$30,0))," ")</f>
        <v xml:space="preserve"> </v>
      </c>
    </row>
    <row r="681" spans="1:22" ht="12.95" customHeight="1" x14ac:dyDescent="0.2">
      <c r="A681" s="91"/>
      <c r="B681" s="486"/>
      <c r="C681" s="48">
        <v>3</v>
      </c>
      <c r="D681" s="49" t="s">
        <v>445</v>
      </c>
      <c r="E681" s="48" t="str">
        <f>IF(COUNTIF(MaGv!$C$6:$BB$6, B678)&gt;0, INDEX(MaGv!$C$3:$BB$6, 1, MATCH(B678, MaGv!$C$6:$BB$6,0))," ")</f>
        <v>C4</v>
      </c>
      <c r="F681" s="48" t="str">
        <f>IF(COUNTIF(MaGv!$C$11:$BB$11, B678)&gt;0, INDEX(MaGv!$C$3:$BB$11, 1, MATCH(B678, MaGv!$C$11:$BB$11,0))," ")</f>
        <v xml:space="preserve"> </v>
      </c>
      <c r="G681" s="48" t="str">
        <f>IF(COUNTIF(MaGv!$C$16:$BB$16, B678)&gt;0, INDEX(MaGv!$C$3:$BB$16, 1, MATCH(B678, MaGv!$C$16:$BB$16,0))," ")</f>
        <v xml:space="preserve"> </v>
      </c>
      <c r="H681" s="48" t="str">
        <f>IF(COUNTIF(MaGv!$C$21:$BB$21, B678)&gt;0, INDEX(MaGv!$C$3:$BB$21, 1, MATCH(B678, MaGv!$C$21:$BB$21,0))," ")</f>
        <v xml:space="preserve"> </v>
      </c>
      <c r="I681" s="48" t="str">
        <f>IF(COUNTIF(MaGv!$C$26:$BB$26, B678)&gt;0, INDEX(MaGv!$C$3:$BB$26, 1, MATCH(B678, MaGv!$C$26:$BB$26,0))," ")</f>
        <v xml:space="preserve"> </v>
      </c>
      <c r="J681" s="48" t="str">
        <f>IF(COUNTIF(MaGv!$C$31:$BB$31, B678)&gt;0, INDEX(MaGv!$C$3:$BB$31, 1, MATCH(B678, MaGv!$C$31:$BB$31,0))," ")</f>
        <v xml:space="preserve"> </v>
      </c>
      <c r="K681" s="75"/>
      <c r="L681" s="486"/>
      <c r="M681" s="48">
        <v>3</v>
      </c>
      <c r="N681" s="49" t="s">
        <v>445</v>
      </c>
      <c r="O681" s="48" t="str">
        <f>IF(COUNTIF(MaGv!$C$6:$BB$6, L678)&gt;0, INDEX(MaGv!$C$3:$BB$6, 1, MATCH(L678, MaGv!$C$6:$BB$6,0))," ")</f>
        <v xml:space="preserve"> </v>
      </c>
      <c r="P681" s="48" t="str">
        <f>IF(COUNTIF(MaGv!$C$11:$BB$11, L678)&gt;0, INDEX(MaGv!$C$3:$BB$11, 1, MATCH(L678, MaGv!$C$11:$BB$11,0))," ")</f>
        <v xml:space="preserve"> </v>
      </c>
      <c r="Q681" s="48" t="str">
        <f>IF(COUNTIF(MaGv!$C$16:$BB$16, L678)&gt;0, INDEX(MaGv!$C$3:$BB$16, 1, MATCH(L678, MaGv!$C$16:$BB$16,0))," ")</f>
        <v>A5</v>
      </c>
      <c r="R681" s="48" t="str">
        <f>IF(COUNTIF(MaGv!$C$21:$BB$21, L678)&gt;0, INDEX(MaGv!$C$3:$BB$21, 1, MATCH(L678, MaGv!$C$21:$BB$21,0))," ")</f>
        <v xml:space="preserve"> </v>
      </c>
      <c r="S681" s="48" t="str">
        <f>IF(COUNTIF(MaGv!$C$26:$BB$26, L678)&gt;0, INDEX(MaGv!$C$3:$BB$26, 1, MATCH(L678, MaGv!$C$26:$BB$26,0))," ")</f>
        <v xml:space="preserve"> </v>
      </c>
      <c r="T681" s="48" t="str">
        <f>IF(COUNTIF(MaGv!$C$31:$BB$31, L678)&gt;0, INDEX(MaGv!$C$3:$BB$31, 1, MATCH(L678, MaGv!$C$31:$BB$31,0))," ")</f>
        <v xml:space="preserve"> </v>
      </c>
    </row>
    <row r="682" spans="1:22" ht="12.95" customHeight="1" x14ac:dyDescent="0.2">
      <c r="A682" s="91"/>
      <c r="B682" s="486"/>
      <c r="C682" s="48">
        <v>4</v>
      </c>
      <c r="D682" s="49" t="s">
        <v>141</v>
      </c>
      <c r="E682" s="48" t="str">
        <f>IF(COUNTIF(MaGv!$C$7:$BB$7, B678)&gt;0, INDEX(MaGv!$C$3:$BB$7, 1, MATCH(B678, MaGv!$C$7:$BB$7,0))," ")</f>
        <v>C7</v>
      </c>
      <c r="F682" s="48" t="str">
        <f>IF(COUNTIF(MaGv!$C$12:$BB$12, B678)&gt;0, INDEX(MaGv!$C$3:$BB$12, 1, MATCH(B678, MaGv!$C$12:$BB$12,0))," ")</f>
        <v xml:space="preserve"> </v>
      </c>
      <c r="G682" s="48" t="str">
        <f>IF(COUNTIF(MaGv!$C$17:$BB$17, B678)&gt;0, INDEX(MaGv!$C$3:$BB$17, 1, MATCH(B678, MaGv!$C$17:$BB$17,0))," ")</f>
        <v xml:space="preserve"> </v>
      </c>
      <c r="H682" s="48" t="str">
        <f>IF(COUNTIF(MaGv!$C$22:$BB$22, B678)&gt;0, INDEX(MaGv!$C$3:$BB$22, 1, MATCH(B678, MaGv!$C$22:$BB$22,0))," ")</f>
        <v xml:space="preserve"> </v>
      </c>
      <c r="I682" s="48" t="str">
        <f>IF(COUNTIF(MaGv!$C$27:$BB$27, B678)&gt;0, INDEX(MaGv!$C$3:$BB$27, 1, MATCH(B678, MaGv!$C$27:$BB$27,0))," ")</f>
        <v xml:space="preserve"> </v>
      </c>
      <c r="J682" s="48" t="str">
        <f>IF(COUNTIF(MaGv!$C$32:$BB$32, B678)&gt;0, INDEX(MaGv!$C$3:$BB$32, 1, MATCH(B678, MaGv!$C$32:$BB$32,0))," ")</f>
        <v xml:space="preserve"> </v>
      </c>
      <c r="K682" s="75"/>
      <c r="L682" s="486"/>
      <c r="M682" s="48">
        <v>4</v>
      </c>
      <c r="N682" s="49" t="s">
        <v>141</v>
      </c>
      <c r="O682" s="48" t="str">
        <f>IF(COUNTIF(MaGv!$C$7:$BB$7, L678)&gt;0, INDEX(MaGv!$C$3:$BB$7, 1, MATCH(L678, MaGv!$C$7:$BB$7,0))," ")</f>
        <v xml:space="preserve"> </v>
      </c>
      <c r="P682" s="48" t="str">
        <f>IF(COUNTIF(MaGv!$C$12:$BB$12, L678)&gt;0, INDEX(MaGv!$C$3:$BB$12, 1, MATCH(L678, MaGv!$C$12:$BB$12,0))," ")</f>
        <v xml:space="preserve"> </v>
      </c>
      <c r="Q682" s="48" t="str">
        <f>IF(COUNTIF(MaGv!$C$17:$BB$17, L678)&gt;0, INDEX(MaGv!$C$3:$BB$17, 1, MATCH(L678, MaGv!$C$17:$BB$17,0))," ")</f>
        <v>A9</v>
      </c>
      <c r="R682" s="48" t="str">
        <f>IF(COUNTIF(MaGv!$C$22:$BB$22, L678)&gt;0, INDEX(MaGv!$C$3:$BB$22, 1, MATCH(L678, MaGv!$C$22:$BB$22,0))," ")</f>
        <v xml:space="preserve"> </v>
      </c>
      <c r="S682" s="48" t="str">
        <f>IF(COUNTIF(MaGv!$C$27:$BB$27, L678)&gt;0, INDEX(MaGv!$C$3:$BB$27, 1, MATCH(L678, MaGv!$C$27:$BB$27,0))," ")</f>
        <v>B6</v>
      </c>
      <c r="T682" s="48" t="str">
        <f>IF(COUNTIF(MaGv!$C$32:$BB$32, L678)&gt;0, INDEX(MaGv!$C$3:$BB$32, 1, MATCH(L678, MaGv!$C$32:$BB$32,0))," ")</f>
        <v xml:space="preserve"> </v>
      </c>
    </row>
    <row r="683" spans="1:22" ht="12.95" customHeight="1" thickBot="1" x14ac:dyDescent="0.25">
      <c r="A683" s="91"/>
      <c r="B683" s="486"/>
      <c r="C683" s="79">
        <v>5</v>
      </c>
      <c r="D683" s="81" t="s">
        <v>142</v>
      </c>
      <c r="E683" s="79" t="str">
        <f>IF(COUNTIF(MaGv!$C$8:$BB$8, B678)&gt;0, INDEX(MaGv!$C$3:$BB$8, 1, MATCH(B678, MaGv!$C$8:$BB$8,0))," ")</f>
        <v>C6</v>
      </c>
      <c r="F683" s="79" t="str">
        <f>IF(COUNTIF(MaGv!$C$13:$BB$13, B678)&gt;0, INDEX(MaGv!$C$3:$BB$13, 1, MATCH(B678, MaGv!$C$13:$BB$13,0))," ")</f>
        <v xml:space="preserve"> </v>
      </c>
      <c r="G683" s="79" t="str">
        <f>IF(COUNTIF(MaGv!$C$18:$BB$18, B678)&gt;0, INDEX(MaGv!$C$3:$BB$18, 1, MATCH(B678, MaGv!$C$18:$BB$18,0))," ")</f>
        <v xml:space="preserve"> </v>
      </c>
      <c r="H683" s="79" t="str">
        <f>IF(COUNTIF(MaGv!$C$23:$BB$23, B678)&gt;0, INDEX(MaGv!$C$3:$BB$23, 1, MATCH(B678, MaGv!$C$23:$BB$23,0))," ")</f>
        <v xml:space="preserve"> </v>
      </c>
      <c r="I683" s="79" t="str">
        <f>IF(COUNTIF(MaGv!$C$28:$BB$28, B678)&gt;0, INDEX(MaGv!$C$3:$BB$28, 1, MATCH(B678, MaGv!$C$28:$BB$28,0))," ")</f>
        <v xml:space="preserve"> </v>
      </c>
      <c r="J683" s="79" t="str">
        <f>IF(COUNTIF(MaGv!$C$33:$BB$33, B678)&gt;0, INDEX(MaGv!$C$3:$BB$33, 1, MATCH(B678, MaGv!$C$33:$BB$33, 0))," ")</f>
        <v xml:space="preserve"> </v>
      </c>
      <c r="K683" s="75"/>
      <c r="L683" s="486"/>
      <c r="M683" s="79">
        <v>5</v>
      </c>
      <c r="N683" s="81" t="s">
        <v>142</v>
      </c>
      <c r="O683" s="79" t="str">
        <f>IF(COUNTIF(MaGv!$C$8:$BB$8, L678)&gt;0, INDEX(MaGv!$C$3:$BB$8, 1, MATCH(L678, MaGv!$C$8:$BB$8,0))," ")</f>
        <v xml:space="preserve"> </v>
      </c>
      <c r="P683" s="79" t="str">
        <f>IF(COUNTIF(MaGv!$C$13:$BB$13, L678)&gt;0, INDEX(MaGv!$C$3:$BB$13, 1, MATCH(L678, MaGv!$C$13:$BB$13,0))," ")</f>
        <v xml:space="preserve"> </v>
      </c>
      <c r="Q683" s="79" t="str">
        <f>IF(COUNTIF(MaGv!$C$18:$BB$18, L678)&gt;0, INDEX(MaGv!$C$3:$BB$18, 1, MATCH(L678, MaGv!$C$18:$BB$18,0))," ")</f>
        <v>A13</v>
      </c>
      <c r="R683" s="79" t="str">
        <f>IF(COUNTIF(MaGv!$C$23:$BB$23, L678)&gt;0, INDEX(MaGv!$C$3:$BB$23, 1, MATCH(L678, MaGv!$C$23:$BB$23,0))," ")</f>
        <v xml:space="preserve"> </v>
      </c>
      <c r="S683" s="79" t="str">
        <f>IF(COUNTIF(MaGv!$C$28:$BB$28, L678)&gt;0, INDEX(MaGv!$C$3:$BB$28, 1, MATCH(L678, MaGv!$C$28:$BB$28,0))," ")</f>
        <v xml:space="preserve"> </v>
      </c>
      <c r="T683" s="79" t="str">
        <f>IF(COUNTIF(MaGv!$C$33:$BB$33, L678)&gt;0, INDEX(MaGv!$C$3:$BB$33, 1, MATCH(L678, MaGv!$C$33:$BB$33, 0))," ")</f>
        <v xml:space="preserve"> </v>
      </c>
    </row>
    <row r="684" spans="1:22" ht="12.95" customHeight="1" thickTop="1" x14ac:dyDescent="0.2">
      <c r="A684" s="91"/>
      <c r="B684" s="485" t="s">
        <v>24</v>
      </c>
      <c r="C684" s="80">
        <v>1</v>
      </c>
      <c r="D684" s="82" t="s">
        <v>446</v>
      </c>
      <c r="E684" s="80" t="str">
        <f>IF(COUNTIF(MaGv!$C$39:$BB$39, B678)&gt;0, INDEX(MaGv!$C$38:$BB$39, 1, MATCH(B678, MaGv!$C$39:$BB$39,0))," ")</f>
        <v xml:space="preserve"> </v>
      </c>
      <c r="F684" s="80" t="str">
        <f>IF(COUNTIF(MaGv!$C$44:$BB$44, B678)&gt;0, INDEX(MaGv!$C$38:$BB$44, 1, MATCH(B678, MaGv!$C$44:$BB$44,0))," ")</f>
        <v xml:space="preserve"> </v>
      </c>
      <c r="G684" s="80" t="str">
        <f>IF(COUNTIF(MaGv!$C$49:$BB$49, B678)&gt;0, INDEX(MaGv!$C$38:$BB$49, 1, MATCH(B678, MaGv!$C$49:$BB$49,0))," ")</f>
        <v xml:space="preserve"> </v>
      </c>
      <c r="H684" s="80" t="str">
        <f>IF(COUNTIF(MaGv!$C$54:$BB$54, B678)&gt;0, INDEX(MaGv!$C$38:$BB$54, 1, MATCH(B678, MaGv!$C$54:$BB$54,0))," ")</f>
        <v xml:space="preserve"> </v>
      </c>
      <c r="I684" s="80" t="str">
        <f>IF(COUNTIF(MaGv!$C$59:$BB$59, B678)&gt;0, INDEX(MaGv!$C$38:$BB$59, 1, MATCH(B678, MaGv!$C$59:$BB$59,0))," ")</f>
        <v xml:space="preserve"> </v>
      </c>
      <c r="J684" s="80" t="str">
        <f>IF(COUNTIF(MaGv!$C$64:$BB$64, B678)&gt;0, INDEX(MaGv!$C$38:$BB$64, 1, MATCH(B678, MaGv!$C$64:$BB$64,0))," ")</f>
        <v xml:space="preserve"> </v>
      </c>
      <c r="K684" s="75"/>
      <c r="L684" s="485" t="s">
        <v>24</v>
      </c>
      <c r="M684" s="80">
        <v>1</v>
      </c>
      <c r="N684" s="82" t="s">
        <v>446</v>
      </c>
      <c r="O684" s="80" t="str">
        <f>IF(COUNTIF(MaGv!$C$39:$BB$39, L678)&gt;0, INDEX(MaGv!$C$38:$BB$39, 1, MATCH(L678, MaGv!$C$39:$BB$39,0))," ")</f>
        <v xml:space="preserve"> </v>
      </c>
      <c r="P684" s="80" t="str">
        <f>IF(COUNTIF(MaGv!$C$44:$BB$44, L678)&gt;0, INDEX(MaGv!$C$38:$BB$44, 1, MATCH(L678, MaGv!$C$44:$BB$44,0))," ")</f>
        <v xml:space="preserve"> </v>
      </c>
      <c r="Q684" s="80" t="str">
        <f>IF(COUNTIF(MaGv!$C$49:$BB$49, L678)&gt;0, INDEX(MaGv!$C$38:$BB$49, 1, MATCH(L678, MaGv!$C$49:$BB$49,0))," ")</f>
        <v>B10</v>
      </c>
      <c r="R684" s="80" t="str">
        <f>IF(COUNTIF(MaGv!$C$54:$BB$54, L678)&gt;0, INDEX(MaGv!$C$38:$BB$54, 1, MATCH(L678, MaGv!$C$54:$BB$54,0))," ")</f>
        <v>B8</v>
      </c>
      <c r="S684" s="80" t="str">
        <f>IF(COUNTIF(MaGv!$C$59:$BB$59, L678)&gt;0, INDEX(MaGv!$C$38:$BB$59, 1, MATCH(L678, MaGv!$C$59:$BB$59,0))," ")</f>
        <v>B9</v>
      </c>
      <c r="T684" s="80" t="str">
        <f>IF(COUNTIF(MaGv!$C$64:$BB$64, L678)&gt;0, INDEX(MaGv!$C$38:$BB$64, 1, MATCH(L678, MaGv!$C$64:$BB$64,0))," ")</f>
        <v xml:space="preserve"> </v>
      </c>
    </row>
    <row r="685" spans="1:22" ht="12.95" customHeight="1" x14ac:dyDescent="0.2">
      <c r="A685" s="91"/>
      <c r="B685" s="486"/>
      <c r="C685" s="48">
        <v>2</v>
      </c>
      <c r="D685" s="49" t="s">
        <v>707</v>
      </c>
      <c r="E685" s="48" t="str">
        <f>IF(COUNTIF(MaGv!$C$40:$BB$40, B678)&gt;0, INDEX(MaGv!$C$38:$BB$40, 1, MATCH(B678, MaGv!$C$40:$BB$40,0))," ")</f>
        <v xml:space="preserve"> </v>
      </c>
      <c r="F685" s="48" t="str">
        <f>IF(COUNTIF(MaGv!$C$45:$BB$45, B678)&gt;0, INDEX(MaGv!$C$38:$BB$45, 1, MATCH(B678, MaGv!$C$45:$BB$45,0))," ")</f>
        <v xml:space="preserve"> </v>
      </c>
      <c r="G685" s="48" t="str">
        <f>IF(COUNTIF(MaGv!$C$50:$BB$50, B678)&gt;0, INDEX(MaGv!$C$38:$BB$50, 1, MATCH(B678, MaGv!$C$50:$BB$50,0))," ")</f>
        <v xml:space="preserve"> </v>
      </c>
      <c r="H685" s="48" t="str">
        <f>IF(COUNTIF(MaGv!$C$55:$BB$55, B678)&gt;0, INDEX(MaGv!$C$38:$BB$55, 1, MATCH(B678, MaGv!$C$55:$BB$55,0))," ")</f>
        <v>C12</v>
      </c>
      <c r="I685" s="48" t="str">
        <f>IF(COUNTIF(MaGv!$C$60:$BB$60, B678)&gt;0, INDEX(MaGv!$C$38:$BB$60, 1, MATCH(B678, MaGv!$C$60:$BB$60,0))," ")</f>
        <v xml:space="preserve"> </v>
      </c>
      <c r="J685" s="48" t="str">
        <f>IF(COUNTIF(MaGv!$C$65:$BB$65, B678)&gt;0, INDEX(MaGv!$C$38:$BB$65, 1, MATCH(B678, MaGv!$C$65:$BB$65,0))," ")</f>
        <v xml:space="preserve"> </v>
      </c>
      <c r="K685" s="75"/>
      <c r="L685" s="486"/>
      <c r="M685" s="48">
        <v>2</v>
      </c>
      <c r="N685" s="49" t="s">
        <v>707</v>
      </c>
      <c r="O685" s="48" t="str">
        <f>IF(COUNTIF(MaGv!$C$40:$BB$40, L678)&gt;0, INDEX(MaGv!$C$38:$BB$40, 1, MATCH(L678, MaGv!$C$40:$BB$40,0))," ")</f>
        <v xml:space="preserve"> </v>
      </c>
      <c r="P685" s="48" t="str">
        <f>IF(COUNTIF(MaGv!$C$45:$BB$45, L678)&gt;0, INDEX(MaGv!$C$38:$BB$45, 1, MATCH(L678, MaGv!$C$45:$BB$45,0))," ")</f>
        <v xml:space="preserve"> </v>
      </c>
      <c r="Q685" s="48" t="str">
        <f>IF(COUNTIF(MaGv!$C$50:$BB$50, L678)&gt;0, INDEX(MaGv!$C$38:$BB$50, 1, MATCH(L678, MaGv!$C$50:$BB$50,0))," ")</f>
        <v>A9</v>
      </c>
      <c r="R685" s="48" t="str">
        <f>IF(COUNTIF(MaGv!$C$55:$BB$55, L678)&gt;0, INDEX(MaGv!$C$38:$BB$55, 1, MATCH(L678, MaGv!$C$55:$BB$55,0))," ")</f>
        <v xml:space="preserve"> </v>
      </c>
      <c r="S685" s="48" t="str">
        <f>IF(COUNTIF(MaGv!$C$60:$BB$60, L678)&gt;0, INDEX(MaGv!$C$38:$BB$60, 1, MATCH(L678, MaGv!$C$60:$BB$60,0))," ")</f>
        <v>A2</v>
      </c>
      <c r="T685" s="48" t="str">
        <f>IF(COUNTIF(MaGv!$C$65:$BB$65, L678)&gt;0, INDEX(MaGv!$C$38:$BB$65, 1, MATCH(L678, MaGv!$C$65:$BB$65,0))," ")</f>
        <v xml:space="preserve"> </v>
      </c>
    </row>
    <row r="686" spans="1:22" ht="12.95" customHeight="1" x14ac:dyDescent="0.2">
      <c r="A686" s="91"/>
      <c r="B686" s="486"/>
      <c r="C686" s="48">
        <v>3</v>
      </c>
      <c r="D686" s="49" t="s">
        <v>708</v>
      </c>
      <c r="E686" s="48" t="str">
        <f>IF(COUNTIF(MaGv!$C$41:$BB$41, B678)&gt;0, INDEX(MaGv!$C$38:$BB$41, 1, MATCH(B678, MaGv!$C$41:$BB$41,0))," ")</f>
        <v xml:space="preserve"> </v>
      </c>
      <c r="F686" s="48" t="str">
        <f>IF(COUNTIF(MaGv!$C$46:$BB$46, B678)&gt;0, INDEX(MaGv!$C$38:$BB$46, 1, MATCH(B678, MaGv!$C$46:$BB$46,0))," ")</f>
        <v xml:space="preserve"> </v>
      </c>
      <c r="G686" s="48" t="str">
        <f>IF(COUNTIF(MaGv!$C$51:$BB$51, B678)&gt;0, INDEX(MaGv!$C$38:$BB$51, 1, MATCH(B678, MaGv!$C$51:$BB$51,0))," ")</f>
        <v xml:space="preserve"> </v>
      </c>
      <c r="H686" s="48" t="str">
        <f>IF(COUNTIF(MaGv!$C$56:$BB$56, B678)&gt;0, INDEX(MaGv!$C$38:$BB$56, 1, MATCH(B678, MaGv!$C$56:$BB$56,0))," ")</f>
        <v>C8</v>
      </c>
      <c r="I686" s="48" t="str">
        <f>IF(COUNTIF(MaGv!$C$61:$BB$61, B678)&gt;0, INDEX(MaGv!$C$38:$BB$61, 1, MATCH(B678, MaGv!$C$61:$BB$61,0))," ")</f>
        <v xml:space="preserve"> </v>
      </c>
      <c r="J686" s="48" t="str">
        <f>IF(COUNTIF(MaGv!$C$66:$BB$66, B678)&gt;0, INDEX(MaGv!$C$38:$BB$66, 1, MATCH(B678, MaGv!$C$66:$BB$66,0))," ")</f>
        <v xml:space="preserve"> </v>
      </c>
      <c r="K686" s="75"/>
      <c r="L686" s="486"/>
      <c r="M686" s="48">
        <v>3</v>
      </c>
      <c r="N686" s="49" t="s">
        <v>708</v>
      </c>
      <c r="O686" s="48" t="str">
        <f>IF(COUNTIF(MaGv!$C$41:$BB$41, L678)&gt;0, INDEX(MaGv!$C$38:$BB$41, 1, MATCH(L678, MaGv!$C$41:$BB$41,0))," ")</f>
        <v xml:space="preserve"> </v>
      </c>
      <c r="P686" s="48" t="str">
        <f>IF(COUNTIF(MaGv!$C$46:$BB$46, L678)&gt;0, INDEX(MaGv!$C$38:$BB$46, 1, MATCH(L678, MaGv!$C$46:$BB$46,0))," ")</f>
        <v xml:space="preserve"> </v>
      </c>
      <c r="Q686" s="48" t="str">
        <f>IF(COUNTIF(MaGv!$C$51:$BB$51, L678)&gt;0, INDEX(MaGv!$C$38:$BB$51, 1, MATCH(L678, MaGv!$C$51:$BB$51,0))," ")</f>
        <v>A14</v>
      </c>
      <c r="R686" s="48" t="str">
        <f>IF(COUNTIF(MaGv!$C$56:$BB$56, L678)&gt;0, INDEX(MaGv!$C$38:$BB$56, 1, MATCH(L678, MaGv!$C$56:$BB$56,0))," ")</f>
        <v>A1</v>
      </c>
      <c r="S686" s="48" t="str">
        <f>IF(COUNTIF(MaGv!$C$61:$BB$61, L678)&gt;0, INDEX(MaGv!$C$38:$BB$61, 1, MATCH(L678, MaGv!$C$61:$BB$61,0))," ")</f>
        <v>A13</v>
      </c>
      <c r="T686" s="48" t="str">
        <f>IF(COUNTIF(MaGv!$C$66:$BB$66, L678)&gt;0, INDEX(MaGv!$C$38:$BB$66, 1, MATCH(L678, MaGv!$C$66:$BB$66,0))," ")</f>
        <v xml:space="preserve"> </v>
      </c>
    </row>
    <row r="687" spans="1:22" ht="12.95" customHeight="1" x14ac:dyDescent="0.2">
      <c r="A687" s="91"/>
      <c r="B687" s="486"/>
      <c r="C687" s="48">
        <v>4</v>
      </c>
      <c r="D687" s="49" t="s">
        <v>709</v>
      </c>
      <c r="E687" s="48" t="str">
        <f>IF(COUNTIF(MaGv!$C$42:$BB$42, B678)&gt;0, INDEX(MaGv!$C$38:$BB$42, 1, MATCH(B678, MaGv!$C$42:$BB$42,0))," ")</f>
        <v xml:space="preserve"> </v>
      </c>
      <c r="F687" s="48" t="str">
        <f>IF(COUNTIF(MaGv!$C$47:$BB$47, B678)&gt;0, INDEX(MaGv!$C$38:$BB$47, 1, MATCH(B678, MaGv!$C$47:$BB$47,0))," ")</f>
        <v xml:space="preserve"> </v>
      </c>
      <c r="G687" s="48" t="str">
        <f>IF(COUNTIF(MaGv!$C$52:$BB$52, B678)&gt;0, INDEX(MaGv!$C$38:$BB$52, 1, MATCH(B678, MaGv!$C$52:$BB$52, 0))," ")</f>
        <v xml:space="preserve"> </v>
      </c>
      <c r="H687" s="48" t="str">
        <f>IF(COUNTIF(MaGv!$C$57:$BB$57, B678)&gt;0, INDEX(MaGv!$C$38:$BB$57, 1, MATCH(B678, MaGv!$C$57:$BB$57,0))," ")</f>
        <v>C10</v>
      </c>
      <c r="I687" s="48" t="str">
        <f>IF(COUNTIF(MaGv!$C$62:$BB$62, B678)&gt;0, INDEX(MaGv!$C$38:$BB$62, 1, MATCH(B678, MaGv!$C$62:$BB$62,0))," ")</f>
        <v xml:space="preserve"> </v>
      </c>
      <c r="J687" s="48" t="str">
        <f>IF(COUNTIF(MaGv!$C$66:$BB$67, B678)&gt;0, INDEX(MaGv!$C$38:$BB$67, 1, MATCH(B678, MaGv!$C$67:$BB$67,0))," ")</f>
        <v xml:space="preserve"> </v>
      </c>
      <c r="K687" s="75"/>
      <c r="L687" s="486"/>
      <c r="M687" s="48">
        <v>4</v>
      </c>
      <c r="N687" s="49" t="s">
        <v>709</v>
      </c>
      <c r="O687" s="48" t="str">
        <f>IF(COUNTIF(MaGv!$C$42:$BB$42, L678)&gt;0, INDEX(MaGv!$C$38:$BB$42, 1, MATCH(L678, MaGv!$C$42:$BB$42,0))," ")</f>
        <v xml:space="preserve"> </v>
      </c>
      <c r="P687" s="48" t="str">
        <f>IF(COUNTIF(MaGv!$C$47:$BB$47, L678)&gt;0, INDEX(MaGv!$C$38:$BB$47, 1, MATCH(L678, MaGv!$C$47:$BB$47,0))," ")</f>
        <v xml:space="preserve"> </v>
      </c>
      <c r="Q687" s="48" t="str">
        <f>IF(COUNTIF(MaGv!$C$52:$BB$52, L678)&gt;0, INDEX(MaGv!$C$38:$BB$52, 1, MATCH(L678, MaGv!$C$52:$BB$52, 0))," ")</f>
        <v>A5</v>
      </c>
      <c r="R687" s="48" t="str">
        <f>IF(COUNTIF(MaGv!$C$57:$BB$57, L678)&gt;0, INDEX(MaGv!$C$38:$BB$57, 1, MATCH(L678, MaGv!$C$57:$BB$57,0))," ")</f>
        <v>A9</v>
      </c>
      <c r="S687" s="48" t="str">
        <f>IF(COUNTIF(MaGv!$C$62:$BB$62, L678)&gt;0, INDEX(MaGv!$C$38:$BB$62, 1, MATCH(L678, MaGv!$C$62:$BB$62,0))," ")</f>
        <v>A14</v>
      </c>
      <c r="T687" s="48" t="str">
        <f>IF(COUNTIF(MaGv!$C$66:$BB$67, L678)&gt;0, INDEX(MaGv!$C$38:$BB$67, 1, MATCH(L678, MaGv!$C$67:$BB$67,0))," ")</f>
        <v xml:space="preserve"> </v>
      </c>
    </row>
    <row r="688" spans="1:22" ht="12.95" customHeight="1" x14ac:dyDescent="0.2">
      <c r="A688" s="91"/>
      <c r="B688" s="487"/>
      <c r="C688" s="50">
        <v>5</v>
      </c>
      <c r="D688" s="51" t="s">
        <v>710</v>
      </c>
      <c r="E688" s="50" t="str">
        <f>IF(COUNTIF(MaGv!$C$43:$BB$43, B678)&gt;0, INDEX(MaGv!$C$38:$BB$43, 1, MATCH(B678, MaGv!$C$43:$BB$43,0))," ")</f>
        <v xml:space="preserve"> </v>
      </c>
      <c r="F688" s="50" t="str">
        <f>IF(COUNTIF(MaGv!$C$48:$BB$48, B678)&gt;0, INDEX(MaGv!$C$38:$BB$48, 1, MATCH(B678, MaGv!$C$48:$BB$48,0))," ")</f>
        <v xml:space="preserve"> </v>
      </c>
      <c r="G688" s="50" t="str">
        <f>IF(COUNTIF(MaGv!$C$53:$BB$53, B678)&gt;0, INDEX(MaGv!$C$38:$BB$53, 1, MATCH(B678, MaGv!$C$53:$BB$53,0))," ")</f>
        <v xml:space="preserve"> </v>
      </c>
      <c r="H688" s="50" t="str">
        <f>IF(COUNTIF(MaGv!$C$58:$BB$58, B678)&gt;0, INDEX(MaGv!$C$38:$BB$58, 1, MATCH(B678, MaGv!$C$58:$BB$58,0))," ")</f>
        <v>C5</v>
      </c>
      <c r="I688" s="50" t="str">
        <f>IF(COUNTIF(MaGv!$C$63:$BB$63, B678)&gt;0, INDEX(MaGv!$C$38:$BB$63, 1, MATCH(B678, MaGv!$C$63:$BB$63,0))," ")</f>
        <v xml:space="preserve"> </v>
      </c>
      <c r="J688" s="50" t="str">
        <f>IF(COUNTIF(MaGv!$C$68:$BB$68, B678)&gt;0, INDEX(MaGv!$C$38:$BB$68, 1, MATCH(B678, MaGv!$C$68:$BB$68,0))," ")</f>
        <v xml:space="preserve"> </v>
      </c>
      <c r="K688" s="75"/>
      <c r="L688" s="487"/>
      <c r="M688" s="50">
        <v>5</v>
      </c>
      <c r="N688" s="51" t="s">
        <v>710</v>
      </c>
      <c r="O688" s="50" t="str">
        <f>IF(COUNTIF(MaGv!$C$43:$BB$43, L678)&gt;0, INDEX(MaGv!$C$38:$BB$43, 1, MATCH(L678, MaGv!$C$43:$BB$43,0))," ")</f>
        <v xml:space="preserve"> </v>
      </c>
      <c r="P688" s="50" t="str">
        <f>IF(COUNTIF(MaGv!$C$48:$BB$48, L678)&gt;0, INDEX(MaGv!$C$38:$BB$48, 1, MATCH(L678, MaGv!$C$48:$BB$48,0))," ")</f>
        <v xml:space="preserve"> </v>
      </c>
      <c r="Q688" s="50" t="str">
        <f>IF(COUNTIF(MaGv!$C$53:$BB$53, L678)&gt;0, INDEX(MaGv!$C$38:$BB$53, 1, MATCH(L678, MaGv!$C$53:$BB$53,0))," ")</f>
        <v>A13</v>
      </c>
      <c r="R688" s="50" t="str">
        <f>IF(COUNTIF(MaGv!$C$58:$BB$58, L678)&gt;0, INDEX(MaGv!$C$38:$BB$58, 1, MATCH(L678, MaGv!$C$58:$BB$58,0))," ")</f>
        <v>B5</v>
      </c>
      <c r="S688" s="50" t="str">
        <f>IF(COUNTIF(MaGv!$C$63:$BB$63, L678)&gt;0, INDEX(MaGv!$C$38:$BB$63, 1, MATCH(L678, MaGv!$C$63:$BB$63,0))," ")</f>
        <v>A12</v>
      </c>
      <c r="T688" s="50" t="str">
        <f>IF(COUNTIF(MaGv!$C$68:$BB$68, L678)&gt;0, INDEX(MaGv!$C$38:$BB$68, 1, MATCH(L678, MaGv!$C$68:$BB$68,0))," ")</f>
        <v xml:space="preserve"> </v>
      </c>
    </row>
    <row r="689" spans="1:22" ht="12.95" customHeight="1" x14ac:dyDescent="0.2">
      <c r="A689" s="91"/>
      <c r="B689" s="86"/>
      <c r="C689" s="45"/>
      <c r="D689" s="52"/>
      <c r="E689" s="45"/>
      <c r="F689" s="45"/>
      <c r="G689" s="45"/>
      <c r="H689" s="45"/>
      <c r="I689" s="45"/>
      <c r="J689" s="45"/>
      <c r="K689" s="75"/>
      <c r="L689" s="86"/>
      <c r="M689" s="45"/>
      <c r="N689" s="52"/>
      <c r="O689" s="45"/>
      <c r="P689" s="45"/>
      <c r="Q689" s="45"/>
      <c r="R689" s="45"/>
      <c r="S689" s="45"/>
      <c r="T689" s="45"/>
    </row>
    <row r="690" spans="1:22" ht="12.95" customHeight="1" x14ac:dyDescent="0.2">
      <c r="A690" s="94"/>
      <c r="B690" s="87"/>
      <c r="C690" s="53"/>
      <c r="D690" s="53"/>
      <c r="E690" s="54"/>
      <c r="F690" s="54"/>
      <c r="G690" s="54"/>
      <c r="H690" s="54"/>
      <c r="I690" s="54"/>
      <c r="J690" s="54"/>
      <c r="K690" s="54"/>
      <c r="L690" s="87"/>
      <c r="M690" s="53"/>
      <c r="N690" s="53"/>
      <c r="O690" s="54"/>
      <c r="P690" s="54"/>
      <c r="Q690" s="54"/>
      <c r="R690" s="54"/>
      <c r="S690" s="54"/>
      <c r="T690" s="54"/>
    </row>
    <row r="691" spans="1:22" ht="12.95" customHeight="1" x14ac:dyDescent="0.2">
      <c r="A691" s="91"/>
      <c r="B691" s="83"/>
      <c r="C691" s="40" t="s">
        <v>94</v>
      </c>
      <c r="D691" s="40"/>
      <c r="E691" s="40"/>
      <c r="F691" s="40"/>
      <c r="G691" s="40"/>
      <c r="H691" s="40" t="str">
        <f>MaGv!$N$1</f>
        <v>02/1/2018</v>
      </c>
      <c r="I691" s="40"/>
      <c r="J691" s="40"/>
      <c r="K691" s="41"/>
      <c r="L691" s="83"/>
      <c r="M691" s="40" t="s">
        <v>94</v>
      </c>
      <c r="N691" s="40"/>
      <c r="O691" s="40"/>
      <c r="P691" s="40"/>
      <c r="Q691" s="40"/>
      <c r="R691" s="40" t="str">
        <f>MaGv!$N$1</f>
        <v>02/1/2018</v>
      </c>
      <c r="S691" s="40"/>
      <c r="T691" s="40"/>
    </row>
    <row r="692" spans="1:22" ht="12.95" customHeight="1" x14ac:dyDescent="0.3">
      <c r="B692" s="84" t="s">
        <v>95</v>
      </c>
      <c r="C692" s="489" t="str">
        <f>VLOOKUP(B694,dsma,3,0)&amp;"-"&amp;VLOOKUP(B694,dsma,5,0)</f>
        <v>Lê Thị Hường-Đia</v>
      </c>
      <c r="D692" s="489"/>
      <c r="E692" s="489"/>
      <c r="F692" s="489"/>
      <c r="G692" s="41"/>
      <c r="H692" s="42"/>
      <c r="I692" s="43" t="s">
        <v>180</v>
      </c>
      <c r="J692" s="44">
        <f>60-COUNTIF(E695:J704, " ")</f>
        <v>21</v>
      </c>
      <c r="K692" s="41"/>
      <c r="L692" s="84" t="s">
        <v>95</v>
      </c>
      <c r="M692" s="489" t="str">
        <f>VLOOKUP(L694,dsma,3,0)&amp;"-"&amp;VLOOKUP(L694,dsma,5,0)</f>
        <v>Bùi Thị Ngọc Minh-AVăn</v>
      </c>
      <c r="N692" s="489"/>
      <c r="O692" s="489"/>
      <c r="P692" s="489"/>
      <c r="Q692" s="41"/>
      <c r="R692" s="42"/>
      <c r="S692" s="43" t="s">
        <v>180</v>
      </c>
      <c r="T692" s="44">
        <f>60-COUNTIF(O695:T704, " ")</f>
        <v>15</v>
      </c>
    </row>
    <row r="693" spans="1:22" ht="3" customHeight="1" x14ac:dyDescent="0.2">
      <c r="B693" s="83"/>
      <c r="C693" s="41"/>
      <c r="D693" s="41"/>
      <c r="E693" s="45"/>
      <c r="F693" s="41"/>
      <c r="G693" s="41"/>
      <c r="H693" s="41"/>
      <c r="I693" s="41"/>
      <c r="J693" s="41"/>
      <c r="K693" s="41"/>
      <c r="L693" s="83"/>
      <c r="M693" s="41"/>
      <c r="N693" s="41"/>
      <c r="O693" s="45"/>
      <c r="P693" s="41"/>
      <c r="Q693" s="41"/>
      <c r="R693" s="41"/>
      <c r="S693" s="41"/>
      <c r="T693" s="41"/>
    </row>
    <row r="694" spans="1:22" ht="12.95" customHeight="1" x14ac:dyDescent="0.2">
      <c r="A694" s="93"/>
      <c r="B694" s="85" t="str">
        <f>X91</f>
        <v>BD04</v>
      </c>
      <c r="C694" s="46" t="s">
        <v>96</v>
      </c>
      <c r="D694" s="46" t="s">
        <v>97</v>
      </c>
      <c r="E694" s="46" t="s">
        <v>15</v>
      </c>
      <c r="F694" s="46" t="s">
        <v>16</v>
      </c>
      <c r="G694" s="46" t="s">
        <v>38</v>
      </c>
      <c r="H694" s="46" t="s">
        <v>39</v>
      </c>
      <c r="I694" s="46" t="s">
        <v>40</v>
      </c>
      <c r="J694" s="46" t="s">
        <v>41</v>
      </c>
      <c r="K694" s="74"/>
      <c r="L694" s="85" t="str">
        <f>X92</f>
        <v>BA01</v>
      </c>
      <c r="M694" s="46" t="s">
        <v>96</v>
      </c>
      <c r="N694" s="46" t="s">
        <v>97</v>
      </c>
      <c r="O694" s="46" t="s">
        <v>15</v>
      </c>
      <c r="P694" s="46" t="s">
        <v>16</v>
      </c>
      <c r="Q694" s="46" t="s">
        <v>38</v>
      </c>
      <c r="R694" s="46" t="s">
        <v>39</v>
      </c>
      <c r="S694" s="46" t="s">
        <v>40</v>
      </c>
      <c r="T694" s="46" t="s">
        <v>41</v>
      </c>
      <c r="V694" s="89">
        <v>88</v>
      </c>
    </row>
    <row r="695" spans="1:22" ht="12.95" customHeight="1" x14ac:dyDescent="0.2">
      <c r="A695" s="91"/>
      <c r="B695" s="488" t="s">
        <v>25</v>
      </c>
      <c r="C695" s="38">
        <v>1</v>
      </c>
      <c r="D695" s="47" t="s">
        <v>98</v>
      </c>
      <c r="E695" s="38" t="str">
        <f>IF(COUNTIF(MaGv!$C$4:$BB$4, B694)&gt;0, INDEX(MaGv!$C$3:$BB$4, 1, MATCH(B694, MaGv!$C$4:$BB$4,0))," ")</f>
        <v xml:space="preserve"> </v>
      </c>
      <c r="F695" s="38" t="str">
        <f>IF(COUNTIF(MaGv!$C$9:$BB$9, B694)&gt;0, INDEX(MaGv!$C$3:$BB$9, 1, MATCH(B694, MaGv!$C$9:$BB$9,0))," ")</f>
        <v xml:space="preserve"> </v>
      </c>
      <c r="G695" s="38" t="str">
        <f>IF(COUNTIF(MaGv!$C$14:$BB$14, B694)&gt;0, INDEX(MaGv!$C$3:$BB$14, 1, MATCH(B694, MaGv!$C$14:$BB$14,0))," ")</f>
        <v>A7</v>
      </c>
      <c r="H695" s="38" t="str">
        <f>IF(COUNTIF(MaGv!$C$19:$BB$19, B694)&gt;0, INDEX(MaGv!$C$3:$BB$19, 1, MATCH(B694, MaGv!$C$19:$BB$19,0))," ")</f>
        <v>A10</v>
      </c>
      <c r="I695" s="38" t="str">
        <f>IF(COUNTIF(MaGv!$C$24:$BB$24, B694)&gt;0, INDEX(MaGv!$C$3:$BB$24, 1, MATCH(B694, MaGv!$C$24:$BB$24,0))," ")</f>
        <v>A7</v>
      </c>
      <c r="J695" s="38" t="str">
        <f>IF(COUNTIF(MaGv!$C$29:$BB$29, B694)&gt;0, INDEX(MaGv!$C$3:$BB$29, 1, MATCH(B694, MaGv!$C$29:$BB$29,0))," ")</f>
        <v xml:space="preserve"> </v>
      </c>
      <c r="K695" s="75"/>
      <c r="L695" s="488" t="s">
        <v>25</v>
      </c>
      <c r="M695" s="38">
        <v>1</v>
      </c>
      <c r="N695" s="47" t="s">
        <v>98</v>
      </c>
      <c r="O695" s="38" t="str">
        <f>IF(COUNTIF(MaGv!$C$4:$BB$4, L694)&gt;0, INDEX(MaGv!$C$3:$BB$4, 1, MATCH(L694, MaGv!$C$4:$BB$4,0))," ")</f>
        <v xml:space="preserve"> </v>
      </c>
      <c r="P695" s="38" t="str">
        <f>IF(COUNTIF(MaGv!$C$9:$BB$9, L694)&gt;0, INDEX(MaGv!$C$3:$BB$9, 1, MATCH(L694, MaGv!$C$9:$BB$9,0))," ")</f>
        <v>A13</v>
      </c>
      <c r="Q695" s="38" t="str">
        <f>IF(COUNTIF(MaGv!$C$14:$BB$14, L694)&gt;0, INDEX(MaGv!$C$3:$BB$14, 1, MATCH(L694, MaGv!$C$14:$BB$14,0))," ")</f>
        <v>A4</v>
      </c>
      <c r="R695" s="38" t="str">
        <f>IF(COUNTIF(MaGv!$C$19:$BB$19, L694)&gt;0, INDEX(MaGv!$C$3:$BB$19, 1, MATCH(L694, MaGv!$C$19:$BB$19,0))," ")</f>
        <v>A13</v>
      </c>
      <c r="S695" s="38" t="str">
        <f>IF(COUNTIF(MaGv!$C$24:$BB$24, L694)&gt;0, INDEX(MaGv!$C$3:$BB$24, 1, MATCH(L694, MaGv!$C$24:$BB$24,0))," ")</f>
        <v xml:space="preserve"> </v>
      </c>
      <c r="T695" s="38" t="str">
        <f>IF(COUNTIF(MaGv!$C$29:$BB$29, L694)&gt;0, INDEX(MaGv!$C$3:$BB$29, 1, MATCH(L694, MaGv!$C$29:$BB$29,0))," ")</f>
        <v xml:space="preserve"> </v>
      </c>
    </row>
    <row r="696" spans="1:22" ht="12.95" customHeight="1" x14ac:dyDescent="0.2">
      <c r="A696" s="91"/>
      <c r="B696" s="486"/>
      <c r="C696" s="48">
        <v>2</v>
      </c>
      <c r="D696" s="49" t="s">
        <v>140</v>
      </c>
      <c r="E696" s="48" t="str">
        <f>IF(COUNTIF(MaGv!$C$5:$BB$5, B694)&gt;0, INDEX(MaGv!$C$3:$BB$5, 1, MATCH(B694, MaGv!$C$5:$BB$5,0))," ")</f>
        <v xml:space="preserve"> </v>
      </c>
      <c r="F696" s="48" t="str">
        <f>IF(COUNTIF(MaGv!$C$10:$BB$10, B694)&gt;0, INDEX(MaGv!$C$3:$BB$10, 1, MATCH(B694, MaGv!$C$10:$BB$10,0))," ")</f>
        <v xml:space="preserve"> </v>
      </c>
      <c r="G696" s="48" t="str">
        <f>IF(COUNTIF(MaGv!$C$15:$BB$15, B694)&gt;0, INDEX(MaGv!$C$3:$BB$15, 1, MATCH(B694, MaGv!$C$15:$BB$15,0))," ")</f>
        <v>A11</v>
      </c>
      <c r="H696" s="48" t="str">
        <f>IF(COUNTIF(MaGv!$C$20:$BB$20, B694)&gt;0, INDEX(MaGv!$C$3:$BB$20, 1, MATCH(B694, MaGv!$C$20:$BB$20,0))," ")</f>
        <v>A4</v>
      </c>
      <c r="I696" s="48" t="str">
        <f>IF(COUNTIF(MaGv!$C$25:$BB$25, B694)&gt;0, INDEX(MaGv!$C$3:$BB$25, 1, MATCH(B694, MaGv!$C$25:$BB$25,0))," ")</f>
        <v>A4</v>
      </c>
      <c r="J696" s="48" t="str">
        <f>IF(COUNTIF(MaGv!$C$30:$BB$30, B694)&gt;0, INDEX(MaGv!$C$3:$BB$30, 1, MATCH(B694, MaGv!$C$30:$BB$30,0))," ")</f>
        <v xml:space="preserve"> </v>
      </c>
      <c r="K696" s="75"/>
      <c r="L696" s="486"/>
      <c r="M696" s="48">
        <v>2</v>
      </c>
      <c r="N696" s="49" t="s">
        <v>140</v>
      </c>
      <c r="O696" s="48" t="str">
        <f>IF(COUNTIF(MaGv!$C$5:$BB$5, L694)&gt;0, INDEX(MaGv!$C$3:$BB$5, 1, MATCH(L694, MaGv!$C$5:$BB$5,0))," ")</f>
        <v xml:space="preserve"> </v>
      </c>
      <c r="P696" s="48" t="str">
        <f>IF(COUNTIF(MaGv!$C$10:$BB$10, L694)&gt;0, INDEX(MaGv!$C$3:$BB$10, 1, MATCH(L694, MaGv!$C$10:$BB$10,0))," ")</f>
        <v>A13</v>
      </c>
      <c r="Q696" s="48" t="str">
        <f>IF(COUNTIF(MaGv!$C$15:$BB$15, L694)&gt;0, INDEX(MaGv!$C$3:$BB$15, 1, MATCH(L694, MaGv!$C$15:$BB$15,0))," ")</f>
        <v>A4</v>
      </c>
      <c r="R696" s="48" t="str">
        <f>IF(COUNTIF(MaGv!$C$20:$BB$20, L694)&gt;0, INDEX(MaGv!$C$3:$BB$20, 1, MATCH(L694, MaGv!$C$20:$BB$20,0))," ")</f>
        <v>A13</v>
      </c>
      <c r="S696" s="48" t="str">
        <f>IF(COUNTIF(MaGv!$C$25:$BB$25, L694)&gt;0, INDEX(MaGv!$C$3:$BB$25, 1, MATCH(L694, MaGv!$C$25:$BB$25,0))," ")</f>
        <v xml:space="preserve"> </v>
      </c>
      <c r="T696" s="48" t="str">
        <f>IF(COUNTIF(MaGv!$C$30:$BB$30, L694)&gt;0, INDEX(MaGv!$C$3:$BB$30, 1, MATCH(L694, MaGv!$C$30:$BB$30,0))," ")</f>
        <v xml:space="preserve"> </v>
      </c>
    </row>
    <row r="697" spans="1:22" ht="12.95" customHeight="1" x14ac:dyDescent="0.2">
      <c r="A697" s="91"/>
      <c r="B697" s="486"/>
      <c r="C697" s="48">
        <v>3</v>
      </c>
      <c r="D697" s="49" t="s">
        <v>445</v>
      </c>
      <c r="E697" s="48" t="str">
        <f>IF(COUNTIF(MaGv!$C$6:$BB$6, B694)&gt;0, INDEX(MaGv!$C$3:$BB$6, 1, MATCH(B694, MaGv!$C$6:$BB$6,0))," ")</f>
        <v xml:space="preserve"> </v>
      </c>
      <c r="F697" s="48" t="str">
        <f>IF(COUNTIF(MaGv!$C$11:$BB$11, B694)&gt;0, INDEX(MaGv!$C$3:$BB$11, 1, MATCH(B694, MaGv!$C$11:$BB$11,0))," ")</f>
        <v xml:space="preserve"> </v>
      </c>
      <c r="G697" s="48" t="str">
        <f>IF(COUNTIF(MaGv!$C$16:$BB$16, B694)&gt;0, INDEX(MaGv!$C$3:$BB$16, 1, MATCH(B694, MaGv!$C$16:$BB$16,0))," ")</f>
        <v>A3</v>
      </c>
      <c r="H697" s="48" t="str">
        <f>IF(COUNTIF(MaGv!$C$21:$BB$21, B694)&gt;0, INDEX(MaGv!$C$3:$BB$21, 1, MATCH(B694, MaGv!$C$21:$BB$21,0))," ")</f>
        <v>A8</v>
      </c>
      <c r="I697" s="48" t="str">
        <f>IF(COUNTIF(MaGv!$C$26:$BB$26, B694)&gt;0, INDEX(MaGv!$C$3:$BB$26, 1, MATCH(B694, MaGv!$C$26:$BB$26,0))," ")</f>
        <v>A6</v>
      </c>
      <c r="J697" s="48" t="str">
        <f>IF(COUNTIF(MaGv!$C$31:$BB$31, B694)&gt;0, INDEX(MaGv!$C$3:$BB$31, 1, MATCH(B694, MaGv!$C$31:$BB$31,0))," ")</f>
        <v xml:space="preserve"> </v>
      </c>
      <c r="K697" s="75"/>
      <c r="L697" s="486"/>
      <c r="M697" s="48">
        <v>3</v>
      </c>
      <c r="N697" s="49" t="s">
        <v>445</v>
      </c>
      <c r="O697" s="48" t="str">
        <f>IF(COUNTIF(MaGv!$C$6:$BB$6, L694)&gt;0, INDEX(MaGv!$C$3:$BB$6, 1, MATCH(L694, MaGv!$C$6:$BB$6,0))," ")</f>
        <v xml:space="preserve"> </v>
      </c>
      <c r="P697" s="48" t="str">
        <f>IF(COUNTIF(MaGv!$C$11:$BB$11, L694)&gt;0, INDEX(MaGv!$C$3:$BB$11, 1, MATCH(L694, MaGv!$C$11:$BB$11,0))," ")</f>
        <v xml:space="preserve"> </v>
      </c>
      <c r="Q697" s="48" t="str">
        <f>IF(COUNTIF(MaGv!$C$16:$BB$16, L694)&gt;0, INDEX(MaGv!$C$3:$BB$16, 1, MATCH(L694, MaGv!$C$16:$BB$16,0))," ")</f>
        <v>A7</v>
      </c>
      <c r="R697" s="48" t="str">
        <f>IF(COUNTIF(MaGv!$C$21:$BB$21, L694)&gt;0, INDEX(MaGv!$C$3:$BB$21, 1, MATCH(L694, MaGv!$C$21:$BB$21,0))," ")</f>
        <v>A7</v>
      </c>
      <c r="S697" s="48" t="str">
        <f>IF(COUNTIF(MaGv!$C$26:$BB$26, L694)&gt;0, INDEX(MaGv!$C$3:$BB$26, 1, MATCH(L694, MaGv!$C$26:$BB$26,0))," ")</f>
        <v xml:space="preserve"> </v>
      </c>
      <c r="T697" s="48" t="str">
        <f>IF(COUNTIF(MaGv!$C$31:$BB$31, L694)&gt;0, INDEX(MaGv!$C$3:$BB$31, 1, MATCH(L694, MaGv!$C$31:$BB$31,0))," ")</f>
        <v xml:space="preserve"> </v>
      </c>
    </row>
    <row r="698" spans="1:22" ht="12.95" customHeight="1" x14ac:dyDescent="0.2">
      <c r="A698" s="91"/>
      <c r="B698" s="486"/>
      <c r="C698" s="48">
        <v>4</v>
      </c>
      <c r="D698" s="49" t="s">
        <v>141</v>
      </c>
      <c r="E698" s="48" t="str">
        <f>IF(COUNTIF(MaGv!$C$7:$BB$7, B694)&gt;0, INDEX(MaGv!$C$3:$BB$7, 1, MATCH(B694, MaGv!$C$7:$BB$7,0))," ")</f>
        <v xml:space="preserve"> </v>
      </c>
      <c r="F698" s="48" t="str">
        <f>IF(COUNTIF(MaGv!$C$12:$BB$12, B694)&gt;0, INDEX(MaGv!$C$3:$BB$12, 1, MATCH(B694, MaGv!$C$12:$BB$12,0))," ")</f>
        <v xml:space="preserve"> </v>
      </c>
      <c r="G698" s="48" t="str">
        <f>IF(COUNTIF(MaGv!$C$17:$BB$17, B694)&gt;0, INDEX(MaGv!$C$3:$BB$17, 1, MATCH(B694, MaGv!$C$17:$BB$17,0))," ")</f>
        <v xml:space="preserve"> </v>
      </c>
      <c r="H698" s="48" t="str">
        <f>IF(COUNTIF(MaGv!$C$22:$BB$22, B694)&gt;0, INDEX(MaGv!$C$3:$BB$22, 1, MATCH(B694, MaGv!$C$22:$BB$22,0))," ")</f>
        <v>C3</v>
      </c>
      <c r="I698" s="48" t="str">
        <f>IF(COUNTIF(MaGv!$C$27:$BB$27, B694)&gt;0, INDEX(MaGv!$C$3:$BB$27, 1, MATCH(B694, MaGv!$C$27:$BB$27,0))," ")</f>
        <v xml:space="preserve"> </v>
      </c>
      <c r="J698" s="48" t="str">
        <f>IF(COUNTIF(MaGv!$C$32:$BB$32, B694)&gt;0, INDEX(MaGv!$C$3:$BB$32, 1, MATCH(B694, MaGv!$C$32:$BB$32,0))," ")</f>
        <v xml:space="preserve"> </v>
      </c>
      <c r="K698" s="75"/>
      <c r="L698" s="486"/>
      <c r="M698" s="48">
        <v>4</v>
      </c>
      <c r="N698" s="49" t="s">
        <v>141</v>
      </c>
      <c r="O698" s="48" t="str">
        <f>IF(COUNTIF(MaGv!$C$7:$BB$7, L694)&gt;0, INDEX(MaGv!$C$3:$BB$7, 1, MATCH(L694, MaGv!$C$7:$BB$7,0))," ")</f>
        <v xml:space="preserve"> </v>
      </c>
      <c r="P698" s="48" t="str">
        <f>IF(COUNTIF(MaGv!$C$12:$BB$12, L694)&gt;0, INDEX(MaGv!$C$3:$BB$12, 1, MATCH(L694, MaGv!$C$12:$BB$12,0))," ")</f>
        <v xml:space="preserve"> </v>
      </c>
      <c r="Q698" s="48" t="str">
        <f>IF(COUNTIF(MaGv!$C$17:$BB$17, L694)&gt;0, INDEX(MaGv!$C$3:$BB$17, 1, MATCH(L694, MaGv!$C$17:$BB$17,0))," ")</f>
        <v>A13</v>
      </c>
      <c r="R698" s="48" t="str">
        <f>IF(COUNTIF(MaGv!$C$22:$BB$22, L694)&gt;0, INDEX(MaGv!$C$3:$BB$22, 1, MATCH(L694, MaGv!$C$22:$BB$22,0))," ")</f>
        <v>A7</v>
      </c>
      <c r="S698" s="48" t="str">
        <f>IF(COUNTIF(MaGv!$C$27:$BB$27, L694)&gt;0, INDEX(MaGv!$C$3:$BB$27, 1, MATCH(L694, MaGv!$C$27:$BB$27,0))," ")</f>
        <v xml:space="preserve"> </v>
      </c>
      <c r="T698" s="48" t="str">
        <f>IF(COUNTIF(MaGv!$C$32:$BB$32, L694)&gt;0, INDEX(MaGv!$C$3:$BB$32, 1, MATCH(L694, MaGv!$C$32:$BB$32,0))," ")</f>
        <v xml:space="preserve"> </v>
      </c>
    </row>
    <row r="699" spans="1:22" ht="12.95" customHeight="1" thickBot="1" x14ac:dyDescent="0.25">
      <c r="A699" s="91"/>
      <c r="B699" s="486"/>
      <c r="C699" s="79">
        <v>5</v>
      </c>
      <c r="D699" s="81" t="s">
        <v>142</v>
      </c>
      <c r="E699" s="79" t="str">
        <f>IF(COUNTIF(MaGv!$C$8:$BB$8, B694)&gt;0, INDEX(MaGv!$C$3:$BB$8, 1, MATCH(B694, MaGv!$C$8:$BB$8,0))," ")</f>
        <v xml:space="preserve"> </v>
      </c>
      <c r="F699" s="79" t="str">
        <f>IF(COUNTIF(MaGv!$C$13:$BB$13, B694)&gt;0, INDEX(MaGv!$C$3:$BB$13, 1, MATCH(B694, MaGv!$C$13:$BB$13,0))," ")</f>
        <v xml:space="preserve"> </v>
      </c>
      <c r="G699" s="79" t="str">
        <f>IF(COUNTIF(MaGv!$C$18:$BB$18, B694)&gt;0, INDEX(MaGv!$C$3:$BB$18, 1, MATCH(B694, MaGv!$C$18:$BB$18,0))," ")</f>
        <v>A8</v>
      </c>
      <c r="H699" s="79" t="str">
        <f>IF(COUNTIF(MaGv!$C$23:$BB$23, B694)&gt;0, INDEX(MaGv!$C$3:$BB$23, 1, MATCH(B694, MaGv!$C$23:$BB$23,0))," ")</f>
        <v>A6</v>
      </c>
      <c r="I699" s="79" t="str">
        <f>IF(COUNTIF(MaGv!$C$28:$BB$28, B694)&gt;0, INDEX(MaGv!$C$3:$BB$28, 1, MATCH(B694, MaGv!$C$28:$BB$28,0))," ")</f>
        <v xml:space="preserve"> </v>
      </c>
      <c r="J699" s="79" t="str">
        <f>IF(COUNTIF(MaGv!$C$33:$BB$33, B694)&gt;0, INDEX(MaGv!$C$3:$BB$33, 1, MATCH(B694, MaGv!$C$33:$BB$33, 0))," ")</f>
        <v xml:space="preserve"> </v>
      </c>
      <c r="K699" s="75"/>
      <c r="L699" s="486"/>
      <c r="M699" s="79">
        <v>5</v>
      </c>
      <c r="N699" s="81" t="s">
        <v>142</v>
      </c>
      <c r="O699" s="79" t="str">
        <f>IF(COUNTIF(MaGv!$C$8:$BB$8, L694)&gt;0, INDEX(MaGv!$C$3:$BB$8, 1, MATCH(L694, MaGv!$C$8:$BB$8,0))," ")</f>
        <v xml:space="preserve"> </v>
      </c>
      <c r="P699" s="79" t="str">
        <f>IF(COUNTIF(MaGv!$C$13:$BB$13, L694)&gt;0, INDEX(MaGv!$C$3:$BB$13, 1, MATCH(L694, MaGv!$C$13:$BB$13,0))," ")</f>
        <v xml:space="preserve"> </v>
      </c>
      <c r="Q699" s="79" t="str">
        <f>IF(COUNTIF(MaGv!$C$18:$BB$18, L694)&gt;0, INDEX(MaGv!$C$3:$BB$18, 1, MATCH(L694, MaGv!$C$18:$BB$18,0))," ")</f>
        <v xml:space="preserve"> </v>
      </c>
      <c r="R699" s="79" t="str">
        <f>IF(COUNTIF(MaGv!$C$23:$BB$23, L694)&gt;0, INDEX(MaGv!$C$3:$BB$23, 1, MATCH(L694, MaGv!$C$23:$BB$23,0))," ")</f>
        <v>A4</v>
      </c>
      <c r="S699" s="79" t="str">
        <f>IF(COUNTIF(MaGv!$C$28:$BB$28, L694)&gt;0, INDEX(MaGv!$C$3:$BB$28, 1, MATCH(L694, MaGv!$C$28:$BB$28,0))," ")</f>
        <v xml:space="preserve"> </v>
      </c>
      <c r="T699" s="79" t="str">
        <f>IF(COUNTIF(MaGv!$C$33:$BB$33, L694)&gt;0, INDEX(MaGv!$C$3:$BB$33, 1, MATCH(L694, MaGv!$C$33:$BB$33, 0))," ")</f>
        <v xml:space="preserve"> </v>
      </c>
    </row>
    <row r="700" spans="1:22" ht="12.95" customHeight="1" thickTop="1" x14ac:dyDescent="0.2">
      <c r="A700" s="91"/>
      <c r="B700" s="485" t="s">
        <v>24</v>
      </c>
      <c r="C700" s="80">
        <v>1</v>
      </c>
      <c r="D700" s="82" t="s">
        <v>446</v>
      </c>
      <c r="E700" s="80" t="str">
        <f>IF(COUNTIF(MaGv!$C$39:$BB$39, B694)&gt;0, INDEX(MaGv!$C$38:$BB$39, 1, MATCH(B694, MaGv!$C$39:$BB$39,0))," ")</f>
        <v>C11</v>
      </c>
      <c r="F700" s="80" t="str">
        <f>IF(COUNTIF(MaGv!$C$44:$BB$44, B694)&gt;0, INDEX(MaGv!$C$38:$BB$44, 1, MATCH(B694, MaGv!$C$44:$BB$44,0))," ")</f>
        <v xml:space="preserve"> </v>
      </c>
      <c r="G700" s="80" t="str">
        <f>IF(COUNTIF(MaGv!$C$49:$BB$49, B694)&gt;0, INDEX(MaGv!$C$38:$BB$49, 1, MATCH(B694, MaGv!$C$49:$BB$49,0))," ")</f>
        <v xml:space="preserve"> </v>
      </c>
      <c r="H700" s="80" t="str">
        <f>IF(COUNTIF(MaGv!$C$54:$BB$54, B694)&gt;0, INDEX(MaGv!$C$38:$BB$54, 1, MATCH(B694, MaGv!$C$54:$BB$54,0))," ")</f>
        <v xml:space="preserve"> </v>
      </c>
      <c r="I700" s="80" t="str">
        <f>IF(COUNTIF(MaGv!$C$59:$BB$59, B694)&gt;0, INDEX(MaGv!$C$38:$BB$59, 1, MATCH(B694, MaGv!$C$59:$BB$59,0))," ")</f>
        <v xml:space="preserve"> </v>
      </c>
      <c r="J700" s="80" t="str">
        <f>IF(COUNTIF(MaGv!$C$64:$BB$64, B694)&gt;0, INDEX(MaGv!$C$38:$BB$64, 1, MATCH(B694, MaGv!$C$64:$BB$64,0))," ")</f>
        <v xml:space="preserve"> </v>
      </c>
      <c r="K700" s="75"/>
      <c r="L700" s="485" t="s">
        <v>24</v>
      </c>
      <c r="M700" s="80">
        <v>1</v>
      </c>
      <c r="N700" s="82" t="s">
        <v>446</v>
      </c>
      <c r="O700" s="80" t="str">
        <f>IF(COUNTIF(MaGv!$C$39:$BB$39, L694)&gt;0, INDEX(MaGv!$C$38:$BB$39, 1, MATCH(L694, MaGv!$C$39:$BB$39,0))," ")</f>
        <v xml:space="preserve"> </v>
      </c>
      <c r="P700" s="80" t="str">
        <f>IF(COUNTIF(MaGv!$C$44:$BB$44, L694)&gt;0, INDEX(MaGv!$C$38:$BB$44, 1, MATCH(L694, MaGv!$C$44:$BB$44,0))," ")</f>
        <v xml:space="preserve"> </v>
      </c>
      <c r="Q700" s="80" t="str">
        <f>IF(COUNTIF(MaGv!$C$49:$BB$49, L694)&gt;0, INDEX(MaGv!$C$38:$BB$49, 1, MATCH(L694, MaGv!$C$49:$BB$49,0))," ")</f>
        <v xml:space="preserve"> </v>
      </c>
      <c r="R700" s="80" t="str">
        <f>IF(COUNTIF(MaGv!$C$54:$BB$54, L694)&gt;0, INDEX(MaGv!$C$38:$BB$54, 1, MATCH(L694, MaGv!$C$54:$BB$54,0))," ")</f>
        <v xml:space="preserve"> </v>
      </c>
      <c r="S700" s="80" t="str">
        <f>IF(COUNTIF(MaGv!$C$59:$BB$59, L694)&gt;0, INDEX(MaGv!$C$38:$BB$59, 1, MATCH(L694, MaGv!$C$59:$BB$59,0))," ")</f>
        <v xml:space="preserve"> </v>
      </c>
      <c r="T700" s="80" t="str">
        <f>IF(COUNTIF(MaGv!$C$64:$BB$64, L694)&gt;0, INDEX(MaGv!$C$38:$BB$64, 1, MATCH(L694, MaGv!$C$64:$BB$64,0))," ")</f>
        <v xml:space="preserve"> </v>
      </c>
    </row>
    <row r="701" spans="1:22" ht="12.95" customHeight="1" x14ac:dyDescent="0.2">
      <c r="A701" s="91"/>
      <c r="B701" s="486"/>
      <c r="C701" s="48">
        <v>2</v>
      </c>
      <c r="D701" s="49" t="s">
        <v>707</v>
      </c>
      <c r="E701" s="48" t="str">
        <f>IF(COUNTIF(MaGv!$C$40:$BB$40, B694)&gt;0, INDEX(MaGv!$C$38:$BB$40, 1, MATCH(B694, MaGv!$C$40:$BB$40,0))," ")</f>
        <v>C15</v>
      </c>
      <c r="F701" s="48" t="str">
        <f>IF(COUNTIF(MaGv!$C$45:$BB$45, B694)&gt;0, INDEX(MaGv!$C$38:$BB$45, 1, MATCH(B694, MaGv!$C$45:$BB$45,0))," ")</f>
        <v xml:space="preserve"> </v>
      </c>
      <c r="G701" s="48" t="str">
        <f>IF(COUNTIF(MaGv!$C$50:$BB$50, B694)&gt;0, INDEX(MaGv!$C$38:$BB$50, 1, MATCH(B694, MaGv!$C$50:$BB$50,0))," ")</f>
        <v>A10</v>
      </c>
      <c r="H701" s="48" t="str">
        <f>IF(COUNTIF(MaGv!$C$55:$BB$55, B694)&gt;0, INDEX(MaGv!$C$38:$BB$55, 1, MATCH(B694, MaGv!$C$55:$BB$55,0))," ")</f>
        <v xml:space="preserve"> </v>
      </c>
      <c r="I701" s="48" t="str">
        <f>IF(COUNTIF(MaGv!$C$60:$BB$60, B694)&gt;0, INDEX(MaGv!$C$38:$BB$60, 1, MATCH(B694, MaGv!$C$60:$BB$60,0))," ")</f>
        <v xml:space="preserve"> </v>
      </c>
      <c r="J701" s="48" t="str">
        <f>IF(COUNTIF(MaGv!$C$65:$BB$65, B694)&gt;0, INDEX(MaGv!$C$38:$BB$65, 1, MATCH(B694, MaGv!$C$65:$BB$65,0))," ")</f>
        <v xml:space="preserve"> </v>
      </c>
      <c r="K701" s="75"/>
      <c r="L701" s="486"/>
      <c r="M701" s="48">
        <v>2</v>
      </c>
      <c r="N701" s="49" t="s">
        <v>707</v>
      </c>
      <c r="O701" s="48" t="str">
        <f>IF(COUNTIF(MaGv!$C$40:$BB$40, L694)&gt;0, INDEX(MaGv!$C$38:$BB$40, 1, MATCH(L694, MaGv!$C$40:$BB$40,0))," ")</f>
        <v xml:space="preserve"> </v>
      </c>
      <c r="P701" s="48" t="str">
        <f>IF(COUNTIF(MaGv!$C$45:$BB$45, L694)&gt;0, INDEX(MaGv!$C$38:$BB$45, 1, MATCH(L694, MaGv!$C$45:$BB$45,0))," ")</f>
        <v>A7</v>
      </c>
      <c r="Q701" s="48" t="str">
        <f>IF(COUNTIF(MaGv!$C$50:$BB$50, L694)&gt;0, INDEX(MaGv!$C$38:$BB$50, 1, MATCH(L694, MaGv!$C$50:$BB$50,0))," ")</f>
        <v xml:space="preserve"> </v>
      </c>
      <c r="R701" s="48" t="str">
        <f>IF(COUNTIF(MaGv!$C$55:$BB$55, L694)&gt;0, INDEX(MaGv!$C$38:$BB$55, 1, MATCH(L694, MaGv!$C$55:$BB$55,0))," ")</f>
        <v xml:space="preserve"> </v>
      </c>
      <c r="S701" s="48" t="str">
        <f>IF(COUNTIF(MaGv!$C$60:$BB$60, L694)&gt;0, INDEX(MaGv!$C$38:$BB$60, 1, MATCH(L694, MaGv!$C$60:$BB$60,0))," ")</f>
        <v xml:space="preserve"> </v>
      </c>
      <c r="T701" s="48" t="str">
        <f>IF(COUNTIF(MaGv!$C$65:$BB$65, L694)&gt;0, INDEX(MaGv!$C$38:$BB$65, 1, MATCH(L694, MaGv!$C$65:$BB$65,0))," ")</f>
        <v xml:space="preserve"> </v>
      </c>
    </row>
    <row r="702" spans="1:22" ht="12.95" customHeight="1" x14ac:dyDescent="0.2">
      <c r="A702" s="91"/>
      <c r="B702" s="486"/>
      <c r="C702" s="48">
        <v>3</v>
      </c>
      <c r="D702" s="49" t="s">
        <v>708</v>
      </c>
      <c r="E702" s="48" t="str">
        <f>IF(COUNTIF(MaGv!$C$41:$BB$41, B694)&gt;0, INDEX(MaGv!$C$38:$BB$41, 1, MATCH(B694, MaGv!$C$41:$BB$41,0))," ")</f>
        <v xml:space="preserve"> </v>
      </c>
      <c r="F702" s="48" t="str">
        <f>IF(COUNTIF(MaGv!$C$46:$BB$46, B694)&gt;0, INDEX(MaGv!$C$38:$BB$46, 1, MATCH(B694, MaGv!$C$46:$BB$46,0))," ")</f>
        <v xml:space="preserve"> </v>
      </c>
      <c r="G702" s="48" t="str">
        <f>IF(COUNTIF(MaGv!$C$51:$BB$51, B694)&gt;0, INDEX(MaGv!$C$38:$BB$51, 1, MATCH(B694, MaGv!$C$51:$BB$51,0))," ")</f>
        <v>A11</v>
      </c>
      <c r="H702" s="48" t="str">
        <f>IF(COUNTIF(MaGv!$C$56:$BB$56, B694)&gt;0, INDEX(MaGv!$C$38:$BB$56, 1, MATCH(B694, MaGv!$C$56:$BB$56,0))," ")</f>
        <v xml:space="preserve"> </v>
      </c>
      <c r="I702" s="48" t="str">
        <f>IF(COUNTIF(MaGv!$C$61:$BB$61, B694)&gt;0, INDEX(MaGv!$C$38:$BB$61, 1, MATCH(B694, MaGv!$C$61:$BB$61,0))," ")</f>
        <v>A3</v>
      </c>
      <c r="J702" s="48" t="str">
        <f>IF(COUNTIF(MaGv!$C$66:$BB$66, B694)&gt;0, INDEX(MaGv!$C$38:$BB$66, 1, MATCH(B694, MaGv!$C$66:$BB$66,0))," ")</f>
        <v xml:space="preserve"> </v>
      </c>
      <c r="K702" s="75"/>
      <c r="L702" s="486"/>
      <c r="M702" s="48">
        <v>3</v>
      </c>
      <c r="N702" s="49" t="s">
        <v>708</v>
      </c>
      <c r="O702" s="48" t="str">
        <f>IF(COUNTIF(MaGv!$C$41:$BB$41, L694)&gt;0, INDEX(MaGv!$C$38:$BB$41, 1, MATCH(L694, MaGv!$C$41:$BB$41,0))," ")</f>
        <v xml:space="preserve"> </v>
      </c>
      <c r="P702" s="48" t="str">
        <f>IF(COUNTIF(MaGv!$C$46:$BB$46, L694)&gt;0, INDEX(MaGv!$C$38:$BB$46, 1, MATCH(L694, MaGv!$C$46:$BB$46,0))," ")</f>
        <v>A7</v>
      </c>
      <c r="Q702" s="48" t="str">
        <f>IF(COUNTIF(MaGv!$C$51:$BB$51, L694)&gt;0, INDEX(MaGv!$C$38:$BB$51, 1, MATCH(L694, MaGv!$C$51:$BB$51,0))," ")</f>
        <v xml:space="preserve"> </v>
      </c>
      <c r="R702" s="48" t="str">
        <f>IF(COUNTIF(MaGv!$C$56:$BB$56, L694)&gt;0, INDEX(MaGv!$C$38:$BB$56, 1, MATCH(L694, MaGv!$C$56:$BB$56,0))," ")</f>
        <v xml:space="preserve"> </v>
      </c>
      <c r="S702" s="48" t="str">
        <f>IF(COUNTIF(MaGv!$C$61:$BB$61, L694)&gt;0, INDEX(MaGv!$C$38:$BB$61, 1, MATCH(L694, MaGv!$C$61:$BB$61,0))," ")</f>
        <v xml:space="preserve"> </v>
      </c>
      <c r="T702" s="48" t="str">
        <f>IF(COUNTIF(MaGv!$C$66:$BB$66, L694)&gt;0, INDEX(MaGv!$C$38:$BB$66, 1, MATCH(L694, MaGv!$C$66:$BB$66,0))," ")</f>
        <v xml:space="preserve"> </v>
      </c>
    </row>
    <row r="703" spans="1:22" ht="12.95" customHeight="1" x14ac:dyDescent="0.2">
      <c r="A703" s="91"/>
      <c r="B703" s="486"/>
      <c r="C703" s="48">
        <v>4</v>
      </c>
      <c r="D703" s="49" t="s">
        <v>709</v>
      </c>
      <c r="E703" s="48" t="str">
        <f>IF(COUNTIF(MaGv!$C$42:$BB$42, B694)&gt;0, INDEX(MaGv!$C$38:$BB$42, 1, MATCH(B694, MaGv!$C$42:$BB$42,0))," ")</f>
        <v>C11</v>
      </c>
      <c r="F703" s="48" t="str">
        <f>IF(COUNTIF(MaGv!$C$47:$BB$47, B694)&gt;0, INDEX(MaGv!$C$38:$BB$47, 1, MATCH(B694, MaGv!$C$47:$BB$47,0))," ")</f>
        <v xml:space="preserve"> </v>
      </c>
      <c r="G703" s="48" t="str">
        <f>IF(COUNTIF(MaGv!$C$52:$BB$52, B694)&gt;0, INDEX(MaGv!$C$38:$BB$52, 1, MATCH(B694, MaGv!$C$52:$BB$52, 0))," ")</f>
        <v xml:space="preserve"> </v>
      </c>
      <c r="H703" s="48" t="str">
        <f>IF(COUNTIF(MaGv!$C$57:$BB$57, B694)&gt;0, INDEX(MaGv!$C$38:$BB$57, 1, MATCH(B694, MaGv!$C$57:$BB$57,0))," ")</f>
        <v xml:space="preserve"> </v>
      </c>
      <c r="I703" s="48" t="str">
        <f>IF(COUNTIF(MaGv!$C$62:$BB$62, B694)&gt;0, INDEX(MaGv!$C$38:$BB$62, 1, MATCH(B694, MaGv!$C$62:$BB$62,0))," ")</f>
        <v>A10</v>
      </c>
      <c r="J703" s="48" t="str">
        <f>IF(COUNTIF(MaGv!$C$66:$BB$66, B695)&gt;0, INDEX(MaGv!$C$38:$BB$66, 1, MATCH(B695, MaGv!$C$66:$BB$66,0))," ")</f>
        <v xml:space="preserve"> </v>
      </c>
      <c r="K703" s="75"/>
      <c r="L703" s="486"/>
      <c r="M703" s="48">
        <v>4</v>
      </c>
      <c r="N703" s="49" t="s">
        <v>709</v>
      </c>
      <c r="O703" s="48" t="str">
        <f>IF(COUNTIF(MaGv!$C$42:$BB$42, L694)&gt;0, INDEX(MaGv!$C$38:$BB$42, 1, MATCH(L694, MaGv!$C$42:$BB$42,0))," ")</f>
        <v xml:space="preserve"> </v>
      </c>
      <c r="P703" s="48" t="str">
        <f>IF(COUNTIF(MaGv!$C$47:$BB$47, L694)&gt;0, INDEX(MaGv!$C$38:$BB$47, 1, MATCH(L694, MaGv!$C$47:$BB$47,0))," ")</f>
        <v>A4</v>
      </c>
      <c r="Q703" s="48" t="str">
        <f>IF(COUNTIF(MaGv!$C$52:$BB$52, L694)&gt;0, INDEX(MaGv!$C$38:$BB$52, 1, MATCH(L694, MaGv!$C$52:$BB$52, 0))," ")</f>
        <v xml:space="preserve"> </v>
      </c>
      <c r="R703" s="48" t="str">
        <f>IF(COUNTIF(MaGv!$C$57:$BB$57, L694)&gt;0, INDEX(MaGv!$C$38:$BB$57, 1, MATCH(L694, MaGv!$C$57:$BB$57,0))," ")</f>
        <v xml:space="preserve"> </v>
      </c>
      <c r="S703" s="48" t="str">
        <f>IF(COUNTIF(MaGv!$C$62:$BB$62, L694)&gt;0, INDEX(MaGv!$C$38:$BB$62, 1, MATCH(L694, MaGv!$C$62:$BB$62,0))," ")</f>
        <v xml:space="preserve"> </v>
      </c>
      <c r="T703" s="48" t="str">
        <f>IF(COUNTIF(MaGv!$C$66:$BB$67, L694)&gt;0, INDEX(MaGv!$C$38:$BB$67, 1, MATCH(L694, MaGv!$C$67:$BB$67,0))," ")</f>
        <v xml:space="preserve"> </v>
      </c>
    </row>
    <row r="704" spans="1:22" ht="12.95" customHeight="1" x14ac:dyDescent="0.2">
      <c r="A704" s="91"/>
      <c r="B704" s="487"/>
      <c r="C704" s="50">
        <v>5</v>
      </c>
      <c r="D704" s="51" t="s">
        <v>710</v>
      </c>
      <c r="E704" s="50" t="str">
        <f>IF(COUNTIF(MaGv!$C$43:$BB$43, B694)&gt;0, INDEX(MaGv!$C$38:$BB$43, 1, MATCH(B694, MaGv!$C$43:$BB$43,0))," ")</f>
        <v>C11</v>
      </c>
      <c r="F704" s="50" t="str">
        <f>IF(COUNTIF(MaGv!$C$48:$BB$48, B694)&gt;0, INDEX(MaGv!$C$38:$BB$48, 1, MATCH(B694, MaGv!$C$48:$BB$48,0))," ")</f>
        <v xml:space="preserve"> </v>
      </c>
      <c r="G704" s="50" t="str">
        <f>IF(COUNTIF(MaGv!$C$53:$BB$53, B694)&gt;0, INDEX(MaGv!$C$38:$BB$53, 1, MATCH(B694, MaGv!$C$53:$BB$53,0))," ")</f>
        <v xml:space="preserve"> </v>
      </c>
      <c r="H704" s="50" t="str">
        <f>IF(COUNTIF(MaGv!$C$58:$BB$58, B694)&gt;0, INDEX(MaGv!$C$38:$BB$58, 1, MATCH(B694, MaGv!$C$58:$BB$58,0))," ")</f>
        <v xml:space="preserve"> </v>
      </c>
      <c r="I704" s="50" t="str">
        <f>IF(COUNTIF(MaGv!$C$63:$BB$63, B694)&gt;0, INDEX(MaGv!$C$38:$BB$63, 1, MATCH(B694, MaGv!$C$63:$BB$63,0))," ")</f>
        <v>A11</v>
      </c>
      <c r="J704" s="50" t="str">
        <f>IF(COUNTIF(MaGv!$C$68:$BB$68, B694)&gt;0, INDEX(MaGv!$C$38:$BB$68, 1, MATCH(B694, MaGv!$C$68:$BB$68,0))," ")</f>
        <v xml:space="preserve"> </v>
      </c>
      <c r="K704" s="75"/>
      <c r="L704" s="487"/>
      <c r="M704" s="50">
        <v>5</v>
      </c>
      <c r="N704" s="51" t="s">
        <v>710</v>
      </c>
      <c r="O704" s="50" t="str">
        <f>IF(COUNTIF(MaGv!$C$43:$BB$43, L694)&gt;0, INDEX(MaGv!$C$38:$BB$43, 1, MATCH(L694, MaGv!$C$43:$BB$43,0))," ")</f>
        <v xml:space="preserve"> </v>
      </c>
      <c r="P704" s="50" t="str">
        <f>IF(COUNTIF(MaGv!$C$48:$BB$48, L694)&gt;0, INDEX(MaGv!$C$38:$BB$48, 1, MATCH(L694, MaGv!$C$48:$BB$48,0))," ")</f>
        <v>A4</v>
      </c>
      <c r="Q704" s="50" t="str">
        <f>IF(COUNTIF(MaGv!$C$53:$BB$53, L694)&gt;0, INDEX(MaGv!$C$38:$BB$53, 1, MATCH(L694, MaGv!$C$53:$BB$53,0))," ")</f>
        <v xml:space="preserve"> </v>
      </c>
      <c r="R704" s="50" t="str">
        <f>IF(COUNTIF(MaGv!$C$58:$BB$58, L694)&gt;0, INDEX(MaGv!$C$38:$BB$58, 1, MATCH(L694, MaGv!$C$58:$BB$58,0))," ")</f>
        <v xml:space="preserve"> </v>
      </c>
      <c r="S704" s="50" t="str">
        <f>IF(COUNTIF(MaGv!$C$63:$BB$63, L694)&gt;0, INDEX(MaGv!$C$38:$BB$63, 1, MATCH(L694, MaGv!$C$63:$BB$63,0))," ")</f>
        <v xml:space="preserve"> </v>
      </c>
      <c r="T704" s="50" t="str">
        <f>IF(COUNTIF(MaGv!$C$68:$BB$68, L694)&gt;0, INDEX(MaGv!$C$38:$BB$68, 1, MATCH(L694, MaGv!$C$68:$BB$68,0))," ")</f>
        <v xml:space="preserve"> </v>
      </c>
    </row>
    <row r="707" spans="1:22" ht="12.95" customHeight="1" x14ac:dyDescent="0.2">
      <c r="A707" s="91"/>
      <c r="B707" s="83"/>
      <c r="C707" s="40" t="s">
        <v>94</v>
      </c>
      <c r="D707" s="40"/>
      <c r="E707" s="40"/>
      <c r="F707" s="40"/>
      <c r="G707" s="40"/>
      <c r="H707" s="40" t="str">
        <f>MaGv!$N$1</f>
        <v>02/1/2018</v>
      </c>
      <c r="I707" s="40"/>
      <c r="J707" s="40"/>
      <c r="K707" s="41"/>
      <c r="L707" s="83"/>
      <c r="M707" s="40" t="s">
        <v>94</v>
      </c>
      <c r="N707" s="40"/>
      <c r="O707" s="40"/>
      <c r="P707" s="40"/>
      <c r="Q707" s="40"/>
      <c r="R707" s="40" t="str">
        <f>MaGv!$N$1</f>
        <v>02/1/2018</v>
      </c>
      <c r="S707" s="40"/>
      <c r="T707" s="40"/>
    </row>
    <row r="708" spans="1:22" ht="18.75" customHeight="1" x14ac:dyDescent="0.3">
      <c r="B708" s="84" t="s">
        <v>95</v>
      </c>
      <c r="C708" s="489" t="str">
        <f>VLOOKUP(B710,dsma,3,0)&amp;"-"&amp;VLOOKUP(B710,dsma,5,0)</f>
        <v>Bùi Thị  Hạnh-AVăn</v>
      </c>
      <c r="D708" s="489"/>
      <c r="E708" s="489"/>
      <c r="F708" s="489"/>
      <c r="G708" s="41"/>
      <c r="H708" s="42"/>
      <c r="I708" s="43" t="s">
        <v>180</v>
      </c>
      <c r="J708" s="44">
        <f>60-COUNTIF(E711:J720, " ")</f>
        <v>22</v>
      </c>
      <c r="K708" s="41"/>
      <c r="L708" s="84" t="s">
        <v>95</v>
      </c>
      <c r="M708" s="489" t="str">
        <f>VLOOKUP(L710,dsma,3,0)&amp;"-"&amp;VLOOKUP(L710,dsma,5,0)</f>
        <v>Nguyễn Thị  Màng-AVăn</v>
      </c>
      <c r="N708" s="489"/>
      <c r="O708" s="489"/>
      <c r="P708" s="489"/>
      <c r="Q708" s="41"/>
      <c r="R708" s="42"/>
      <c r="S708" s="43" t="s">
        <v>180</v>
      </c>
      <c r="T708" s="44">
        <f>60-COUNTIF(O711:T720, " ")</f>
        <v>20</v>
      </c>
    </row>
    <row r="709" spans="1:22" ht="3" customHeight="1" x14ac:dyDescent="0.2">
      <c r="B709" s="83"/>
      <c r="C709" s="41"/>
      <c r="D709" s="41"/>
      <c r="E709" s="45"/>
      <c r="F709" s="41"/>
      <c r="G709" s="41"/>
      <c r="H709" s="41"/>
      <c r="I709" s="41"/>
      <c r="J709" s="41"/>
      <c r="K709" s="41"/>
      <c r="L709" s="83"/>
      <c r="M709" s="41"/>
      <c r="N709" s="41"/>
      <c r="O709" s="45"/>
      <c r="P709" s="41"/>
      <c r="Q709" s="41"/>
      <c r="R709" s="41"/>
      <c r="S709" s="41"/>
      <c r="T709" s="41"/>
    </row>
    <row r="710" spans="1:22" ht="12.95" customHeight="1" x14ac:dyDescent="0.2">
      <c r="A710" s="93"/>
      <c r="B710" s="85" t="str">
        <f>X93</f>
        <v>BA02</v>
      </c>
      <c r="C710" s="46" t="s">
        <v>96</v>
      </c>
      <c r="D710" s="46" t="s">
        <v>97</v>
      </c>
      <c r="E710" s="46" t="s">
        <v>15</v>
      </c>
      <c r="F710" s="46" t="s">
        <v>16</v>
      </c>
      <c r="G710" s="46" t="s">
        <v>38</v>
      </c>
      <c r="H710" s="46" t="s">
        <v>39</v>
      </c>
      <c r="I710" s="46" t="s">
        <v>40</v>
      </c>
      <c r="J710" s="46" t="s">
        <v>41</v>
      </c>
      <c r="K710" s="74"/>
      <c r="L710" s="85" t="str">
        <f>X94</f>
        <v>BA03</v>
      </c>
      <c r="M710" s="46" t="s">
        <v>96</v>
      </c>
      <c r="N710" s="46" t="s">
        <v>97</v>
      </c>
      <c r="O710" s="46" t="s">
        <v>15</v>
      </c>
      <c r="P710" s="46" t="s">
        <v>16</v>
      </c>
      <c r="Q710" s="46" t="s">
        <v>38</v>
      </c>
      <c r="R710" s="46" t="s">
        <v>39</v>
      </c>
      <c r="S710" s="46" t="s">
        <v>40</v>
      </c>
      <c r="T710" s="46" t="s">
        <v>41</v>
      </c>
      <c r="V710" s="89">
        <v>90</v>
      </c>
    </row>
    <row r="711" spans="1:22" ht="12.95" customHeight="1" x14ac:dyDescent="0.2">
      <c r="A711" s="91"/>
      <c r="B711" s="488" t="s">
        <v>25</v>
      </c>
      <c r="C711" s="38">
        <v>1</v>
      </c>
      <c r="D711" s="47" t="s">
        <v>98</v>
      </c>
      <c r="E711" s="38" t="str">
        <f>IF(COUNTIF(MaGv!$C$4:$BB$4, B710)&gt;0, INDEX(MaGv!$C$3:$BB$4, 1, MATCH(B710, MaGv!$C$4:$BB$4,0))," ")</f>
        <v>A11</v>
      </c>
      <c r="F711" s="38" t="str">
        <f>IF(COUNTIF(MaGv!$C$9:$BB$9, B710)&gt;0, INDEX(MaGv!$C$3:$BB$9, 1, MATCH(B710, MaGv!$C$9:$BB$9,0))," ")</f>
        <v>A11</v>
      </c>
      <c r="G711" s="38" t="str">
        <f>IF(COUNTIF(MaGv!$C$14:$BB$14, B710)&gt;0, INDEX(MaGv!$C$3:$BB$14, 1, MATCH(B710, MaGv!$C$14:$BB$14,0))," ")</f>
        <v xml:space="preserve"> </v>
      </c>
      <c r="H711" s="38" t="str">
        <f>IF(COUNTIF(MaGv!$C$19:$BB$19, B710)&gt;0, INDEX(MaGv!$C$3:$BB$19, 1, MATCH(B710, MaGv!$C$19:$BB$19,0))," ")</f>
        <v>C5</v>
      </c>
      <c r="I711" s="38" t="str">
        <f>IF(COUNTIF(MaGv!$C$24:$BB$24, B710)&gt;0, INDEX(MaGv!$C$3:$BB$24, 1, MATCH(B710, MaGv!$C$24:$BB$24,0))," ")</f>
        <v xml:space="preserve"> </v>
      </c>
      <c r="J711" s="38" t="str">
        <f>IF(COUNTIF(MaGv!$C$29:$BB$29, B710)&gt;0, INDEX(MaGv!$C$3:$BB$29, 1, MATCH(B710, MaGv!$C$29:$BB$29,0))," ")</f>
        <v xml:space="preserve"> </v>
      </c>
      <c r="K711" s="75"/>
      <c r="L711" s="488" t="s">
        <v>25</v>
      </c>
      <c r="M711" s="38">
        <v>1</v>
      </c>
      <c r="N711" s="47" t="s">
        <v>98</v>
      </c>
      <c r="O711" s="38" t="str">
        <f>IF(COUNTIF(MaGv!$C$4:$BB$4, L710)&gt;0, INDEX(MaGv!$C$3:$BB$4, 1, MATCH(L710, MaGv!$C$4:$BB$4,0))," ")</f>
        <v xml:space="preserve"> </v>
      </c>
      <c r="P711" s="38" t="str">
        <f>IF(COUNTIF(MaGv!$C$9:$BB$9, L710)&gt;0, INDEX(MaGv!$C$3:$BB$9, 1, MATCH(L710, MaGv!$C$9:$BB$9,0))," ")</f>
        <v>C4</v>
      </c>
      <c r="Q711" s="38" t="str">
        <f>IF(COUNTIF(MaGv!$C$14:$BB$14, L710)&gt;0, INDEX(MaGv!$C$3:$BB$14, 1, MATCH(L710, MaGv!$C$14:$BB$14,0))," ")</f>
        <v>B3</v>
      </c>
      <c r="R711" s="38" t="str">
        <f>IF(COUNTIF(MaGv!$C$19:$BB$19, L710)&gt;0, INDEX(MaGv!$C$3:$BB$19, 1, MATCH(L710, MaGv!$C$19:$BB$19,0))," ")</f>
        <v xml:space="preserve"> </v>
      </c>
      <c r="S711" s="38" t="str">
        <f>IF(COUNTIF(MaGv!$C$24:$BB$24, L710)&gt;0, INDEX(MaGv!$C$3:$BB$24, 1, MATCH(L710, MaGv!$C$24:$BB$24,0))," ")</f>
        <v xml:space="preserve"> </v>
      </c>
      <c r="T711" s="38" t="str">
        <f>IF(COUNTIF(MaGv!$C$29:$BB$29, L710)&gt;0, INDEX(MaGv!$C$3:$BB$29, 1, MATCH(L710, MaGv!$C$29:$BB$29,0))," ")</f>
        <v xml:space="preserve"> </v>
      </c>
    </row>
    <row r="712" spans="1:22" ht="12.95" customHeight="1" x14ac:dyDescent="0.2">
      <c r="A712" s="91"/>
      <c r="B712" s="486"/>
      <c r="C712" s="48">
        <v>2</v>
      </c>
      <c r="D712" s="49" t="s">
        <v>140</v>
      </c>
      <c r="E712" s="48" t="str">
        <f>IF(COUNTIF(MaGv!$C$5:$BB$5, B710)&gt;0, INDEX(MaGv!$C$3:$BB$5, 1, MATCH(B710, MaGv!$C$5:$BB$5,0))," ")</f>
        <v>A11</v>
      </c>
      <c r="F712" s="48" t="str">
        <f>IF(COUNTIF(MaGv!$C$10:$BB$10, B710)&gt;0, INDEX(MaGv!$C$3:$BB$10, 1, MATCH(B710, MaGv!$C$10:$BB$10,0))," ")</f>
        <v>A11</v>
      </c>
      <c r="G712" s="48" t="str">
        <f>IF(COUNTIF(MaGv!$C$15:$BB$15, B710)&gt;0, INDEX(MaGv!$C$3:$BB$15, 1, MATCH(B710, MaGv!$C$15:$BB$15,0))," ")</f>
        <v xml:space="preserve"> </v>
      </c>
      <c r="H712" s="48" t="str">
        <f>IF(COUNTIF(MaGv!$C$20:$BB$20, B710)&gt;0, INDEX(MaGv!$C$3:$BB$20, 1, MATCH(B710, MaGv!$C$20:$BB$20,0))," ")</f>
        <v>C5</v>
      </c>
      <c r="I712" s="48" t="str">
        <f>IF(COUNTIF(MaGv!$C$25:$BB$25, B710)&gt;0, INDEX(MaGv!$C$3:$BB$25, 1, MATCH(B710, MaGv!$C$25:$BB$25,0))," ")</f>
        <v xml:space="preserve"> </v>
      </c>
      <c r="J712" s="48" t="str">
        <f>IF(COUNTIF(MaGv!$C$30:$BB$30, B710)&gt;0, INDEX(MaGv!$C$3:$BB$30, 1, MATCH(B710, MaGv!$C$30:$BB$30,0))," ")</f>
        <v xml:space="preserve"> </v>
      </c>
      <c r="K712" s="75"/>
      <c r="L712" s="486"/>
      <c r="M712" s="48">
        <v>2</v>
      </c>
      <c r="N712" s="49" t="s">
        <v>140</v>
      </c>
      <c r="O712" s="48" t="str">
        <f>IF(COUNTIF(MaGv!$C$5:$BB$5, L710)&gt;0, INDEX(MaGv!$C$3:$BB$5, 1, MATCH(L710, MaGv!$C$5:$BB$5,0))," ")</f>
        <v xml:space="preserve"> </v>
      </c>
      <c r="P712" s="48" t="str">
        <f>IF(COUNTIF(MaGv!$C$10:$BB$10, L710)&gt;0, INDEX(MaGv!$C$3:$BB$10, 1, MATCH(L710, MaGv!$C$10:$BB$10,0))," ")</f>
        <v>C4</v>
      </c>
      <c r="Q712" s="48" t="str">
        <f>IF(COUNTIF(MaGv!$C$15:$BB$15, L710)&gt;0, INDEX(MaGv!$C$3:$BB$15, 1, MATCH(L710, MaGv!$C$15:$BB$15,0))," ")</f>
        <v>B3</v>
      </c>
      <c r="R712" s="48" t="str">
        <f>IF(COUNTIF(MaGv!$C$20:$BB$20, L710)&gt;0, INDEX(MaGv!$C$3:$BB$20, 1, MATCH(L710, MaGv!$C$20:$BB$20,0))," ")</f>
        <v xml:space="preserve"> </v>
      </c>
      <c r="S712" s="48" t="str">
        <f>IF(COUNTIF(MaGv!$C$25:$BB$25, L710)&gt;0, INDEX(MaGv!$C$3:$BB$25, 1, MATCH(L710, MaGv!$C$25:$BB$25,0))," ")</f>
        <v xml:space="preserve"> </v>
      </c>
      <c r="T712" s="48" t="str">
        <f>IF(COUNTIF(MaGv!$C$30:$BB$30, L710)&gt;0, INDEX(MaGv!$C$3:$BB$30, 1, MATCH(L710, MaGv!$C$30:$BB$30,0))," ")</f>
        <v xml:space="preserve"> </v>
      </c>
    </row>
    <row r="713" spans="1:22" ht="12.95" customHeight="1" x14ac:dyDescent="0.2">
      <c r="A713" s="91"/>
      <c r="B713" s="486"/>
      <c r="C713" s="48">
        <v>3</v>
      </c>
      <c r="D713" s="49" t="s">
        <v>445</v>
      </c>
      <c r="E713" s="48" t="str">
        <f>IF(COUNTIF(MaGv!$C$6:$BB$6, B710)&gt;0, INDEX(MaGv!$C$3:$BB$6, 1, MATCH(B710, MaGv!$C$6:$BB$6,0))," ")</f>
        <v>A11</v>
      </c>
      <c r="F713" s="48" t="str">
        <f>IF(COUNTIF(MaGv!$C$11:$BB$11, B710)&gt;0, INDEX(MaGv!$C$3:$BB$11, 1, MATCH(B710, MaGv!$C$11:$BB$11,0))," ")</f>
        <v xml:space="preserve"> </v>
      </c>
      <c r="G713" s="48" t="str">
        <f>IF(COUNTIF(MaGv!$C$16:$BB$16, B710)&gt;0, INDEX(MaGv!$C$3:$BB$16, 1, MATCH(B710, MaGv!$C$16:$BB$16,0))," ")</f>
        <v xml:space="preserve"> </v>
      </c>
      <c r="H713" s="48" t="str">
        <f>IF(COUNTIF(MaGv!$C$21:$BB$21, B710)&gt;0, INDEX(MaGv!$C$3:$BB$21, 1, MATCH(B710, MaGv!$C$21:$BB$21,0))," ")</f>
        <v>C9</v>
      </c>
      <c r="I713" s="48" t="str">
        <f>IF(COUNTIF(MaGv!$C$26:$BB$26, B710)&gt;0, INDEX(MaGv!$C$3:$BB$26, 1, MATCH(B710, MaGv!$C$26:$BB$26,0))," ")</f>
        <v xml:space="preserve"> </v>
      </c>
      <c r="J713" s="48" t="str">
        <f>IF(COUNTIF(MaGv!$C$31:$BB$31, B710)&gt;0, INDEX(MaGv!$C$3:$BB$31, 1, MATCH(B710, MaGv!$C$31:$BB$31,0))," ")</f>
        <v xml:space="preserve"> </v>
      </c>
      <c r="K713" s="75"/>
      <c r="L713" s="486"/>
      <c r="M713" s="48">
        <v>3</v>
      </c>
      <c r="N713" s="49" t="s">
        <v>445</v>
      </c>
      <c r="O713" s="48" t="str">
        <f>IF(COUNTIF(MaGv!$C$6:$BB$6, L710)&gt;0, INDEX(MaGv!$C$3:$BB$6, 1, MATCH(L710, MaGv!$C$6:$BB$6,0))," ")</f>
        <v xml:space="preserve"> </v>
      </c>
      <c r="P713" s="48" t="str">
        <f>IF(COUNTIF(MaGv!$C$11:$BB$11, L710)&gt;0, INDEX(MaGv!$C$3:$BB$11, 1, MATCH(L710, MaGv!$C$11:$BB$11,0))," ")</f>
        <v>C13</v>
      </c>
      <c r="Q713" s="48" t="str">
        <f>IF(COUNTIF(MaGv!$C$16:$BB$16, L710)&gt;0, INDEX(MaGv!$C$3:$BB$16, 1, MATCH(L710, MaGv!$C$16:$BB$16,0))," ")</f>
        <v>B12</v>
      </c>
      <c r="R713" s="48" t="str">
        <f>IF(COUNTIF(MaGv!$C$21:$BB$21, L710)&gt;0, INDEX(MaGv!$C$3:$BB$21, 1, MATCH(L710, MaGv!$C$21:$BB$21,0))," ")</f>
        <v xml:space="preserve"> </v>
      </c>
      <c r="S713" s="48" t="str">
        <f>IF(COUNTIF(MaGv!$C$26:$BB$26, L710)&gt;0, INDEX(MaGv!$C$3:$BB$26, 1, MATCH(L710, MaGv!$C$26:$BB$26,0))," ")</f>
        <v xml:space="preserve"> </v>
      </c>
      <c r="T713" s="48" t="str">
        <f>IF(COUNTIF(MaGv!$C$31:$BB$31, L710)&gt;0, INDEX(MaGv!$C$3:$BB$31, 1, MATCH(L710, MaGv!$C$31:$BB$31,0))," ")</f>
        <v xml:space="preserve"> </v>
      </c>
    </row>
    <row r="714" spans="1:22" ht="12.95" customHeight="1" x14ac:dyDescent="0.2">
      <c r="A714" s="91"/>
      <c r="B714" s="486"/>
      <c r="C714" s="48">
        <v>4</v>
      </c>
      <c r="D714" s="49" t="s">
        <v>141</v>
      </c>
      <c r="E714" s="48" t="str">
        <f>IF(COUNTIF(MaGv!$C$7:$BB$7, B710)&gt;0, INDEX(MaGv!$C$3:$BB$7, 1, MATCH(B710, MaGv!$C$7:$BB$7,0))," ")</f>
        <v>A2</v>
      </c>
      <c r="F714" s="48" t="str">
        <f>IF(COUNTIF(MaGv!$C$12:$BB$12, B710)&gt;0, INDEX(MaGv!$C$3:$BB$12, 1, MATCH(B710, MaGv!$C$12:$BB$12,0))," ")</f>
        <v xml:space="preserve"> </v>
      </c>
      <c r="G714" s="48" t="str">
        <f>IF(COUNTIF(MaGv!$C$17:$BB$17, B710)&gt;0, INDEX(MaGv!$C$3:$BB$17, 1, MATCH(B710, MaGv!$C$17:$BB$17,0))," ")</f>
        <v xml:space="preserve"> </v>
      </c>
      <c r="H714" s="48" t="str">
        <f>IF(COUNTIF(MaGv!$C$22:$BB$22, B710)&gt;0, INDEX(MaGv!$C$3:$BB$22, 1, MATCH(B710, MaGv!$C$22:$BB$22,0))," ")</f>
        <v>C9</v>
      </c>
      <c r="I714" s="48" t="str">
        <f>IF(COUNTIF(MaGv!$C$27:$BB$27, B710)&gt;0, INDEX(MaGv!$C$3:$BB$27, 1, MATCH(B710, MaGv!$C$27:$BB$27,0))," ")</f>
        <v xml:space="preserve"> </v>
      </c>
      <c r="J714" s="48" t="str">
        <f>IF(COUNTIF(MaGv!$C$32:$BB$32, B710)&gt;0, INDEX(MaGv!$C$3:$BB$32, 1, MATCH(B710, MaGv!$C$32:$BB$32,0))," ")</f>
        <v xml:space="preserve"> </v>
      </c>
      <c r="K714" s="75"/>
      <c r="L714" s="486"/>
      <c r="M714" s="48">
        <v>4</v>
      </c>
      <c r="N714" s="49" t="s">
        <v>141</v>
      </c>
      <c r="O714" s="48" t="str">
        <f>IF(COUNTIF(MaGv!$C$7:$BB$7, L710)&gt;0, INDEX(MaGv!$C$3:$BB$7, 1, MATCH(L710, MaGv!$C$7:$BB$7,0))," ")</f>
        <v xml:space="preserve"> </v>
      </c>
      <c r="P714" s="48" t="str">
        <f>IF(COUNTIF(MaGv!$C$12:$BB$12, L710)&gt;0, INDEX(MaGv!$C$3:$BB$12, 1, MATCH(L710, MaGv!$C$12:$BB$12,0))," ")</f>
        <v xml:space="preserve"> </v>
      </c>
      <c r="Q714" s="48" t="str">
        <f>IF(COUNTIF(MaGv!$C$17:$BB$17, L710)&gt;0, INDEX(MaGv!$C$3:$BB$17, 1, MATCH(L710, MaGv!$C$17:$BB$17,0))," ")</f>
        <v>B12</v>
      </c>
      <c r="R714" s="48" t="str">
        <f>IF(COUNTIF(MaGv!$C$22:$BB$22, L710)&gt;0, INDEX(MaGv!$C$3:$BB$22, 1, MATCH(L710, MaGv!$C$22:$BB$22,0))," ")</f>
        <v xml:space="preserve"> </v>
      </c>
      <c r="S714" s="48" t="str">
        <f>IF(COUNTIF(MaGv!$C$27:$BB$27, L710)&gt;0, INDEX(MaGv!$C$3:$BB$27, 1, MATCH(L710, MaGv!$C$27:$BB$27,0))," ")</f>
        <v xml:space="preserve"> </v>
      </c>
      <c r="T714" s="48" t="str">
        <f>IF(COUNTIF(MaGv!$C$32:$BB$32, L710)&gt;0, INDEX(MaGv!$C$3:$BB$32, 1, MATCH(L710, MaGv!$C$32:$BB$32,0))," ")</f>
        <v xml:space="preserve"> </v>
      </c>
    </row>
    <row r="715" spans="1:22" ht="12.95" customHeight="1" thickBot="1" x14ac:dyDescent="0.25">
      <c r="A715" s="91"/>
      <c r="B715" s="486"/>
      <c r="C715" s="79">
        <v>5</v>
      </c>
      <c r="D715" s="81" t="s">
        <v>142</v>
      </c>
      <c r="E715" s="79" t="str">
        <f>IF(COUNTIF(MaGv!$C$8:$BB$8, B710)&gt;0, INDEX(MaGv!$C$3:$BB$8, 1, MATCH(B710, MaGv!$C$8:$BB$8,0))," ")</f>
        <v>A2</v>
      </c>
      <c r="F715" s="79" t="str">
        <f>IF(COUNTIF(MaGv!$C$13:$BB$13, B710)&gt;0, INDEX(MaGv!$C$3:$BB$13, 1, MATCH(B710, MaGv!$C$13:$BB$13,0))," ")</f>
        <v xml:space="preserve"> </v>
      </c>
      <c r="G715" s="79" t="str">
        <f>IF(COUNTIF(MaGv!$C$18:$BB$18, B710)&gt;0, INDEX(MaGv!$C$3:$BB$18, 1, MATCH(B710, MaGv!$C$18:$BB$18,0))," ")</f>
        <v xml:space="preserve"> </v>
      </c>
      <c r="H715" s="79" t="str">
        <f>IF(COUNTIF(MaGv!$C$23:$BB$23, B710)&gt;0, INDEX(MaGv!$C$3:$BB$23, 1, MATCH(B710, MaGv!$C$23:$BB$23,0))," ")</f>
        <v>A2</v>
      </c>
      <c r="I715" s="79" t="str">
        <f>IF(COUNTIF(MaGv!$C$28:$BB$28, B710)&gt;0, INDEX(MaGv!$C$3:$BB$28, 1, MATCH(B710, MaGv!$C$28:$BB$28,0))," ")</f>
        <v xml:space="preserve"> </v>
      </c>
      <c r="J715" s="79" t="str">
        <f>IF(COUNTIF(MaGv!$C$33:$BB$33, B710)&gt;0, INDEX(MaGv!$C$3:$BB$33, 1, MATCH(B710, MaGv!$C$33:$BB$33, 0))," ")</f>
        <v xml:space="preserve"> </v>
      </c>
      <c r="K715" s="75"/>
      <c r="L715" s="486"/>
      <c r="M715" s="79">
        <v>5</v>
      </c>
      <c r="N715" s="81" t="s">
        <v>142</v>
      </c>
      <c r="O715" s="79" t="str">
        <f>IF(COUNTIF(MaGv!$C$8:$BB$8, L710)&gt;0, INDEX(MaGv!$C$3:$BB$8, 1, MATCH(L710, MaGv!$C$8:$BB$8,0))," ")</f>
        <v xml:space="preserve"> </v>
      </c>
      <c r="P715" s="79" t="str">
        <f>IF(COUNTIF(MaGv!$C$13:$BB$13, L710)&gt;0, INDEX(MaGv!$C$3:$BB$13, 1, MATCH(L710, MaGv!$C$13:$BB$13,0))," ")</f>
        <v xml:space="preserve"> </v>
      </c>
      <c r="Q715" s="79" t="str">
        <f>IF(COUNTIF(MaGv!$C$18:$BB$18, L710)&gt;0, INDEX(MaGv!$C$3:$BB$18, 1, MATCH(L710, MaGv!$C$18:$BB$18,0))," ")</f>
        <v xml:space="preserve"> </v>
      </c>
      <c r="R715" s="79" t="str">
        <f>IF(COUNTIF(MaGv!$C$23:$BB$23, L710)&gt;0, INDEX(MaGv!$C$3:$BB$23, 1, MATCH(L710, MaGv!$C$23:$BB$23,0))," ")</f>
        <v xml:space="preserve"> </v>
      </c>
      <c r="S715" s="79" t="str">
        <f>IF(COUNTIF(MaGv!$C$28:$BB$28, L710)&gt;0, INDEX(MaGv!$C$3:$BB$28, 1, MATCH(L710, MaGv!$C$28:$BB$28,0))," ")</f>
        <v xml:space="preserve"> </v>
      </c>
      <c r="T715" s="79" t="str">
        <f>IF(COUNTIF(MaGv!$C$33:$BB$33, L710)&gt;0, INDEX(MaGv!$C$3:$BB$33, 1, MATCH(L710, MaGv!$C$33:$BB$33, 0))," ")</f>
        <v xml:space="preserve"> </v>
      </c>
    </row>
    <row r="716" spans="1:22" ht="12.95" customHeight="1" thickTop="1" x14ac:dyDescent="0.2">
      <c r="A716" s="91"/>
      <c r="B716" s="485" t="s">
        <v>24</v>
      </c>
      <c r="C716" s="80">
        <v>1</v>
      </c>
      <c r="D716" s="82" t="s">
        <v>446</v>
      </c>
      <c r="E716" s="80" t="str">
        <f>IF(COUNTIF(MaGv!$C$39:$BB$39, B710)&gt;0, INDEX(MaGv!$C$38:$BB$39, 1, MATCH(B710, MaGv!$C$39:$BB$39,0))," ")</f>
        <v xml:space="preserve"> </v>
      </c>
      <c r="F716" s="80" t="str">
        <f>IF(COUNTIF(MaGv!$C$44:$BB$44, B710)&gt;0, INDEX(MaGv!$C$38:$BB$44, 1, MATCH(B710, MaGv!$C$44:$BB$44,0))," ")</f>
        <v xml:space="preserve"> </v>
      </c>
      <c r="G716" s="80" t="str">
        <f>IF(COUNTIF(MaGv!$C$49:$BB$49, B710)&gt;0, INDEX(MaGv!$C$38:$BB$49, 1, MATCH(B710, MaGv!$C$49:$BB$49,0))," ")</f>
        <v xml:space="preserve"> </v>
      </c>
      <c r="H716" s="80" t="str">
        <f>IF(COUNTIF(MaGv!$C$54:$BB$54, B710)&gt;0, INDEX(MaGv!$C$38:$BB$54, 1, MATCH(B710, MaGv!$C$54:$BB$54,0))," ")</f>
        <v xml:space="preserve"> </v>
      </c>
      <c r="I716" s="80" t="str">
        <f>IF(COUNTIF(MaGv!$C$59:$BB$59, B710)&gt;0, INDEX(MaGv!$C$38:$BB$59, 1, MATCH(B710, MaGv!$C$59:$BB$59,0))," ")</f>
        <v xml:space="preserve"> </v>
      </c>
      <c r="J716" s="80" t="str">
        <f>IF(COUNTIF(MaGv!$C$64:$BB$64, B710)&gt;0, INDEX(MaGv!$C$38:$BB$64, 1, MATCH(B710, MaGv!$C$64:$BB$64,0))," ")</f>
        <v xml:space="preserve"> </v>
      </c>
      <c r="K716" s="75"/>
      <c r="L716" s="485" t="s">
        <v>24</v>
      </c>
      <c r="M716" s="80">
        <v>1</v>
      </c>
      <c r="N716" s="82" t="s">
        <v>446</v>
      </c>
      <c r="O716" s="80" t="str">
        <f>IF(COUNTIF(MaGv!$C$39:$BB$39, L710)&gt;0, INDEX(MaGv!$C$38:$BB$39, 1, MATCH(L710, MaGv!$C$39:$BB$39,0))," ")</f>
        <v xml:space="preserve"> </v>
      </c>
      <c r="P716" s="80" t="str">
        <f>IF(COUNTIF(MaGv!$C$44:$BB$44, L710)&gt;0, INDEX(MaGv!$C$38:$BB$44, 1, MATCH(L710, MaGv!$C$44:$BB$44,0))," ")</f>
        <v xml:space="preserve"> </v>
      </c>
      <c r="Q716" s="80" t="str">
        <f>IF(COUNTIF(MaGv!$C$49:$BB$49, L710)&gt;0, INDEX(MaGv!$C$38:$BB$49, 1, MATCH(L710, MaGv!$C$49:$BB$49,0))," ")</f>
        <v xml:space="preserve"> </v>
      </c>
      <c r="R716" s="80" t="str">
        <f>IF(COUNTIF(MaGv!$C$54:$BB$54, L710)&gt;0, INDEX(MaGv!$C$38:$BB$54, 1, MATCH(L710, MaGv!$C$54:$BB$54,0))," ")</f>
        <v xml:space="preserve"> </v>
      </c>
      <c r="S716" s="80" t="str">
        <f>IF(COUNTIF(MaGv!$C$59:$BB$59, L710)&gt;0, INDEX(MaGv!$C$38:$BB$59, 1, MATCH(L710, MaGv!$C$59:$BB$59,0))," ")</f>
        <v>B12</v>
      </c>
      <c r="T716" s="80" t="str">
        <f>IF(COUNTIF(MaGv!$C$64:$BB$64, L710)&gt;0, INDEX(MaGv!$C$38:$BB$64, 1, MATCH(L710, MaGv!$C$64:$BB$64,0))," ")</f>
        <v xml:space="preserve"> </v>
      </c>
    </row>
    <row r="717" spans="1:22" ht="12.95" customHeight="1" x14ac:dyDescent="0.2">
      <c r="A717" s="91"/>
      <c r="B717" s="486"/>
      <c r="C717" s="48">
        <v>2</v>
      </c>
      <c r="D717" s="49" t="s">
        <v>707</v>
      </c>
      <c r="E717" s="48" t="str">
        <f>IF(COUNTIF(MaGv!$C$40:$BB$40, B710)&gt;0, INDEX(MaGv!$C$38:$BB$40, 1, MATCH(B710, MaGv!$C$40:$BB$40,0))," ")</f>
        <v xml:space="preserve"> </v>
      </c>
      <c r="F717" s="48" t="str">
        <f>IF(COUNTIF(MaGv!$C$45:$BB$45, B710)&gt;0, INDEX(MaGv!$C$38:$BB$45, 1, MATCH(B710, MaGv!$C$45:$BB$45,0))," ")</f>
        <v xml:space="preserve"> </v>
      </c>
      <c r="G717" s="48" t="str">
        <f>IF(COUNTIF(MaGv!$C$50:$BB$50, B710)&gt;0, INDEX(MaGv!$C$38:$BB$50, 1, MATCH(B710, MaGv!$C$50:$BB$50,0))," ")</f>
        <v>A11</v>
      </c>
      <c r="H717" s="48" t="str">
        <f>IF(COUNTIF(MaGv!$C$55:$BB$55, B710)&gt;0, INDEX(MaGv!$C$38:$BB$55, 1, MATCH(B710, MaGv!$C$55:$BB$55,0))," ")</f>
        <v xml:space="preserve"> </v>
      </c>
      <c r="I717" s="48" t="str">
        <f>IF(COUNTIF(MaGv!$C$60:$BB$60, B710)&gt;0, INDEX(MaGv!$C$38:$BB$60, 1, MATCH(B710, MaGv!$C$60:$BB$60,0))," ")</f>
        <v>A11</v>
      </c>
      <c r="J717" s="48" t="str">
        <f>IF(COUNTIF(MaGv!$C$65:$BB$65, B710)&gt;0, INDEX(MaGv!$C$38:$BB$65, 1, MATCH(B710, MaGv!$C$65:$BB$65,0))," ")</f>
        <v xml:space="preserve"> </v>
      </c>
      <c r="K717" s="75"/>
      <c r="L717" s="486"/>
      <c r="M717" s="48">
        <v>2</v>
      </c>
      <c r="N717" s="49" t="s">
        <v>707</v>
      </c>
      <c r="O717" s="48" t="str">
        <f>IF(COUNTIF(MaGv!$C$40:$BB$40, L710)&gt;0, INDEX(MaGv!$C$38:$BB$40, 1, MATCH(L710, MaGv!$C$40:$BB$40,0))," ")</f>
        <v xml:space="preserve"> </v>
      </c>
      <c r="P717" s="48" t="str">
        <f>IF(COUNTIF(MaGv!$C$45:$BB$45, L710)&gt;0, INDEX(MaGv!$C$38:$BB$45, 1, MATCH(L710, MaGv!$C$45:$BB$45,0))," ")</f>
        <v xml:space="preserve"> </v>
      </c>
      <c r="Q717" s="48" t="str">
        <f>IF(COUNTIF(MaGv!$C$50:$BB$50, L710)&gt;0, INDEX(MaGv!$C$38:$BB$50, 1, MATCH(L710, MaGv!$C$50:$BB$50,0))," ")</f>
        <v>B3</v>
      </c>
      <c r="R717" s="48" t="str">
        <f>IF(COUNTIF(MaGv!$C$55:$BB$55, L710)&gt;0, INDEX(MaGv!$C$38:$BB$55, 1, MATCH(L710, MaGv!$C$55:$BB$55,0))," ")</f>
        <v>B12</v>
      </c>
      <c r="S717" s="48" t="str">
        <f>IF(COUNTIF(MaGv!$C$60:$BB$60, L710)&gt;0, INDEX(MaGv!$C$38:$BB$60, 1, MATCH(L710, MaGv!$C$60:$BB$60,0))," ")</f>
        <v>B12</v>
      </c>
      <c r="T717" s="48" t="str">
        <f>IF(COUNTIF(MaGv!$C$65:$BB$65, L710)&gt;0, INDEX(MaGv!$C$38:$BB$65, 1, MATCH(L710, MaGv!$C$65:$BB$65,0))," ")</f>
        <v xml:space="preserve"> </v>
      </c>
    </row>
    <row r="718" spans="1:22" ht="12.95" customHeight="1" x14ac:dyDescent="0.2">
      <c r="A718" s="91"/>
      <c r="B718" s="486"/>
      <c r="C718" s="48">
        <v>3</v>
      </c>
      <c r="D718" s="49" t="s">
        <v>708</v>
      </c>
      <c r="E718" s="48" t="str">
        <f>IF(COUNTIF(MaGv!$C$41:$BB$41, B710)&gt;0, INDEX(MaGv!$C$38:$BB$41, 1, MATCH(B710, MaGv!$C$41:$BB$41,0))," ")</f>
        <v>C9</v>
      </c>
      <c r="F718" s="48" t="str">
        <f>IF(COUNTIF(MaGv!$C$46:$BB$46, B710)&gt;0, INDEX(MaGv!$C$38:$BB$46, 1, MATCH(B710, MaGv!$C$46:$BB$46,0))," ")</f>
        <v xml:space="preserve"> </v>
      </c>
      <c r="G718" s="48" t="str">
        <f>IF(COUNTIF(MaGv!$C$51:$BB$51, B710)&gt;0, INDEX(MaGv!$C$38:$BB$51, 1, MATCH(B710, MaGv!$C$51:$BB$51,0))," ")</f>
        <v xml:space="preserve"> </v>
      </c>
      <c r="H718" s="48" t="str">
        <f>IF(COUNTIF(MaGv!$C$56:$BB$56, B710)&gt;0, INDEX(MaGv!$C$38:$BB$56, 1, MATCH(B710, MaGv!$C$56:$BB$56,0))," ")</f>
        <v xml:space="preserve"> </v>
      </c>
      <c r="I718" s="48" t="str">
        <f>IF(COUNTIF(MaGv!$C$61:$BB$61, B710)&gt;0, INDEX(MaGv!$C$38:$BB$61, 1, MATCH(B710, MaGv!$C$61:$BB$61,0))," ")</f>
        <v>C5</v>
      </c>
      <c r="J718" s="48" t="str">
        <f>IF(COUNTIF(MaGv!$C$66:$BB$66, B710)&gt;0, INDEX(MaGv!$C$38:$BB$66, 1, MATCH(B710, MaGv!$C$66:$BB$66,0))," ")</f>
        <v xml:space="preserve"> </v>
      </c>
      <c r="K718" s="75"/>
      <c r="L718" s="486"/>
      <c r="M718" s="48">
        <v>3</v>
      </c>
      <c r="N718" s="49" t="s">
        <v>708</v>
      </c>
      <c r="O718" s="48" t="str">
        <f>IF(COUNTIF(MaGv!$C$41:$BB$41, L710)&gt;0, INDEX(MaGv!$C$38:$BB$41, 1, MATCH(L710, MaGv!$C$41:$BB$41,0))," ")</f>
        <v xml:space="preserve"> </v>
      </c>
      <c r="P718" s="48" t="str">
        <f>IF(COUNTIF(MaGv!$C$46:$BB$46, L710)&gt;0, INDEX(MaGv!$C$38:$BB$46, 1, MATCH(L710, MaGv!$C$46:$BB$46,0))," ")</f>
        <v xml:space="preserve"> </v>
      </c>
      <c r="Q718" s="48" t="str">
        <f>IF(COUNTIF(MaGv!$C$51:$BB$51, L710)&gt;0, INDEX(MaGv!$C$38:$BB$51, 1, MATCH(L710, MaGv!$C$51:$BB$51,0))," ")</f>
        <v>B3</v>
      </c>
      <c r="R718" s="48" t="str">
        <f>IF(COUNTIF(MaGv!$C$56:$BB$56, L710)&gt;0, INDEX(MaGv!$C$38:$BB$56, 1, MATCH(L710, MaGv!$C$56:$BB$56,0))," ")</f>
        <v>C13</v>
      </c>
      <c r="S718" s="48" t="str">
        <f>IF(COUNTIF(MaGv!$C$61:$BB$61, L710)&gt;0, INDEX(MaGv!$C$38:$BB$61, 1, MATCH(L710, MaGv!$C$61:$BB$61,0))," ")</f>
        <v>B3</v>
      </c>
      <c r="T718" s="48" t="str">
        <f>IF(COUNTIF(MaGv!$C$66:$BB$66, L710)&gt;0, INDEX(MaGv!$C$38:$BB$66, 1, MATCH(L710, MaGv!$C$66:$BB$66,0))," ")</f>
        <v xml:space="preserve"> </v>
      </c>
    </row>
    <row r="719" spans="1:22" ht="12.95" customHeight="1" x14ac:dyDescent="0.2">
      <c r="A719" s="91"/>
      <c r="B719" s="486"/>
      <c r="C719" s="48">
        <v>4</v>
      </c>
      <c r="D719" s="49" t="s">
        <v>709</v>
      </c>
      <c r="E719" s="48" t="str">
        <f>IF(COUNTIF(MaGv!$C$42:$BB$42, B710)&gt;0, INDEX(MaGv!$C$38:$BB$42, 1, MATCH(B710, MaGv!$C$42:$BB$42,0))," ")</f>
        <v>C5</v>
      </c>
      <c r="F719" s="48" t="str">
        <f>IF(COUNTIF(MaGv!$C$47:$BB$47, B710)&gt;0, INDEX(MaGv!$C$38:$BB$47, 1, MATCH(B710, MaGv!$C$47:$BB$47,0))," ")</f>
        <v xml:space="preserve"> </v>
      </c>
      <c r="G719" s="48" t="str">
        <f>IF(COUNTIF(MaGv!$C$52:$BB$52, B710)&gt;0, INDEX(MaGv!$C$38:$BB$52, 1, MATCH(B710, MaGv!$C$52:$BB$52, 0))," ")</f>
        <v>A2</v>
      </c>
      <c r="H719" s="48" t="str">
        <f>IF(COUNTIF(MaGv!$C$57:$BB$57, B710)&gt;0, INDEX(MaGv!$C$38:$BB$57, 1, MATCH(B710, MaGv!$C$57:$BB$57,0))," ")</f>
        <v xml:space="preserve"> </v>
      </c>
      <c r="I719" s="48" t="str">
        <f>IF(COUNTIF(MaGv!$C$62:$BB$62, B710)&gt;0, INDEX(MaGv!$C$38:$BB$62, 1, MATCH(B710, MaGv!$C$62:$BB$62,0))," ")</f>
        <v>C9</v>
      </c>
      <c r="J719" s="48" t="str">
        <f>IF(COUNTIF(MaGv!$C$66:$BB$67, B710)&gt;0, INDEX(MaGv!$C$38:$BB$67, 1, MATCH(B710, MaGv!$C$67:$BB$67,0))," ")</f>
        <v xml:space="preserve"> </v>
      </c>
      <c r="K719" s="75"/>
      <c r="L719" s="486"/>
      <c r="M719" s="48">
        <v>4</v>
      </c>
      <c r="N719" s="49" t="s">
        <v>709</v>
      </c>
      <c r="O719" s="48" t="str">
        <f>IF(COUNTIF(MaGv!$C$42:$BB$42, L710)&gt;0, INDEX(MaGv!$C$38:$BB$42, 1, MATCH(L710, MaGv!$C$42:$BB$42,0))," ")</f>
        <v xml:space="preserve"> </v>
      </c>
      <c r="P719" s="48" t="str">
        <f>IF(COUNTIF(MaGv!$C$47:$BB$47, L710)&gt;0, INDEX(MaGv!$C$38:$BB$47, 1, MATCH(L710, MaGv!$C$47:$BB$47,0))," ")</f>
        <v xml:space="preserve"> </v>
      </c>
      <c r="Q719" s="48" t="str">
        <f>IF(COUNTIF(MaGv!$C$52:$BB$52, L710)&gt;0, INDEX(MaGv!$C$38:$BB$52, 1, MATCH(L710, MaGv!$C$52:$BB$52, 0))," ")</f>
        <v>C13</v>
      </c>
      <c r="R719" s="48" t="str">
        <f>IF(COUNTIF(MaGv!$C$57:$BB$57, L710)&gt;0, INDEX(MaGv!$C$38:$BB$57, 1, MATCH(L710, MaGv!$C$57:$BB$57,0))," ")</f>
        <v>C13</v>
      </c>
      <c r="S719" s="48" t="str">
        <f>IF(COUNTIF(MaGv!$C$62:$BB$62, L710)&gt;0, INDEX(MaGv!$C$38:$BB$62, 1, MATCH(L710, MaGv!$C$62:$BB$62,0))," ")</f>
        <v>C4</v>
      </c>
      <c r="T719" s="48" t="str">
        <f>IF(COUNTIF(MaGv!$C$66:$BB$67, L710)&gt;0, INDEX(MaGv!$C$38:$BB$67, 1, MATCH(L710, MaGv!$C$67:$BB$67,0))," ")</f>
        <v xml:space="preserve"> </v>
      </c>
    </row>
    <row r="720" spans="1:22" ht="12.95" customHeight="1" x14ac:dyDescent="0.2">
      <c r="A720" s="91"/>
      <c r="B720" s="487"/>
      <c r="C720" s="50">
        <v>5</v>
      </c>
      <c r="D720" s="51" t="s">
        <v>710</v>
      </c>
      <c r="E720" s="50" t="str">
        <f>IF(COUNTIF(MaGv!$C$43:$BB$43, B710)&gt;0, INDEX(MaGv!$C$38:$BB$43, 1, MATCH(B710, MaGv!$C$43:$BB$43,0))," ")</f>
        <v>C5</v>
      </c>
      <c r="F720" s="50" t="str">
        <f>IF(COUNTIF(MaGv!$C$48:$BB$48, B710)&gt;0, INDEX(MaGv!$C$38:$BB$48, 1, MATCH(B710, MaGv!$C$48:$BB$48,0))," ")</f>
        <v xml:space="preserve"> </v>
      </c>
      <c r="G720" s="50" t="str">
        <f>IF(COUNTIF(MaGv!$C$53:$BB$53, B710)&gt;0, INDEX(MaGv!$C$38:$BB$53, 1, MATCH(B710, MaGv!$C$53:$BB$53,0))," ")</f>
        <v>A2</v>
      </c>
      <c r="H720" s="50" t="str">
        <f>IF(COUNTIF(MaGv!$C$58:$BB$58, B710)&gt;0, INDEX(MaGv!$C$38:$BB$58, 1, MATCH(B710, MaGv!$C$58:$BB$58,0))," ")</f>
        <v xml:space="preserve"> </v>
      </c>
      <c r="I720" s="50" t="str">
        <f>IF(COUNTIF(MaGv!$C$63:$BB$63, B710)&gt;0, INDEX(MaGv!$C$38:$BB$63, 1, MATCH(B710, MaGv!$C$63:$BB$63,0))," ")</f>
        <v>C9</v>
      </c>
      <c r="J720" s="50" t="str">
        <f>IF(COUNTIF(MaGv!$C$68:$BB$68, B710)&gt;0, INDEX(MaGv!$C$38:$BB$68, 1, MATCH(B710, MaGv!$C$68:$BB$68,0))," ")</f>
        <v xml:space="preserve"> </v>
      </c>
      <c r="K720" s="75"/>
      <c r="L720" s="487"/>
      <c r="M720" s="50">
        <v>5</v>
      </c>
      <c r="N720" s="51" t="s">
        <v>710</v>
      </c>
      <c r="O720" s="50" t="str">
        <f>IF(COUNTIF(MaGv!$C$43:$BB$43, L710)&gt;0, INDEX(MaGv!$C$38:$BB$43, 1, MATCH(L710, MaGv!$C$43:$BB$43,0))," ")</f>
        <v xml:space="preserve"> </v>
      </c>
      <c r="P720" s="50" t="str">
        <f>IF(COUNTIF(MaGv!$C$48:$BB$48, L710)&gt;0, INDEX(MaGv!$C$38:$BB$48, 1, MATCH(L710, MaGv!$C$48:$BB$48,0))," ")</f>
        <v xml:space="preserve"> </v>
      </c>
      <c r="Q720" s="50" t="str">
        <f>IF(COUNTIF(MaGv!$C$53:$BB$53, L710)&gt;0, INDEX(MaGv!$C$38:$BB$53, 1, MATCH(L710, MaGv!$C$53:$BB$53,0))," ")</f>
        <v>C13</v>
      </c>
      <c r="R720" s="50" t="str">
        <f>IF(COUNTIF(MaGv!$C$58:$BB$58, L710)&gt;0, INDEX(MaGv!$C$38:$BB$58, 1, MATCH(L710, MaGv!$C$58:$BB$58,0))," ")</f>
        <v>C4</v>
      </c>
      <c r="S720" s="50" t="str">
        <f>IF(COUNTIF(MaGv!$C$63:$BB$63, L710)&gt;0, INDEX(MaGv!$C$38:$BB$63, 1, MATCH(L710, MaGv!$C$63:$BB$63,0))," ")</f>
        <v>C4</v>
      </c>
      <c r="T720" s="50" t="str">
        <f>IF(COUNTIF(MaGv!$C$68:$BB$68, L710)&gt;0, INDEX(MaGv!$C$38:$BB$68, 1, MATCH(L710, MaGv!$C$68:$BB$68,0))," ")</f>
        <v xml:space="preserve"> </v>
      </c>
    </row>
    <row r="721" spans="1:22" ht="12.95" customHeight="1" x14ac:dyDescent="0.2">
      <c r="A721" s="91"/>
      <c r="B721" s="86"/>
      <c r="C721" s="45"/>
      <c r="D721" s="52"/>
      <c r="E721" s="45"/>
      <c r="F721" s="45"/>
      <c r="G721" s="45"/>
      <c r="H721" s="45"/>
      <c r="I721" s="45"/>
      <c r="J721" s="45"/>
      <c r="K721" s="75"/>
      <c r="L721" s="86"/>
      <c r="M721" s="45"/>
      <c r="N721" s="52"/>
      <c r="O721" s="45"/>
      <c r="P721" s="45"/>
      <c r="Q721" s="45"/>
      <c r="R721" s="45"/>
      <c r="S721" s="45"/>
      <c r="T721" s="45"/>
    </row>
    <row r="722" spans="1:22" ht="12.95" customHeight="1" x14ac:dyDescent="0.2">
      <c r="A722" s="94"/>
      <c r="B722" s="87"/>
      <c r="C722" s="53"/>
      <c r="D722" s="53"/>
      <c r="E722" s="54"/>
      <c r="F722" s="54"/>
      <c r="G722" s="54"/>
      <c r="H722" s="54"/>
      <c r="I722" s="54"/>
      <c r="J722" s="54"/>
      <c r="K722" s="54"/>
      <c r="L722" s="87"/>
      <c r="M722" s="53"/>
      <c r="N722" s="53"/>
      <c r="O722" s="54"/>
      <c r="P722" s="54"/>
      <c r="Q722" s="54"/>
      <c r="R722" s="54"/>
      <c r="S722" s="54"/>
      <c r="T722" s="54"/>
    </row>
    <row r="723" spans="1:22" ht="12.95" customHeight="1" x14ac:dyDescent="0.2">
      <c r="A723" s="91"/>
      <c r="B723" s="83"/>
      <c r="C723" s="40" t="s">
        <v>94</v>
      </c>
      <c r="D723" s="40"/>
      <c r="E723" s="40"/>
      <c r="F723" s="40"/>
      <c r="G723" s="40"/>
      <c r="H723" s="40" t="str">
        <f>MaGv!$N$1</f>
        <v>02/1/2018</v>
      </c>
      <c r="I723" s="40"/>
      <c r="J723" s="40"/>
      <c r="K723" s="41"/>
      <c r="L723" s="83"/>
      <c r="M723" s="40" t="s">
        <v>94</v>
      </c>
      <c r="N723" s="40"/>
      <c r="O723" s="40"/>
      <c r="P723" s="40"/>
      <c r="Q723" s="40"/>
      <c r="R723" s="40" t="str">
        <f>MaGv!$N$1</f>
        <v>02/1/2018</v>
      </c>
      <c r="S723" s="40"/>
      <c r="T723" s="40"/>
    </row>
    <row r="724" spans="1:22" ht="16.5" customHeight="1" x14ac:dyDescent="0.3">
      <c r="B724" s="84" t="s">
        <v>95</v>
      </c>
      <c r="C724" s="489" t="str">
        <f>VLOOKUP(B726,dsma,3,0)&amp;"-"&amp;VLOOKUP(B726,dsma,5,0)</f>
        <v>Mai Thị Tuyết Nga-AVăn</v>
      </c>
      <c r="D724" s="489"/>
      <c r="E724" s="489"/>
      <c r="F724" s="489"/>
      <c r="G724" s="41"/>
      <c r="H724" s="42"/>
      <c r="I724" s="43" t="s">
        <v>180</v>
      </c>
      <c r="J724" s="44">
        <f>60-COUNTIF(E727:J736, " ")</f>
        <v>24</v>
      </c>
      <c r="K724" s="41"/>
      <c r="L724" s="84" t="s">
        <v>95</v>
      </c>
      <c r="M724" s="489" t="str">
        <f>VLOOKUP(L726,dsma,3,0)&amp;"-"&amp;VLOOKUP(L726,dsma,5,0)</f>
        <v>Trần Thị Ngọc-AVăn</v>
      </c>
      <c r="N724" s="489"/>
      <c r="O724" s="489"/>
      <c r="P724" s="489"/>
      <c r="Q724" s="76"/>
      <c r="R724" s="42"/>
      <c r="S724" s="43" t="s">
        <v>180</v>
      </c>
      <c r="T724" s="44">
        <f>60-COUNTIF(O727:T736, " ")</f>
        <v>22</v>
      </c>
    </row>
    <row r="725" spans="1:22" ht="3" customHeight="1" x14ac:dyDescent="0.2">
      <c r="B725" s="83"/>
      <c r="C725" s="41"/>
      <c r="D725" s="41"/>
      <c r="E725" s="45"/>
      <c r="F725" s="41"/>
      <c r="G725" s="41"/>
      <c r="H725" s="41"/>
      <c r="I725" s="41"/>
      <c r="J725" s="41"/>
      <c r="K725" s="41"/>
      <c r="L725" s="83"/>
      <c r="M725" s="41"/>
      <c r="N725" s="41"/>
      <c r="O725" s="45"/>
      <c r="P725" s="41"/>
      <c r="Q725" s="41"/>
      <c r="R725" s="41"/>
      <c r="S725" s="41"/>
      <c r="T725" s="41"/>
    </row>
    <row r="726" spans="1:22" ht="12.95" customHeight="1" x14ac:dyDescent="0.2">
      <c r="A726" s="93"/>
      <c r="B726" s="85" t="str">
        <f>X95</f>
        <v>BA04</v>
      </c>
      <c r="C726" s="46" t="s">
        <v>96</v>
      </c>
      <c r="D726" s="46" t="s">
        <v>97</v>
      </c>
      <c r="E726" s="46" t="s">
        <v>15</v>
      </c>
      <c r="F726" s="46" t="s">
        <v>16</v>
      </c>
      <c r="G726" s="46" t="s">
        <v>38</v>
      </c>
      <c r="H726" s="46" t="s">
        <v>39</v>
      </c>
      <c r="I726" s="46" t="s">
        <v>40</v>
      </c>
      <c r="J726" s="46" t="s">
        <v>41</v>
      </c>
      <c r="K726" s="74"/>
      <c r="L726" s="85" t="str">
        <f>X96</f>
        <v>BA05</v>
      </c>
      <c r="M726" s="46" t="s">
        <v>96</v>
      </c>
      <c r="N726" s="46" t="s">
        <v>97</v>
      </c>
      <c r="O726" s="46" t="s">
        <v>15</v>
      </c>
      <c r="P726" s="46" t="s">
        <v>16</v>
      </c>
      <c r="Q726" s="46" t="s">
        <v>38</v>
      </c>
      <c r="R726" s="46" t="s">
        <v>39</v>
      </c>
      <c r="S726" s="46" t="s">
        <v>40</v>
      </c>
      <c r="T726" s="46" t="s">
        <v>41</v>
      </c>
      <c r="V726" s="89">
        <v>92</v>
      </c>
    </row>
    <row r="727" spans="1:22" ht="12.95" customHeight="1" x14ac:dyDescent="0.2">
      <c r="A727" s="91"/>
      <c r="B727" s="488" t="s">
        <v>25</v>
      </c>
      <c r="C727" s="38">
        <v>1</v>
      </c>
      <c r="D727" s="47" t="s">
        <v>98</v>
      </c>
      <c r="E727" s="38" t="str">
        <f>IF(COUNTIF(MaGv!$C$4:$BB$4, B726)&gt;0, INDEX(MaGv!$C$3:$BB$4, 1, MATCH(B726, MaGv!$C$4:$BB$4,0))," ")</f>
        <v>C15</v>
      </c>
      <c r="F727" s="38" t="str">
        <f>IF(COUNTIF(MaGv!$C$9:$BB$9, B726)&gt;0, INDEX(MaGv!$C$3:$BB$9, 1, MATCH(B726, MaGv!$C$9:$BB$9,0))," ")</f>
        <v>C2</v>
      </c>
      <c r="G727" s="38" t="str">
        <f>IF(COUNTIF(MaGv!$C$14:$BB$14, B726)&gt;0, INDEX(MaGv!$C$3:$BB$14, 1, MATCH(B726, MaGv!$C$14:$BB$14,0))," ")</f>
        <v>A5</v>
      </c>
      <c r="H727" s="38" t="str">
        <f>IF(COUNTIF(MaGv!$C$19:$BB$19, B726)&gt;0, INDEX(MaGv!$C$3:$BB$19, 1, MATCH(B726, MaGv!$C$19:$BB$19,0))," ")</f>
        <v>C15</v>
      </c>
      <c r="I727" s="38" t="str">
        <f>IF(COUNTIF(MaGv!$C$24:$BB$24, B726)&gt;0, INDEX(MaGv!$C$3:$BB$24, 1, MATCH(B726, MaGv!$C$24:$BB$24,0))," ")</f>
        <v xml:space="preserve"> </v>
      </c>
      <c r="J727" s="38" t="str">
        <f>IF(COUNTIF(MaGv!$C$29:$BB$29, B726)&gt;0, INDEX(MaGv!$C$3:$BB$29, 1, MATCH(B726, MaGv!$C$29:$BB$29,0))," ")</f>
        <v xml:space="preserve"> </v>
      </c>
      <c r="K727" s="75"/>
      <c r="L727" s="488" t="s">
        <v>25</v>
      </c>
      <c r="M727" s="38">
        <v>1</v>
      </c>
      <c r="N727" s="47" t="s">
        <v>98</v>
      </c>
      <c r="O727" s="38" t="str">
        <f>IF(COUNTIF(MaGv!$C$4:$BB$4, L726)&gt;0, INDEX(MaGv!$C$3:$BB$4, 1, MATCH(L726, MaGv!$C$4:$BB$4,0))," ")</f>
        <v xml:space="preserve"> </v>
      </c>
      <c r="P727" s="38" t="str">
        <f>IF(COUNTIF(MaGv!$C$9:$BB$9, L726)&gt;0, INDEX(MaGv!$C$3:$BB$9, 1, MATCH(L726, MaGv!$C$9:$BB$9,0))," ")</f>
        <v xml:space="preserve"> </v>
      </c>
      <c r="Q727" s="38" t="str">
        <f>IF(COUNTIF(MaGv!$C$14:$BB$14, L726)&gt;0, INDEX(MaGv!$C$3:$BB$14, 1, MATCH(L726, MaGv!$C$14:$BB$14,0))," ")</f>
        <v xml:space="preserve"> </v>
      </c>
      <c r="R727" s="38" t="str">
        <f>IF(COUNTIF(MaGv!$C$19:$BB$19, L726)&gt;0, INDEX(MaGv!$C$3:$BB$19, 1, MATCH(L726, MaGv!$C$19:$BB$19,0))," ")</f>
        <v xml:space="preserve"> </v>
      </c>
      <c r="S727" s="38" t="str">
        <f>IF(COUNTIF(MaGv!$C$24:$BB$24, L726)&gt;0, INDEX(MaGv!$C$3:$BB$24, 1, MATCH(L726, MaGv!$C$24:$BB$24,0))," ")</f>
        <v xml:space="preserve"> </v>
      </c>
      <c r="T727" s="38" t="str">
        <f>IF(COUNTIF(MaGv!$C$29:$BB$29, L726)&gt;0, INDEX(MaGv!$C$3:$BB$29, 1, MATCH(L726, MaGv!$C$29:$BB$29,0))," ")</f>
        <v xml:space="preserve"> </v>
      </c>
    </row>
    <row r="728" spans="1:22" ht="12.95" customHeight="1" x14ac:dyDescent="0.2">
      <c r="A728" s="91"/>
      <c r="B728" s="486"/>
      <c r="C728" s="48">
        <v>2</v>
      </c>
      <c r="D728" s="49" t="s">
        <v>140</v>
      </c>
      <c r="E728" s="48" t="str">
        <f>IF(COUNTIF(MaGv!$C$5:$BB$5, B726)&gt;0, INDEX(MaGv!$C$3:$BB$5, 1, MATCH(B726, MaGv!$C$5:$BB$5,0))," ")</f>
        <v>C15</v>
      </c>
      <c r="F728" s="48" t="str">
        <f>IF(COUNTIF(MaGv!$C$10:$BB$10, B726)&gt;0, INDEX(MaGv!$C$3:$BB$10, 1, MATCH(B726, MaGv!$C$10:$BB$10,0))," ")</f>
        <v>C2</v>
      </c>
      <c r="G728" s="48" t="str">
        <f>IF(COUNTIF(MaGv!$C$15:$BB$15, B726)&gt;0, INDEX(MaGv!$C$3:$BB$15, 1, MATCH(B726, MaGv!$C$15:$BB$15,0))," ")</f>
        <v>C2</v>
      </c>
      <c r="H728" s="48" t="str">
        <f>IF(COUNTIF(MaGv!$C$20:$BB$20, B726)&gt;0, INDEX(MaGv!$C$3:$BB$20, 1, MATCH(B726, MaGv!$C$20:$BB$20,0))," ")</f>
        <v>C15</v>
      </c>
      <c r="I728" s="48" t="str">
        <f>IF(COUNTIF(MaGv!$C$25:$BB$25, B726)&gt;0, INDEX(MaGv!$C$3:$BB$25, 1, MATCH(B726, MaGv!$C$25:$BB$25,0))," ")</f>
        <v xml:space="preserve"> </v>
      </c>
      <c r="J728" s="48" t="str">
        <f>IF(COUNTIF(MaGv!$C$30:$BB$30, B726)&gt;0, INDEX(MaGv!$C$3:$BB$30, 1, MATCH(B726, MaGv!$C$30:$BB$30,0))," ")</f>
        <v xml:space="preserve"> </v>
      </c>
      <c r="K728" s="75"/>
      <c r="L728" s="486"/>
      <c r="M728" s="48">
        <v>2</v>
      </c>
      <c r="N728" s="49" t="s">
        <v>140</v>
      </c>
      <c r="O728" s="48" t="str">
        <f>IF(COUNTIF(MaGv!$C$5:$BB$5, L726)&gt;0, INDEX(MaGv!$C$3:$BB$5, 1, MATCH(L726, MaGv!$C$5:$BB$5,0))," ")</f>
        <v xml:space="preserve"> </v>
      </c>
      <c r="P728" s="48" t="str">
        <f>IF(COUNTIF(MaGv!$C$10:$BB$10, L726)&gt;0, INDEX(MaGv!$C$3:$BB$10, 1, MATCH(L726, MaGv!$C$10:$BB$10,0))," ")</f>
        <v xml:space="preserve"> </v>
      </c>
      <c r="Q728" s="48" t="str">
        <f>IF(COUNTIF(MaGv!$C$15:$BB$15, L726)&gt;0, INDEX(MaGv!$C$3:$BB$15, 1, MATCH(L726, MaGv!$C$15:$BB$15,0))," ")</f>
        <v xml:space="preserve"> </v>
      </c>
      <c r="R728" s="48" t="str">
        <f>IF(COUNTIF(MaGv!$C$20:$BB$20, L726)&gt;0, INDEX(MaGv!$C$3:$BB$20, 1, MATCH(L726, MaGv!$C$20:$BB$20,0))," ")</f>
        <v xml:space="preserve"> </v>
      </c>
      <c r="S728" s="48" t="str">
        <f>IF(COUNTIF(MaGv!$C$25:$BB$25, L726)&gt;0, INDEX(MaGv!$C$3:$BB$25, 1, MATCH(L726, MaGv!$C$25:$BB$25,0))," ")</f>
        <v xml:space="preserve"> </v>
      </c>
      <c r="T728" s="48" t="str">
        <f>IF(COUNTIF(MaGv!$C$30:$BB$30, L726)&gt;0, INDEX(MaGv!$C$3:$BB$30, 1, MATCH(L726, MaGv!$C$30:$BB$30,0))," ")</f>
        <v xml:space="preserve"> </v>
      </c>
    </row>
    <row r="729" spans="1:22" ht="12.95" customHeight="1" x14ac:dyDescent="0.2">
      <c r="A729" s="91"/>
      <c r="B729" s="486"/>
      <c r="C729" s="48">
        <v>3</v>
      </c>
      <c r="D729" s="49" t="s">
        <v>445</v>
      </c>
      <c r="E729" s="48" t="str">
        <f>IF(COUNTIF(MaGv!$C$6:$BB$6, B726)&gt;0, INDEX(MaGv!$C$3:$BB$6, 1, MATCH(B726, MaGv!$C$6:$BB$6,0))," ")</f>
        <v>C2</v>
      </c>
      <c r="F729" s="48" t="str">
        <f>IF(COUNTIF(MaGv!$C$11:$BB$11, B726)&gt;0, INDEX(MaGv!$C$3:$BB$11, 1, MATCH(B726, MaGv!$C$11:$BB$11,0))," ")</f>
        <v>A8</v>
      </c>
      <c r="G729" s="48" t="str">
        <f>IF(COUNTIF(MaGv!$C$16:$BB$16, B726)&gt;0, INDEX(MaGv!$C$3:$BB$16, 1, MATCH(B726, MaGv!$C$16:$BB$16,0))," ")</f>
        <v>A8</v>
      </c>
      <c r="H729" s="48" t="str">
        <f>IF(COUNTIF(MaGv!$C$21:$BB$21, B726)&gt;0, INDEX(MaGv!$C$3:$BB$21, 1, MATCH(B726, MaGv!$C$21:$BB$21,0))," ")</f>
        <v>A5</v>
      </c>
      <c r="I729" s="48" t="str">
        <f>IF(COUNTIF(MaGv!$C$26:$BB$26, B726)&gt;0, INDEX(MaGv!$C$3:$BB$26, 1, MATCH(B726, MaGv!$C$26:$BB$26,0))," ")</f>
        <v xml:space="preserve"> </v>
      </c>
      <c r="J729" s="48" t="str">
        <f>IF(COUNTIF(MaGv!$C$31:$BB$31, B726)&gt;0, INDEX(MaGv!$C$3:$BB$31, 1, MATCH(B726, MaGv!$C$31:$BB$31,0))," ")</f>
        <v xml:space="preserve"> </v>
      </c>
      <c r="K729" s="75"/>
      <c r="L729" s="486"/>
      <c r="M729" s="48">
        <v>3</v>
      </c>
      <c r="N729" s="49" t="s">
        <v>445</v>
      </c>
      <c r="O729" s="48" t="str">
        <f>IF(COUNTIF(MaGv!$C$6:$BB$6, L726)&gt;0, INDEX(MaGv!$C$3:$BB$6, 1, MATCH(L726, MaGv!$C$6:$BB$6,0))," ")</f>
        <v xml:space="preserve"> </v>
      </c>
      <c r="P729" s="48" t="str">
        <f>IF(COUNTIF(MaGv!$C$11:$BB$11, L726)&gt;0, INDEX(MaGv!$C$3:$BB$11, 1, MATCH(L726, MaGv!$C$11:$BB$11,0))," ")</f>
        <v>C7</v>
      </c>
      <c r="Q729" s="48" t="str">
        <f>IF(COUNTIF(MaGv!$C$16:$BB$16, L726)&gt;0, INDEX(MaGv!$C$3:$BB$16, 1, MATCH(L726, MaGv!$C$16:$BB$16,0))," ")</f>
        <v>B2</v>
      </c>
      <c r="R729" s="48" t="str">
        <f>IF(COUNTIF(MaGv!$C$21:$BB$21, L726)&gt;0, INDEX(MaGv!$C$3:$BB$21, 1, MATCH(L726, MaGv!$C$21:$BB$21,0))," ")</f>
        <v xml:space="preserve"> </v>
      </c>
      <c r="S729" s="48" t="str">
        <f>IF(COUNTIF(MaGv!$C$26:$BB$26, L726)&gt;0, INDEX(MaGv!$C$3:$BB$26, 1, MATCH(L726, MaGv!$C$26:$BB$26,0))," ")</f>
        <v xml:space="preserve"> </v>
      </c>
      <c r="T729" s="48" t="str">
        <f>IF(COUNTIF(MaGv!$C$31:$BB$31, L726)&gt;0, INDEX(MaGv!$C$3:$BB$31, 1, MATCH(L726, MaGv!$C$31:$BB$31,0))," ")</f>
        <v xml:space="preserve"> </v>
      </c>
    </row>
    <row r="730" spans="1:22" ht="12.95" customHeight="1" x14ac:dyDescent="0.2">
      <c r="A730" s="91"/>
      <c r="B730" s="486"/>
      <c r="C730" s="48">
        <v>4</v>
      </c>
      <c r="D730" s="49" t="s">
        <v>141</v>
      </c>
      <c r="E730" s="48" t="str">
        <f>IF(COUNTIF(MaGv!$C$7:$BB$7, B726)&gt;0, INDEX(MaGv!$C$3:$BB$7, 1, MATCH(B726, MaGv!$C$7:$BB$7,0))," ")</f>
        <v>C2</v>
      </c>
      <c r="F730" s="48" t="str">
        <f>IF(COUNTIF(MaGv!$C$12:$BB$12, B726)&gt;0, INDEX(MaGv!$C$3:$BB$12, 1, MATCH(B726, MaGv!$C$12:$BB$12,0))," ")</f>
        <v>A8</v>
      </c>
      <c r="G730" s="48" t="str">
        <f>IF(COUNTIF(MaGv!$C$17:$BB$17, B726)&gt;0, INDEX(MaGv!$C$3:$BB$17, 1, MATCH(B726, MaGv!$C$17:$BB$17,0))," ")</f>
        <v>A8</v>
      </c>
      <c r="H730" s="48" t="str">
        <f>IF(COUNTIF(MaGv!$C$22:$BB$22, B726)&gt;0, INDEX(MaGv!$C$3:$BB$22, 1, MATCH(B726, MaGv!$C$22:$BB$22,0))," ")</f>
        <v>A5</v>
      </c>
      <c r="I730" s="48" t="str">
        <f>IF(COUNTIF(MaGv!$C$27:$BB$27, B726)&gt;0, INDEX(MaGv!$C$3:$BB$27, 1, MATCH(B726, MaGv!$C$27:$BB$27,0))," ")</f>
        <v xml:space="preserve"> </v>
      </c>
      <c r="J730" s="48" t="str">
        <f>IF(COUNTIF(MaGv!$C$32:$BB$32, B726)&gt;0, INDEX(MaGv!$C$3:$BB$32, 1, MATCH(B726, MaGv!$C$32:$BB$32,0))," ")</f>
        <v xml:space="preserve"> </v>
      </c>
      <c r="K730" s="75"/>
      <c r="L730" s="486"/>
      <c r="M730" s="48">
        <v>4</v>
      </c>
      <c r="N730" s="49" t="s">
        <v>141</v>
      </c>
      <c r="O730" s="48" t="str">
        <f>IF(COUNTIF(MaGv!$C$7:$BB$7, L726)&gt;0, INDEX(MaGv!$C$3:$BB$7, 1, MATCH(L726, MaGv!$C$7:$BB$7,0))," ")</f>
        <v xml:space="preserve"> </v>
      </c>
      <c r="P730" s="48" t="str">
        <f>IF(COUNTIF(MaGv!$C$12:$BB$12, L726)&gt;0, INDEX(MaGv!$C$3:$BB$12, 1, MATCH(L726, MaGv!$C$12:$BB$12,0))," ")</f>
        <v>C3</v>
      </c>
      <c r="Q730" s="48" t="str">
        <f>IF(COUNTIF(MaGv!$C$17:$BB$17, L726)&gt;0, INDEX(MaGv!$C$3:$BB$17, 1, MATCH(L726, MaGv!$C$17:$BB$17,0))," ")</f>
        <v>C3</v>
      </c>
      <c r="R730" s="48" t="str">
        <f>IF(COUNTIF(MaGv!$C$22:$BB$22, L726)&gt;0, INDEX(MaGv!$C$3:$BB$22, 1, MATCH(L726, MaGv!$C$22:$BB$22,0))," ")</f>
        <v>C7</v>
      </c>
      <c r="S730" s="48" t="str">
        <f>IF(COUNTIF(MaGv!$C$27:$BB$27, L726)&gt;0, INDEX(MaGv!$C$3:$BB$27, 1, MATCH(L726, MaGv!$C$27:$BB$27,0))," ")</f>
        <v xml:space="preserve"> </v>
      </c>
      <c r="T730" s="48" t="str">
        <f>IF(COUNTIF(MaGv!$C$32:$BB$32, L726)&gt;0, INDEX(MaGv!$C$3:$BB$32, 1, MATCH(L726, MaGv!$C$32:$BB$32,0))," ")</f>
        <v xml:space="preserve"> </v>
      </c>
    </row>
    <row r="731" spans="1:22" ht="12.95" customHeight="1" thickBot="1" x14ac:dyDescent="0.25">
      <c r="A731" s="91"/>
      <c r="B731" s="486"/>
      <c r="C731" s="79">
        <v>5</v>
      </c>
      <c r="D731" s="81" t="s">
        <v>142</v>
      </c>
      <c r="E731" s="79" t="str">
        <f>IF(COUNTIF(MaGv!$C$8:$BB$8, B726)&gt;0, INDEX(MaGv!$C$3:$BB$8, 1, MATCH(B726, MaGv!$C$8:$BB$8,0))," ")</f>
        <v xml:space="preserve"> </v>
      </c>
      <c r="F731" s="79" t="str">
        <f>IF(COUNTIF(MaGv!$C$13:$BB$13, B726)&gt;0, INDEX(MaGv!$C$3:$BB$13, 1, MATCH(B726, MaGv!$C$13:$BB$13,0))," ")</f>
        <v xml:space="preserve"> </v>
      </c>
      <c r="G731" s="79" t="str">
        <f>IF(COUNTIF(MaGv!$C$18:$BB$18, B726)&gt;0, INDEX(MaGv!$C$3:$BB$18, 1, MATCH(B726, MaGv!$C$18:$BB$18,0))," ")</f>
        <v xml:space="preserve"> </v>
      </c>
      <c r="H731" s="79" t="str">
        <f>IF(COUNTIF(MaGv!$C$23:$BB$23, B726)&gt;0, INDEX(MaGv!$C$3:$BB$23, 1, MATCH(B726, MaGv!$C$23:$BB$23,0))," ")</f>
        <v xml:space="preserve"> </v>
      </c>
      <c r="I731" s="79" t="str">
        <f>IF(COUNTIF(MaGv!$C$28:$BB$28, B726)&gt;0, INDEX(MaGv!$C$3:$BB$28, 1, MATCH(B726, MaGv!$C$28:$BB$28,0))," ")</f>
        <v xml:space="preserve"> </v>
      </c>
      <c r="J731" s="79" t="str">
        <f>IF(COUNTIF(MaGv!$C$33:$BB$33, B726)&gt;0, INDEX(MaGv!$C$3:$BB$33, 1, MATCH(B726, MaGv!$C$33:$BB$33, 0))," ")</f>
        <v xml:space="preserve"> </v>
      </c>
      <c r="K731" s="75"/>
      <c r="L731" s="486"/>
      <c r="M731" s="79">
        <v>5</v>
      </c>
      <c r="N731" s="81" t="s">
        <v>142</v>
      </c>
      <c r="O731" s="79" t="str">
        <f>IF(COUNTIF(MaGv!$C$8:$BB$8, L726)&gt;0, INDEX(MaGv!$C$3:$BB$8, 1, MATCH(L726, MaGv!$C$8:$BB$8,0))," ")</f>
        <v xml:space="preserve"> </v>
      </c>
      <c r="P731" s="79" t="str">
        <f>IF(COUNTIF(MaGv!$C$13:$BB$13, L726)&gt;0, INDEX(MaGv!$C$3:$BB$13, 1, MATCH(L726, MaGv!$C$13:$BB$13,0))," ")</f>
        <v>C3</v>
      </c>
      <c r="Q731" s="79" t="str">
        <f>IF(COUNTIF(MaGv!$C$18:$BB$18, L726)&gt;0, INDEX(MaGv!$C$3:$BB$18, 1, MATCH(L726, MaGv!$C$18:$BB$18,0))," ")</f>
        <v>C7</v>
      </c>
      <c r="R731" s="79" t="str">
        <f>IF(COUNTIF(MaGv!$C$23:$BB$23, L726)&gt;0, INDEX(MaGv!$C$3:$BB$23, 1, MATCH(L726, MaGv!$C$23:$BB$23,0))," ")</f>
        <v>C7</v>
      </c>
      <c r="S731" s="79" t="str">
        <f>IF(COUNTIF(MaGv!$C$28:$BB$28, L726)&gt;0, INDEX(MaGv!$C$3:$BB$28, 1, MATCH(L726, MaGv!$C$28:$BB$28,0))," ")</f>
        <v xml:space="preserve"> </v>
      </c>
      <c r="T731" s="79" t="str">
        <f>IF(COUNTIF(MaGv!$C$33:$BB$33, L726)&gt;0, INDEX(MaGv!$C$3:$BB$33, 1, MATCH(L726, MaGv!$C$33:$BB$33, 0))," ")</f>
        <v xml:space="preserve"> </v>
      </c>
    </row>
    <row r="732" spans="1:22" ht="12.95" customHeight="1" thickTop="1" x14ac:dyDescent="0.2">
      <c r="A732" s="91"/>
      <c r="B732" s="485" t="s">
        <v>24</v>
      </c>
      <c r="C732" s="80">
        <v>1</v>
      </c>
      <c r="D732" s="82" t="s">
        <v>446</v>
      </c>
      <c r="E732" s="80" t="str">
        <f>IF(COUNTIF(MaGv!$C$39:$BB$39, B726)&gt;0, INDEX(MaGv!$C$38:$BB$39, 1, MATCH(B726, MaGv!$C$39:$BB$39,0))," ")</f>
        <v>C15</v>
      </c>
      <c r="F732" s="80" t="str">
        <f>IF(COUNTIF(MaGv!$C$44:$BB$44, B726)&gt;0, INDEX(MaGv!$C$38:$BB$44, 1, MATCH(B726, MaGv!$C$44:$BB$44,0))," ")</f>
        <v xml:space="preserve"> </v>
      </c>
      <c r="G732" s="80" t="str">
        <f>IF(COUNTIF(MaGv!$C$49:$BB$49, B726)&gt;0, INDEX(MaGv!$C$38:$BB$49, 1, MATCH(B726, MaGv!$C$49:$BB$49,0))," ")</f>
        <v xml:space="preserve"> </v>
      </c>
      <c r="H732" s="80" t="str">
        <f>IF(COUNTIF(MaGv!$C$54:$BB$54, B726)&gt;0, INDEX(MaGv!$C$38:$BB$54, 1, MATCH(B726, MaGv!$C$54:$BB$54,0))," ")</f>
        <v xml:space="preserve"> </v>
      </c>
      <c r="I732" s="80" t="str">
        <f>IF(COUNTIF(MaGv!$C$59:$BB$59, B726)&gt;0, INDEX(MaGv!$C$38:$BB$59, 1, MATCH(B726, MaGv!$C$59:$BB$59,0))," ")</f>
        <v xml:space="preserve"> </v>
      </c>
      <c r="J732" s="80" t="str">
        <f>IF(COUNTIF(MaGv!$C$64:$BB$64, B726)&gt;0, INDEX(MaGv!$C$38:$BB$64, 1, MATCH(B726, MaGv!$C$64:$BB$64,0))," ")</f>
        <v xml:space="preserve"> </v>
      </c>
      <c r="K732" s="75"/>
      <c r="L732" s="485" t="s">
        <v>24</v>
      </c>
      <c r="M732" s="80">
        <v>1</v>
      </c>
      <c r="N732" s="82" t="s">
        <v>446</v>
      </c>
      <c r="O732" s="80" t="str">
        <f>IF(COUNTIF(MaGv!$C$39:$BB$39, L726)&gt;0, INDEX(MaGv!$C$38:$BB$39, 1, MATCH(L726, MaGv!$C$39:$BB$39,0))," ")</f>
        <v>B5</v>
      </c>
      <c r="P732" s="80" t="str">
        <f>IF(COUNTIF(MaGv!$C$44:$BB$44, L726)&gt;0, INDEX(MaGv!$C$38:$BB$44, 1, MATCH(L726, MaGv!$C$44:$BB$44,0))," ")</f>
        <v>B2</v>
      </c>
      <c r="Q732" s="80" t="str">
        <f>IF(COUNTIF(MaGv!$C$49:$BB$49, L726)&gt;0, INDEX(MaGv!$C$38:$BB$49, 1, MATCH(L726, MaGv!$C$49:$BB$49,0))," ")</f>
        <v xml:space="preserve"> </v>
      </c>
      <c r="R732" s="80" t="str">
        <f>IF(COUNTIF(MaGv!$C$54:$BB$54, L726)&gt;0, INDEX(MaGv!$C$38:$BB$54, 1, MATCH(L726, MaGv!$C$54:$BB$54,0))," ")</f>
        <v>B2</v>
      </c>
      <c r="S732" s="80" t="str">
        <f>IF(COUNTIF(MaGv!$C$59:$BB$59, L726)&gt;0, INDEX(MaGv!$C$38:$BB$59, 1, MATCH(L726, MaGv!$C$59:$BB$59,0))," ")</f>
        <v>B2</v>
      </c>
      <c r="T732" s="80" t="str">
        <f>IF(COUNTIF(MaGv!$C$64:$BB$64, L726)&gt;0, INDEX(MaGv!$C$38:$BB$64, 1, MATCH(L726, MaGv!$C$64:$BB$64,0))," ")</f>
        <v xml:space="preserve"> </v>
      </c>
    </row>
    <row r="733" spans="1:22" ht="12.95" customHeight="1" x14ac:dyDescent="0.2">
      <c r="A733" s="91"/>
      <c r="B733" s="486"/>
      <c r="C733" s="48">
        <v>2</v>
      </c>
      <c r="D733" s="49" t="s">
        <v>707</v>
      </c>
      <c r="E733" s="48" t="str">
        <f>IF(COUNTIF(MaGv!$C$40:$BB$40, B726)&gt;0, INDEX(MaGv!$C$38:$BB$40, 1, MATCH(B726, MaGv!$C$40:$BB$40,0))," ")</f>
        <v xml:space="preserve"> </v>
      </c>
      <c r="F733" s="48" t="str">
        <f>IF(COUNTIF(MaGv!$C$45:$BB$45, B726)&gt;0, INDEX(MaGv!$C$38:$BB$45, 1, MATCH(B726, MaGv!$C$45:$BB$45,0))," ")</f>
        <v>C15</v>
      </c>
      <c r="G733" s="48" t="str">
        <f>IF(COUNTIF(MaGv!$C$50:$BB$50, B726)&gt;0, INDEX(MaGv!$C$38:$BB$50, 1, MATCH(B726, MaGv!$C$50:$BB$50,0))," ")</f>
        <v xml:space="preserve"> </v>
      </c>
      <c r="H733" s="48" t="str">
        <f>IF(COUNTIF(MaGv!$C$55:$BB$55, B726)&gt;0, INDEX(MaGv!$C$38:$BB$55, 1, MATCH(B726, MaGv!$C$55:$BB$55,0))," ")</f>
        <v>C15</v>
      </c>
      <c r="I733" s="48" t="str">
        <f>IF(COUNTIF(MaGv!$C$60:$BB$60, B726)&gt;0, INDEX(MaGv!$C$38:$BB$60, 1, MATCH(B726, MaGv!$C$60:$BB$60,0))," ")</f>
        <v xml:space="preserve"> </v>
      </c>
      <c r="J733" s="48" t="str">
        <f>IF(COUNTIF(MaGv!$C$65:$BB$65, B726)&gt;0, INDEX(MaGv!$C$38:$BB$65, 1, MATCH(B726, MaGv!$C$65:$BB$65,0))," ")</f>
        <v xml:space="preserve"> </v>
      </c>
      <c r="K733" s="75"/>
      <c r="L733" s="486"/>
      <c r="M733" s="48">
        <v>2</v>
      </c>
      <c r="N733" s="49" t="s">
        <v>707</v>
      </c>
      <c r="O733" s="48" t="str">
        <f>IF(COUNTIF(MaGv!$C$40:$BB$40, L726)&gt;0, INDEX(MaGv!$C$38:$BB$40, 1, MATCH(L726, MaGv!$C$40:$BB$40,0))," ")</f>
        <v>C3</v>
      </c>
      <c r="P733" s="48" t="str">
        <f>IF(COUNTIF(MaGv!$C$45:$BB$45, L726)&gt;0, INDEX(MaGv!$C$38:$BB$45, 1, MATCH(L726, MaGv!$C$45:$BB$45,0))," ")</f>
        <v>B5</v>
      </c>
      <c r="Q733" s="48" t="str">
        <f>IF(COUNTIF(MaGv!$C$50:$BB$50, L726)&gt;0, INDEX(MaGv!$C$38:$BB$50, 1, MATCH(L726, MaGv!$C$50:$BB$50,0))," ")</f>
        <v xml:space="preserve"> </v>
      </c>
      <c r="R733" s="48" t="str">
        <f>IF(COUNTIF(MaGv!$C$55:$BB$55, L726)&gt;0, INDEX(MaGv!$C$38:$BB$55, 1, MATCH(L726, MaGv!$C$55:$BB$55,0))," ")</f>
        <v>C7</v>
      </c>
      <c r="S733" s="48" t="str">
        <f>IF(COUNTIF(MaGv!$C$60:$BB$60, L726)&gt;0, INDEX(MaGv!$C$38:$BB$60, 1, MATCH(L726, MaGv!$C$60:$BB$60,0))," ")</f>
        <v>B2</v>
      </c>
      <c r="T733" s="48" t="str">
        <f>IF(COUNTIF(MaGv!$C$65:$BB$65, L726)&gt;0, INDEX(MaGv!$C$38:$BB$65, 1, MATCH(L726, MaGv!$C$65:$BB$65,0))," ")</f>
        <v xml:space="preserve"> </v>
      </c>
    </row>
    <row r="734" spans="1:22" ht="12.95" customHeight="1" x14ac:dyDescent="0.2">
      <c r="A734" s="91"/>
      <c r="B734" s="486"/>
      <c r="C734" s="48">
        <v>3</v>
      </c>
      <c r="D734" s="49" t="s">
        <v>708</v>
      </c>
      <c r="E734" s="48" t="str">
        <f>IF(COUNTIF(MaGv!$C$41:$BB$41, B726)&gt;0, INDEX(MaGv!$C$38:$BB$41, 1, MATCH(B726, MaGv!$C$41:$BB$41,0))," ")</f>
        <v xml:space="preserve"> </v>
      </c>
      <c r="F734" s="48" t="str">
        <f>IF(COUNTIF(MaGv!$C$46:$BB$46, B726)&gt;0, INDEX(MaGv!$C$38:$BB$46, 1, MATCH(B726, MaGv!$C$46:$BB$46,0))," ")</f>
        <v>C15</v>
      </c>
      <c r="G734" s="48" t="str">
        <f>IF(COUNTIF(MaGv!$C$51:$BB$51, B726)&gt;0, INDEX(MaGv!$C$38:$BB$51, 1, MATCH(B726, MaGv!$C$51:$BB$51,0))," ")</f>
        <v xml:space="preserve"> </v>
      </c>
      <c r="H734" s="48" t="str">
        <f>IF(COUNTIF(MaGv!$C$56:$BB$56, B726)&gt;0, INDEX(MaGv!$C$38:$BB$56, 1, MATCH(B726, MaGv!$C$56:$BB$56,0))," ")</f>
        <v>C15</v>
      </c>
      <c r="I734" s="48" t="str">
        <f>IF(COUNTIF(MaGv!$C$61:$BB$61, B726)&gt;0, INDEX(MaGv!$C$38:$BB$61, 1, MATCH(B726, MaGv!$C$61:$BB$61,0))," ")</f>
        <v xml:space="preserve"> </v>
      </c>
      <c r="J734" s="48" t="str">
        <f>IF(COUNTIF(MaGv!$C$66:$BB$66, B726)&gt;0, INDEX(MaGv!$C$38:$BB$66, 1, MATCH(B726, MaGv!$C$66:$BB$66,0))," ")</f>
        <v xml:space="preserve"> </v>
      </c>
      <c r="K734" s="75"/>
      <c r="L734" s="486"/>
      <c r="M734" s="48">
        <v>3</v>
      </c>
      <c r="N734" s="49" t="s">
        <v>708</v>
      </c>
      <c r="O734" s="48" t="str">
        <f>IF(COUNTIF(MaGv!$C$41:$BB$41, L726)&gt;0, INDEX(MaGv!$C$38:$BB$41, 1, MATCH(L726, MaGv!$C$41:$BB$41,0))," ")</f>
        <v>C3</v>
      </c>
      <c r="P734" s="48" t="str">
        <f>IF(COUNTIF(MaGv!$C$46:$BB$46, L726)&gt;0, INDEX(MaGv!$C$38:$BB$46, 1, MATCH(L726, MaGv!$C$46:$BB$46,0))," ")</f>
        <v>B5</v>
      </c>
      <c r="Q734" s="48" t="str">
        <f>IF(COUNTIF(MaGv!$C$51:$BB$51, L726)&gt;0, INDEX(MaGv!$C$38:$BB$51, 1, MATCH(L726, MaGv!$C$51:$BB$51,0))," ")</f>
        <v xml:space="preserve"> </v>
      </c>
      <c r="R734" s="48" t="str">
        <f>IF(COUNTIF(MaGv!$C$56:$BB$56, L726)&gt;0, INDEX(MaGv!$C$38:$BB$56, 1, MATCH(L726, MaGv!$C$56:$BB$56,0))," ")</f>
        <v>B5</v>
      </c>
      <c r="S734" s="48" t="str">
        <f>IF(COUNTIF(MaGv!$C$61:$BB$61, L726)&gt;0, INDEX(MaGv!$C$38:$BB$61, 1, MATCH(L726, MaGv!$C$61:$BB$61,0))," ")</f>
        <v xml:space="preserve"> </v>
      </c>
      <c r="T734" s="48" t="str">
        <f>IF(COUNTIF(MaGv!$C$66:$BB$66, L726)&gt;0, INDEX(MaGv!$C$38:$BB$66, 1, MATCH(L726, MaGv!$C$66:$BB$66,0))," ")</f>
        <v xml:space="preserve"> </v>
      </c>
    </row>
    <row r="735" spans="1:22" ht="12.95" customHeight="1" x14ac:dyDescent="0.2">
      <c r="A735" s="91"/>
      <c r="B735" s="486"/>
      <c r="C735" s="48">
        <v>4</v>
      </c>
      <c r="D735" s="49" t="s">
        <v>709</v>
      </c>
      <c r="E735" s="48" t="str">
        <f>IF(COUNTIF(MaGv!$C$42:$BB$42, B726)&gt;0, INDEX(MaGv!$C$38:$BB$42, 1, MATCH(B726, MaGv!$C$42:$BB$42,0))," ")</f>
        <v xml:space="preserve"> </v>
      </c>
      <c r="F735" s="48" t="str">
        <f>IF(COUNTIF(MaGv!$C$47:$BB$47, B726)&gt;0, INDEX(MaGv!$C$38:$BB$47, 1, MATCH(B726, MaGv!$C$47:$BB$47,0))," ")</f>
        <v>A8</v>
      </c>
      <c r="G735" s="48" t="str">
        <f>IF(COUNTIF(MaGv!$C$52:$BB$52, B726)&gt;0, INDEX(MaGv!$C$38:$BB$52, 1, MATCH(B726, MaGv!$C$52:$BB$52, 0))," ")</f>
        <v xml:space="preserve"> </v>
      </c>
      <c r="H735" s="48" t="str">
        <f>IF(COUNTIF(MaGv!$C$57:$BB$57, B726)&gt;0, INDEX(MaGv!$C$38:$BB$57, 1, MATCH(B726, MaGv!$C$57:$BB$57,0))," ")</f>
        <v>A5</v>
      </c>
      <c r="I735" s="48" t="str">
        <f>IF(COUNTIF(MaGv!$C$62:$BB$62, B726)&gt;0, INDEX(MaGv!$C$38:$BB$62, 1, MATCH(B726, MaGv!$C$62:$BB$62,0))," ")</f>
        <v xml:space="preserve"> </v>
      </c>
      <c r="J735" s="48" t="str">
        <f>IF(COUNTIF(MaGv!$C$66:$BB$67, B726)&gt;0, INDEX(MaGv!$C$38:$BB$67, 1, MATCH(B726, MaGv!$C$67:$BB$67,0))," ")</f>
        <v xml:space="preserve"> </v>
      </c>
      <c r="K735" s="75"/>
      <c r="L735" s="486"/>
      <c r="M735" s="48">
        <v>4</v>
      </c>
      <c r="N735" s="49" t="s">
        <v>709</v>
      </c>
      <c r="O735" s="48" t="str">
        <f>IF(COUNTIF(MaGv!$C$42:$BB$42, L726)&gt;0, INDEX(MaGv!$C$38:$BB$42, 1, MATCH(L726, MaGv!$C$42:$BB$42,0))," ")</f>
        <v>B5</v>
      </c>
      <c r="P735" s="48" t="str">
        <f>IF(COUNTIF(MaGv!$C$47:$BB$47, L726)&gt;0, INDEX(MaGv!$C$38:$BB$47, 1, MATCH(L726, MaGv!$C$47:$BB$47,0))," ")</f>
        <v xml:space="preserve"> </v>
      </c>
      <c r="Q735" s="48" t="str">
        <f>IF(COUNTIF(MaGv!$C$52:$BB$52, L726)&gt;0, INDEX(MaGv!$C$38:$BB$52, 1, MATCH(L726, MaGv!$C$52:$BB$52, 0))," ")</f>
        <v xml:space="preserve"> </v>
      </c>
      <c r="R735" s="48" t="str">
        <f>IF(COUNTIF(MaGv!$C$57:$BB$57, L726)&gt;0, INDEX(MaGv!$C$38:$BB$57, 1, MATCH(L726, MaGv!$C$57:$BB$57,0))," ")</f>
        <v>B5</v>
      </c>
      <c r="S735" s="48" t="str">
        <f>IF(COUNTIF(MaGv!$C$62:$BB$62, L726)&gt;0, INDEX(MaGv!$C$38:$BB$62, 1, MATCH(L726, MaGv!$C$62:$BB$62,0))," ")</f>
        <v xml:space="preserve"> </v>
      </c>
      <c r="T735" s="48" t="str">
        <f>IF(COUNTIF(MaGv!$C$66:$BB$67, L726)&gt;0, INDEX(MaGv!$C$38:$BB$67, 1, MATCH(L726, MaGv!$C$67:$BB$67,0))," ")</f>
        <v xml:space="preserve"> </v>
      </c>
    </row>
    <row r="736" spans="1:22" ht="12.95" customHeight="1" x14ac:dyDescent="0.2">
      <c r="A736" s="91"/>
      <c r="B736" s="487"/>
      <c r="C736" s="50">
        <v>5</v>
      </c>
      <c r="D736" s="51" t="s">
        <v>710</v>
      </c>
      <c r="E736" s="50" t="str">
        <f>IF(COUNTIF(MaGv!$C$43:$BB$43, B726)&gt;0, INDEX(MaGv!$C$38:$BB$43, 1, MATCH(B726, MaGv!$C$43:$BB$43,0))," ")</f>
        <v xml:space="preserve"> </v>
      </c>
      <c r="F736" s="50" t="str">
        <f>IF(COUNTIF(MaGv!$C$48:$BB$48, B726)&gt;0, INDEX(MaGv!$C$38:$BB$48, 1, MATCH(B726, MaGv!$C$48:$BB$48,0))," ")</f>
        <v xml:space="preserve"> </v>
      </c>
      <c r="G736" s="50" t="str">
        <f>IF(COUNTIF(MaGv!$C$53:$BB$53, B726)&gt;0, INDEX(MaGv!$C$38:$BB$53, 1, MATCH(B726, MaGv!$C$53:$BB$53,0))," ")</f>
        <v xml:space="preserve"> </v>
      </c>
      <c r="H736" s="50" t="str">
        <f>IF(COUNTIF(MaGv!$C$58:$BB$58, B726)&gt;0, INDEX(MaGv!$C$38:$BB$58, 1, MATCH(B726, MaGv!$C$58:$BB$58,0))," ")</f>
        <v>A5</v>
      </c>
      <c r="I736" s="50" t="str">
        <f>IF(COUNTIF(MaGv!$C$63:$BB$63, B726)&gt;0, INDEX(MaGv!$C$38:$BB$63, 1, MATCH(B726, MaGv!$C$63:$BB$63,0))," ")</f>
        <v xml:space="preserve"> </v>
      </c>
      <c r="J736" s="50" t="str">
        <f>IF(COUNTIF(MaGv!$C$68:$BB$68, B726)&gt;0, INDEX(MaGv!$C$38:$BB$68, 1, MATCH(B726, MaGv!$C$68:$BB$68,0))," ")</f>
        <v xml:space="preserve"> </v>
      </c>
      <c r="K736" s="75"/>
      <c r="L736" s="487"/>
      <c r="M736" s="50">
        <v>5</v>
      </c>
      <c r="N736" s="51" t="s">
        <v>710</v>
      </c>
      <c r="O736" s="50" t="str">
        <f>IF(COUNTIF(MaGv!$C$43:$BB$43, L726)&gt;0, INDEX(MaGv!$C$38:$BB$43, 1, MATCH(L726, MaGv!$C$43:$BB$43,0))," ")</f>
        <v>B5</v>
      </c>
      <c r="P736" s="50" t="str">
        <f>IF(COUNTIF(MaGv!$C$48:$BB$48, L726)&gt;0, INDEX(MaGv!$C$38:$BB$48, 1, MATCH(L726, MaGv!$C$48:$BB$48,0))," ")</f>
        <v xml:space="preserve"> </v>
      </c>
      <c r="Q736" s="50" t="str">
        <f>IF(COUNTIF(MaGv!$C$53:$BB$53, L726)&gt;0, INDEX(MaGv!$C$38:$BB$53, 1, MATCH(L726, MaGv!$C$53:$BB$53,0))," ")</f>
        <v xml:space="preserve"> </v>
      </c>
      <c r="R736" s="50" t="str">
        <f>IF(COUNTIF(MaGv!$C$58:$BB$58, L726)&gt;0, INDEX(MaGv!$C$38:$BB$58, 1, MATCH(L726, MaGv!$C$58:$BB$58,0))," ")</f>
        <v xml:space="preserve"> </v>
      </c>
      <c r="S736" s="50" t="str">
        <f>IF(COUNTIF(MaGv!$C$63:$BB$63, L726)&gt;0, INDEX(MaGv!$C$38:$BB$63, 1, MATCH(L726, MaGv!$C$63:$BB$63,0))," ")</f>
        <v xml:space="preserve"> </v>
      </c>
      <c r="T736" s="50" t="str">
        <f>IF(COUNTIF(MaGv!$C$68:$BB$68, L726)&gt;0, INDEX(MaGv!$C$38:$BB$68, 1, MATCH(L726, MaGv!$C$68:$BB$68,0))," ")</f>
        <v xml:space="preserve"> </v>
      </c>
    </row>
    <row r="737" spans="1:22" ht="12.95" customHeight="1" x14ac:dyDescent="0.2">
      <c r="A737" s="91"/>
      <c r="B737" s="86"/>
      <c r="C737" s="45"/>
      <c r="D737" s="52"/>
      <c r="E737" s="45"/>
      <c r="F737" s="45"/>
      <c r="G737" s="45"/>
      <c r="H737" s="45"/>
      <c r="I737" s="45"/>
      <c r="J737" s="45"/>
      <c r="K737" s="75"/>
      <c r="L737" s="86"/>
      <c r="M737" s="45"/>
      <c r="N737" s="52"/>
      <c r="O737" s="45"/>
      <c r="P737" s="45"/>
      <c r="Q737" s="45"/>
      <c r="R737" s="45"/>
      <c r="S737" s="45"/>
      <c r="T737" s="45"/>
    </row>
    <row r="738" spans="1:22" ht="12.95" customHeight="1" x14ac:dyDescent="0.2">
      <c r="A738" s="94"/>
      <c r="B738" s="87"/>
      <c r="C738" s="53"/>
      <c r="D738" s="53"/>
      <c r="E738" s="54"/>
      <c r="F738" s="54"/>
      <c r="G738" s="54"/>
      <c r="H738" s="54"/>
      <c r="I738" s="54"/>
      <c r="J738" s="54"/>
      <c r="K738" s="54"/>
      <c r="L738" s="87"/>
      <c r="M738" s="53"/>
      <c r="N738" s="53"/>
      <c r="O738" s="54"/>
      <c r="P738" s="54"/>
      <c r="Q738" s="54"/>
      <c r="R738" s="54"/>
      <c r="S738" s="54"/>
      <c r="T738" s="54"/>
    </row>
    <row r="739" spans="1:22" ht="12.95" customHeight="1" x14ac:dyDescent="0.2">
      <c r="A739" s="91"/>
      <c r="B739" s="83"/>
      <c r="C739" s="40" t="s">
        <v>94</v>
      </c>
      <c r="D739" s="40"/>
      <c r="E739" s="40"/>
      <c r="F739" s="40"/>
      <c r="G739" s="40"/>
      <c r="H739" s="40" t="str">
        <f>MaGv!$N$1</f>
        <v>02/1/2018</v>
      </c>
      <c r="I739" s="40"/>
      <c r="J739" s="40"/>
      <c r="K739" s="41"/>
      <c r="L739" s="83"/>
      <c r="M739" s="40" t="s">
        <v>94</v>
      </c>
      <c r="N739" s="40"/>
      <c r="O739" s="40"/>
      <c r="P739" s="40"/>
      <c r="Q739" s="40"/>
      <c r="R739" s="40" t="str">
        <f>MaGv!$N$1</f>
        <v>02/1/2018</v>
      </c>
      <c r="S739" s="40"/>
      <c r="T739" s="40"/>
    </row>
    <row r="740" spans="1:22" ht="18.75" customHeight="1" x14ac:dyDescent="0.3">
      <c r="B740" s="84" t="s">
        <v>95</v>
      </c>
      <c r="C740" s="489" t="str">
        <f>VLOOKUP(B742,dsma,3,0)&amp;"-"&amp;VLOOKUP(B742,dsma,5,0)</f>
        <v>Đỗ Thị Phương-AVăn</v>
      </c>
      <c r="D740" s="489"/>
      <c r="E740" s="489"/>
      <c r="F740" s="489"/>
      <c r="G740" s="41"/>
      <c r="H740" s="42"/>
      <c r="I740" s="43" t="s">
        <v>180</v>
      </c>
      <c r="J740" s="44">
        <f>60-COUNTIF(E743:J752, " ")</f>
        <v>20</v>
      </c>
      <c r="K740" s="41"/>
      <c r="L740" s="84" t="s">
        <v>95</v>
      </c>
      <c r="M740" s="489" t="str">
        <f>VLOOKUP(L742,dsma,3,0)&amp;"-"&amp;VLOOKUP(L742,dsma,5,0)</f>
        <v>Nguyễn Thanh Thủy-AVăn</v>
      </c>
      <c r="N740" s="489"/>
      <c r="O740" s="489"/>
      <c r="P740" s="489"/>
      <c r="Q740" s="41"/>
      <c r="R740" s="42"/>
      <c r="S740" s="43" t="s">
        <v>180</v>
      </c>
      <c r="T740" s="44">
        <f>60-COUNTIF(O743:T752, " ")</f>
        <v>22</v>
      </c>
    </row>
    <row r="741" spans="1:22" ht="3" customHeight="1" x14ac:dyDescent="0.2">
      <c r="B741" s="83"/>
      <c r="C741" s="41"/>
      <c r="D741" s="41"/>
      <c r="E741" s="45"/>
      <c r="F741" s="41"/>
      <c r="G741" s="41"/>
      <c r="H741" s="41"/>
      <c r="I741" s="41"/>
      <c r="J741" s="41"/>
      <c r="K741" s="41"/>
      <c r="L741" s="83"/>
      <c r="M741" s="41"/>
      <c r="N741" s="41"/>
      <c r="O741" s="45"/>
      <c r="P741" s="41"/>
      <c r="Q741" s="41"/>
      <c r="R741" s="41"/>
      <c r="S741" s="41"/>
      <c r="T741" s="41"/>
    </row>
    <row r="742" spans="1:22" ht="12.95" customHeight="1" x14ac:dyDescent="0.2">
      <c r="A742" s="93"/>
      <c r="B742" s="85" t="str">
        <f>X97</f>
        <v>BA06</v>
      </c>
      <c r="C742" s="46" t="s">
        <v>96</v>
      </c>
      <c r="D742" s="46" t="s">
        <v>97</v>
      </c>
      <c r="E742" s="46" t="s">
        <v>15</v>
      </c>
      <c r="F742" s="46" t="s">
        <v>16</v>
      </c>
      <c r="G742" s="46" t="s">
        <v>38</v>
      </c>
      <c r="H742" s="46" t="s">
        <v>39</v>
      </c>
      <c r="I742" s="46" t="s">
        <v>40</v>
      </c>
      <c r="J742" s="46" t="s">
        <v>41</v>
      </c>
      <c r="K742" s="74"/>
      <c r="L742" s="85" t="str">
        <f>X98</f>
        <v>BA07</v>
      </c>
      <c r="M742" s="46" t="s">
        <v>96</v>
      </c>
      <c r="N742" s="46" t="s">
        <v>97</v>
      </c>
      <c r="O742" s="46" t="s">
        <v>15</v>
      </c>
      <c r="P742" s="46" t="s">
        <v>16</v>
      </c>
      <c r="Q742" s="46" t="s">
        <v>38</v>
      </c>
      <c r="R742" s="46" t="s">
        <v>39</v>
      </c>
      <c r="S742" s="46" t="s">
        <v>40</v>
      </c>
      <c r="T742" s="46" t="s">
        <v>41</v>
      </c>
      <c r="V742" s="89">
        <v>94</v>
      </c>
    </row>
    <row r="743" spans="1:22" ht="12.95" customHeight="1" x14ac:dyDescent="0.2">
      <c r="A743" s="91"/>
      <c r="B743" s="488" t="s">
        <v>25</v>
      </c>
      <c r="C743" s="38">
        <v>1</v>
      </c>
      <c r="D743" s="47" t="s">
        <v>98</v>
      </c>
      <c r="E743" s="38" t="str">
        <f>IF(COUNTIF(MaGv!$C$4:$BB$4, B742)&gt;0, INDEX(MaGv!$C$3:$BB$4, 1, MATCH(B742, MaGv!$C$4:$BB$4,0))," ")</f>
        <v xml:space="preserve"> </v>
      </c>
      <c r="F743" s="38" t="str">
        <f>IF(COUNTIF(MaGv!$C$9:$BB$9, B742)&gt;0, INDEX(MaGv!$C$3:$BB$9, 1, MATCH(B742, MaGv!$C$9:$BB$9,0))," ")</f>
        <v xml:space="preserve"> </v>
      </c>
      <c r="G743" s="38" t="str">
        <f>IF(COUNTIF(MaGv!$C$14:$BB$14, B742)&gt;0, INDEX(MaGv!$C$3:$BB$14, 1, MATCH(B742, MaGv!$C$14:$BB$14,0))," ")</f>
        <v>C11</v>
      </c>
      <c r="H743" s="38" t="str">
        <f>IF(COUNTIF(MaGv!$C$19:$BB$19, B742)&gt;0, INDEX(MaGv!$C$3:$BB$19, 1, MATCH(B742, MaGv!$C$19:$BB$19,0))," ")</f>
        <v>A1</v>
      </c>
      <c r="I743" s="38" t="str">
        <f>IF(COUNTIF(MaGv!$C$24:$BB$24, B742)&gt;0, INDEX(MaGv!$C$3:$BB$24, 1, MATCH(B742, MaGv!$C$24:$BB$24,0))," ")</f>
        <v xml:space="preserve"> </v>
      </c>
      <c r="J743" s="38" t="str">
        <f>IF(COUNTIF(MaGv!$C$29:$BB$29, B742)&gt;0, INDEX(MaGv!$C$3:$BB$29, 1, MATCH(B742, MaGv!$C$29:$BB$29,0))," ")</f>
        <v xml:space="preserve"> </v>
      </c>
      <c r="K743" s="75"/>
      <c r="L743" s="488" t="s">
        <v>25</v>
      </c>
      <c r="M743" s="38">
        <v>1</v>
      </c>
      <c r="N743" s="47" t="s">
        <v>98</v>
      </c>
      <c r="O743" s="38" t="str">
        <f>IF(COUNTIF(MaGv!$C$4:$BB$4, L742)&gt;0, INDEX(MaGv!$C$3:$BB$4, 1, MATCH(L742, MaGv!$C$4:$BB$4,0))," ")</f>
        <v xml:space="preserve"> </v>
      </c>
      <c r="P743" s="38" t="str">
        <f>IF(COUNTIF(MaGv!$C$9:$BB$9, L742)&gt;0, INDEX(MaGv!$C$3:$BB$9, 1, MATCH(L742, MaGv!$C$9:$BB$9,0))," ")</f>
        <v xml:space="preserve"> </v>
      </c>
      <c r="Q743" s="38" t="str">
        <f>IF(COUNTIF(MaGv!$C$14:$BB$14, L742)&gt;0, INDEX(MaGv!$C$3:$BB$14, 1, MATCH(L742, MaGv!$C$14:$BB$14,0))," ")</f>
        <v xml:space="preserve"> </v>
      </c>
      <c r="R743" s="38" t="str">
        <f>IF(COUNTIF(MaGv!$C$19:$BB$19, L742)&gt;0, INDEX(MaGv!$C$3:$BB$19, 1, MATCH(L742, MaGv!$C$19:$BB$19,0))," ")</f>
        <v xml:space="preserve"> </v>
      </c>
      <c r="S743" s="38" t="str">
        <f>IF(COUNTIF(MaGv!$C$24:$BB$24, L742)&gt;0, INDEX(MaGv!$C$3:$BB$24, 1, MATCH(L742, MaGv!$C$24:$BB$24,0))," ")</f>
        <v xml:space="preserve"> </v>
      </c>
      <c r="T743" s="38" t="str">
        <f>IF(COUNTIF(MaGv!$C$29:$BB$29, L742)&gt;0, INDEX(MaGv!$C$3:$BB$29, 1, MATCH(L742, MaGv!$C$29:$BB$29,0))," ")</f>
        <v xml:space="preserve"> </v>
      </c>
    </row>
    <row r="744" spans="1:22" ht="12.95" customHeight="1" x14ac:dyDescent="0.2">
      <c r="A744" s="91"/>
      <c r="B744" s="486"/>
      <c r="C744" s="48">
        <v>2</v>
      </c>
      <c r="D744" s="49" t="s">
        <v>140</v>
      </c>
      <c r="E744" s="48" t="str">
        <f>IF(COUNTIF(MaGv!$C$5:$BB$5, B742)&gt;0, INDEX(MaGv!$C$3:$BB$5, 1, MATCH(B742, MaGv!$C$5:$BB$5,0))," ")</f>
        <v xml:space="preserve"> </v>
      </c>
      <c r="F744" s="48" t="str">
        <f>IF(COUNTIF(MaGv!$C$10:$BB$10, B742)&gt;0, INDEX(MaGv!$C$3:$BB$10, 1, MATCH(B742, MaGv!$C$10:$BB$10,0))," ")</f>
        <v xml:space="preserve"> </v>
      </c>
      <c r="G744" s="48" t="str">
        <f>IF(COUNTIF(MaGv!$C$15:$BB$15, B742)&gt;0, INDEX(MaGv!$C$3:$BB$15, 1, MATCH(B742, MaGv!$C$15:$BB$15,0))," ")</f>
        <v>A1</v>
      </c>
      <c r="H744" s="48" t="str">
        <f>IF(COUNTIF(MaGv!$C$20:$BB$20, B742)&gt;0, INDEX(MaGv!$C$3:$BB$20, 1, MATCH(B742, MaGv!$C$20:$BB$20,0))," ")</f>
        <v>A1</v>
      </c>
      <c r="I744" s="48" t="str">
        <f>IF(COUNTIF(MaGv!$C$25:$BB$25, B742)&gt;0, INDEX(MaGv!$C$3:$BB$25, 1, MATCH(B742, MaGv!$C$25:$BB$25,0))," ")</f>
        <v xml:space="preserve"> </v>
      </c>
      <c r="J744" s="48" t="str">
        <f>IF(COUNTIF(MaGv!$C$30:$BB$30, B742)&gt;0, INDEX(MaGv!$C$3:$BB$30, 1, MATCH(B742, MaGv!$C$30:$BB$30,0))," ")</f>
        <v xml:space="preserve"> </v>
      </c>
      <c r="K744" s="75"/>
      <c r="L744" s="486"/>
      <c r="M744" s="48">
        <v>2</v>
      </c>
      <c r="N744" s="49" t="s">
        <v>140</v>
      </c>
      <c r="O744" s="48" t="str">
        <f>IF(COUNTIF(MaGv!$C$5:$BB$5, L742)&gt;0, INDEX(MaGv!$C$3:$BB$5, 1, MATCH(L742, MaGv!$C$5:$BB$5,0))," ")</f>
        <v xml:space="preserve"> </v>
      </c>
      <c r="P744" s="48" t="str">
        <f>IF(COUNTIF(MaGv!$C$10:$BB$10, L742)&gt;0, INDEX(MaGv!$C$3:$BB$10, 1, MATCH(L742, MaGv!$C$10:$BB$10,0))," ")</f>
        <v xml:space="preserve"> </v>
      </c>
      <c r="Q744" s="48" t="str">
        <f>IF(COUNTIF(MaGv!$C$15:$BB$15, L742)&gt;0, INDEX(MaGv!$C$3:$BB$15, 1, MATCH(L742, MaGv!$C$15:$BB$15,0))," ")</f>
        <v xml:space="preserve"> </v>
      </c>
      <c r="R744" s="48" t="str">
        <f>IF(COUNTIF(MaGv!$C$20:$BB$20, L742)&gt;0, INDEX(MaGv!$C$3:$BB$20, 1, MATCH(L742, MaGv!$C$20:$BB$20,0))," ")</f>
        <v>A9</v>
      </c>
      <c r="S744" s="48" t="str">
        <f>IF(COUNTIF(MaGv!$C$25:$BB$25, L742)&gt;0, INDEX(MaGv!$C$3:$BB$25, 1, MATCH(L742, MaGv!$C$25:$BB$25,0))," ")</f>
        <v xml:space="preserve"> </v>
      </c>
      <c r="T744" s="48" t="str">
        <f>IF(COUNTIF(MaGv!$C$30:$BB$30, L742)&gt;0, INDEX(MaGv!$C$3:$BB$30, 1, MATCH(L742, MaGv!$C$30:$BB$30,0))," ")</f>
        <v xml:space="preserve"> </v>
      </c>
    </row>
    <row r="745" spans="1:22" ht="12.95" customHeight="1" x14ac:dyDescent="0.2">
      <c r="A745" s="91"/>
      <c r="B745" s="486"/>
      <c r="C745" s="48">
        <v>3</v>
      </c>
      <c r="D745" s="49" t="s">
        <v>445</v>
      </c>
      <c r="E745" s="48" t="str">
        <f>IF(COUNTIF(MaGv!$C$6:$BB$6, B742)&gt;0, INDEX(MaGv!$C$3:$BB$6, 1, MATCH(B742, MaGv!$C$6:$BB$6,0))," ")</f>
        <v xml:space="preserve"> </v>
      </c>
      <c r="F745" s="48" t="str">
        <f>IF(COUNTIF(MaGv!$C$11:$BB$11, B742)&gt;0, INDEX(MaGv!$C$3:$BB$11, 1, MATCH(B742, MaGv!$C$11:$BB$11,0))," ")</f>
        <v xml:space="preserve"> </v>
      </c>
      <c r="G745" s="48" t="str">
        <f>IF(COUNTIF(MaGv!$C$16:$BB$16, B742)&gt;0, INDEX(MaGv!$C$3:$BB$16, 1, MATCH(B742, MaGv!$C$16:$BB$16,0))," ")</f>
        <v>A1</v>
      </c>
      <c r="H745" s="48" t="str">
        <f>IF(COUNTIF(MaGv!$C$21:$BB$21, B742)&gt;0, INDEX(MaGv!$C$3:$BB$21, 1, MATCH(B742, MaGv!$C$21:$BB$21,0))," ")</f>
        <v>A14</v>
      </c>
      <c r="I745" s="48" t="str">
        <f>IF(COUNTIF(MaGv!$C$26:$BB$26, B742)&gt;0, INDEX(MaGv!$C$3:$BB$26, 1, MATCH(B742, MaGv!$C$26:$BB$26,0))," ")</f>
        <v xml:space="preserve"> </v>
      </c>
      <c r="J745" s="48" t="str">
        <f>IF(COUNTIF(MaGv!$C$31:$BB$31, B742)&gt;0, INDEX(MaGv!$C$3:$BB$31, 1, MATCH(B742, MaGv!$C$31:$BB$31,0))," ")</f>
        <v xml:space="preserve"> </v>
      </c>
      <c r="K745" s="75"/>
      <c r="L745" s="486"/>
      <c r="M745" s="48">
        <v>3</v>
      </c>
      <c r="N745" s="49" t="s">
        <v>445</v>
      </c>
      <c r="O745" s="48" t="str">
        <f>IF(COUNTIF(MaGv!$C$6:$BB$6, L742)&gt;0, INDEX(MaGv!$C$3:$BB$6, 1, MATCH(L742, MaGv!$C$6:$BB$6,0))," ")</f>
        <v>B6</v>
      </c>
      <c r="P745" s="48" t="str">
        <f>IF(COUNTIF(MaGv!$C$11:$BB$11, L742)&gt;0, INDEX(MaGv!$C$3:$BB$11, 1, MATCH(L742, MaGv!$C$11:$BB$11,0))," ")</f>
        <v>B7</v>
      </c>
      <c r="Q745" s="48" t="str">
        <f>IF(COUNTIF(MaGv!$C$16:$BB$16, L742)&gt;0, INDEX(MaGv!$C$3:$BB$16, 1, MATCH(L742, MaGv!$C$16:$BB$16,0))," ")</f>
        <v>A9</v>
      </c>
      <c r="R745" s="48" t="str">
        <f>IF(COUNTIF(MaGv!$C$21:$BB$21, L742)&gt;0, INDEX(MaGv!$C$3:$BB$21, 1, MATCH(L742, MaGv!$C$21:$BB$21,0))," ")</f>
        <v xml:space="preserve"> </v>
      </c>
      <c r="S745" s="48" t="str">
        <f>IF(COUNTIF(MaGv!$C$26:$BB$26, L742)&gt;0, INDEX(MaGv!$C$3:$BB$26, 1, MATCH(L742, MaGv!$C$26:$BB$26,0))," ")</f>
        <v xml:space="preserve"> </v>
      </c>
      <c r="T745" s="48" t="str">
        <f>IF(COUNTIF(MaGv!$C$31:$BB$31, L742)&gt;0, INDEX(MaGv!$C$3:$BB$31, 1, MATCH(L742, MaGv!$C$31:$BB$31,0))," ")</f>
        <v xml:space="preserve"> </v>
      </c>
    </row>
    <row r="746" spans="1:22" ht="12.95" customHeight="1" x14ac:dyDescent="0.2">
      <c r="A746" s="91"/>
      <c r="B746" s="486"/>
      <c r="C746" s="48">
        <v>4</v>
      </c>
      <c r="D746" s="49" t="s">
        <v>141</v>
      </c>
      <c r="E746" s="48" t="str">
        <f>IF(COUNTIF(MaGv!$C$7:$BB$7, B742)&gt;0, INDEX(MaGv!$C$3:$BB$7, 1, MATCH(B742, MaGv!$C$7:$BB$7,0))," ")</f>
        <v xml:space="preserve"> </v>
      </c>
      <c r="F746" s="48" t="str">
        <f>IF(COUNTIF(MaGv!$C$12:$BB$12, B742)&gt;0, INDEX(MaGv!$C$3:$BB$12, 1, MATCH(B742, MaGv!$C$12:$BB$12,0))," ")</f>
        <v xml:space="preserve"> </v>
      </c>
      <c r="G746" s="48" t="str">
        <f>IF(COUNTIF(MaGv!$C$17:$BB$17, B742)&gt;0, INDEX(MaGv!$C$3:$BB$17, 1, MATCH(B742, MaGv!$C$17:$BB$17,0))," ")</f>
        <v>A6</v>
      </c>
      <c r="H746" s="48" t="str">
        <f>IF(COUNTIF(MaGv!$C$22:$BB$22, B742)&gt;0, INDEX(MaGv!$C$3:$BB$22, 1, MATCH(B742, MaGv!$C$22:$BB$22,0))," ")</f>
        <v>A6</v>
      </c>
      <c r="I746" s="48" t="str">
        <f>IF(COUNTIF(MaGv!$C$27:$BB$27, B742)&gt;0, INDEX(MaGv!$C$3:$BB$27, 1, MATCH(B742, MaGv!$C$27:$BB$27,0))," ")</f>
        <v xml:space="preserve"> </v>
      </c>
      <c r="J746" s="48" t="str">
        <f>IF(COUNTIF(MaGv!$C$32:$BB$32, B742)&gt;0, INDEX(MaGv!$C$3:$BB$32, 1, MATCH(B742, MaGv!$C$32:$BB$32,0))," ")</f>
        <v xml:space="preserve"> </v>
      </c>
      <c r="K746" s="75"/>
      <c r="L746" s="486"/>
      <c r="M746" s="48">
        <v>4</v>
      </c>
      <c r="N746" s="49" t="s">
        <v>141</v>
      </c>
      <c r="O746" s="48" t="str">
        <f>IF(COUNTIF(MaGv!$C$7:$BB$7, L742)&gt;0, INDEX(MaGv!$C$3:$BB$7, 1, MATCH(L742, MaGv!$C$7:$BB$7,0))," ")</f>
        <v>B6</v>
      </c>
      <c r="P746" s="48" t="str">
        <f>IF(COUNTIF(MaGv!$C$12:$BB$12, L742)&gt;0, INDEX(MaGv!$C$3:$BB$12, 1, MATCH(L742, MaGv!$C$12:$BB$12,0))," ")</f>
        <v>B7</v>
      </c>
      <c r="Q746" s="48" t="str">
        <f>IF(COUNTIF(MaGv!$C$17:$BB$17, L742)&gt;0, INDEX(MaGv!$C$3:$BB$17, 1, MATCH(L742, MaGv!$C$17:$BB$17,0))," ")</f>
        <v>A3</v>
      </c>
      <c r="R746" s="48" t="str">
        <f>IF(COUNTIF(MaGv!$C$22:$BB$22, L742)&gt;0, INDEX(MaGv!$C$3:$BB$22, 1, MATCH(L742, MaGv!$C$22:$BB$22,0))," ")</f>
        <v>A3</v>
      </c>
      <c r="S746" s="48" t="str">
        <f>IF(COUNTIF(MaGv!$C$27:$BB$27, L742)&gt;0, INDEX(MaGv!$C$3:$BB$27, 1, MATCH(L742, MaGv!$C$27:$BB$27,0))," ")</f>
        <v xml:space="preserve"> </v>
      </c>
      <c r="T746" s="48" t="str">
        <f>IF(COUNTIF(MaGv!$C$32:$BB$32, L742)&gt;0, INDEX(MaGv!$C$3:$BB$32, 1, MATCH(L742, MaGv!$C$32:$BB$32,0))," ")</f>
        <v xml:space="preserve"> </v>
      </c>
    </row>
    <row r="747" spans="1:22" ht="12.95" customHeight="1" thickBot="1" x14ac:dyDescent="0.25">
      <c r="A747" s="91"/>
      <c r="B747" s="486"/>
      <c r="C747" s="79">
        <v>5</v>
      </c>
      <c r="D747" s="81" t="s">
        <v>142</v>
      </c>
      <c r="E747" s="79" t="str">
        <f>IF(COUNTIF(MaGv!$C$8:$BB$8, B742)&gt;0, INDEX(MaGv!$C$3:$BB$8, 1, MATCH(B742, MaGv!$C$8:$BB$8,0))," ")</f>
        <v xml:space="preserve"> </v>
      </c>
      <c r="F747" s="79" t="str">
        <f>IF(COUNTIF(MaGv!$C$13:$BB$13, B742)&gt;0, INDEX(MaGv!$C$3:$BB$13, 1, MATCH(B742, MaGv!$C$13:$BB$13,0))," ")</f>
        <v xml:space="preserve"> </v>
      </c>
      <c r="G747" s="79" t="str">
        <f>IF(COUNTIF(MaGv!$C$18:$BB$18, B742)&gt;0, INDEX(MaGv!$C$3:$BB$18, 1, MATCH(B742, MaGv!$C$18:$BB$18,0))," ")</f>
        <v>A6</v>
      </c>
      <c r="H747" s="79" t="str">
        <f>IF(COUNTIF(MaGv!$C$23:$BB$23, B742)&gt;0, INDEX(MaGv!$C$3:$BB$23, 1, MATCH(B742, MaGv!$C$23:$BB$23,0))," ")</f>
        <v xml:space="preserve"> </v>
      </c>
      <c r="I747" s="79" t="str">
        <f>IF(COUNTIF(MaGv!$C$28:$BB$28, B742)&gt;0, INDEX(MaGv!$C$3:$BB$28, 1, MATCH(B742, MaGv!$C$28:$BB$28,0))," ")</f>
        <v xml:space="preserve"> </v>
      </c>
      <c r="J747" s="79" t="str">
        <f>IF(COUNTIF(MaGv!$C$33:$BB$33, B742)&gt;0, INDEX(MaGv!$C$3:$BB$33, 1, MATCH(B742, MaGv!$C$33:$BB$33, 0))," ")</f>
        <v xml:space="preserve"> </v>
      </c>
      <c r="K747" s="75"/>
      <c r="L747" s="486"/>
      <c r="M747" s="79">
        <v>5</v>
      </c>
      <c r="N747" s="81" t="s">
        <v>142</v>
      </c>
      <c r="O747" s="79" t="str">
        <f>IF(COUNTIF(MaGv!$C$8:$BB$8, L742)&gt;0, INDEX(MaGv!$C$3:$BB$8, 1, MATCH(L742, MaGv!$C$8:$BB$8,0))," ")</f>
        <v xml:space="preserve"> </v>
      </c>
      <c r="P747" s="79" t="str">
        <f>IF(COUNTIF(MaGv!$C$13:$BB$13, L742)&gt;0, INDEX(MaGv!$C$3:$BB$13, 1, MATCH(L742, MaGv!$C$13:$BB$13,0))," ")</f>
        <v xml:space="preserve"> </v>
      </c>
      <c r="Q747" s="79" t="str">
        <f>IF(COUNTIF(MaGv!$C$18:$BB$18, L742)&gt;0, INDEX(MaGv!$C$3:$BB$18, 1, MATCH(L742, MaGv!$C$18:$BB$18,0))," ")</f>
        <v>A3</v>
      </c>
      <c r="R747" s="79" t="str">
        <f>IF(COUNTIF(MaGv!$C$23:$BB$23, L742)&gt;0, INDEX(MaGv!$C$3:$BB$23, 1, MATCH(L742, MaGv!$C$23:$BB$23,0))," ")</f>
        <v>A3</v>
      </c>
      <c r="S747" s="79" t="str">
        <f>IF(COUNTIF(MaGv!$C$28:$BB$28, L742)&gt;0, INDEX(MaGv!$C$3:$BB$28, 1, MATCH(L742, MaGv!$C$28:$BB$28,0))," ")</f>
        <v xml:space="preserve"> </v>
      </c>
      <c r="T747" s="79" t="str">
        <f>IF(COUNTIF(MaGv!$C$33:$BB$33, L742)&gt;0, INDEX(MaGv!$C$3:$BB$33, 1, MATCH(L742, MaGv!$C$33:$BB$33, 0))," ")</f>
        <v xml:space="preserve"> </v>
      </c>
    </row>
    <row r="748" spans="1:22" ht="12.95" customHeight="1" thickTop="1" x14ac:dyDescent="0.2">
      <c r="A748" s="91"/>
      <c r="B748" s="485" t="s">
        <v>24</v>
      </c>
      <c r="C748" s="80">
        <v>1</v>
      </c>
      <c r="D748" s="82" t="s">
        <v>446</v>
      </c>
      <c r="E748" s="80" t="str">
        <f>IF(COUNTIF(MaGv!$C$39:$BB$39, B742)&gt;0, INDEX(MaGv!$C$38:$BB$39, 1, MATCH(B742, MaGv!$C$39:$BB$39,0))," ")</f>
        <v xml:space="preserve"> </v>
      </c>
      <c r="F748" s="80" t="str">
        <f>IF(COUNTIF(MaGv!$C$44:$BB$44, B742)&gt;0, INDEX(MaGv!$C$38:$BB$44, 1, MATCH(B742, MaGv!$C$44:$BB$44,0))," ")</f>
        <v xml:space="preserve"> </v>
      </c>
      <c r="G748" s="80" t="str">
        <f>IF(COUNTIF(MaGv!$C$49:$BB$49, B742)&gt;0, INDEX(MaGv!$C$38:$BB$49, 1, MATCH(B742, MaGv!$C$49:$BB$49,0))," ")</f>
        <v xml:space="preserve"> </v>
      </c>
      <c r="H748" s="80" t="str">
        <f>IF(COUNTIF(MaGv!$C$54:$BB$54, B742)&gt;0, INDEX(MaGv!$C$38:$BB$54, 1, MATCH(B742, MaGv!$C$54:$BB$54,0))," ")</f>
        <v>C11</v>
      </c>
      <c r="I748" s="80" t="str">
        <f>IF(COUNTIF(MaGv!$C$59:$BB$59, B742)&gt;0, INDEX(MaGv!$C$38:$BB$59, 1, MATCH(B742, MaGv!$C$59:$BB$59,0))," ")</f>
        <v xml:space="preserve"> </v>
      </c>
      <c r="J748" s="80" t="str">
        <f>IF(COUNTIF(MaGv!$C$64:$BB$64, B742)&gt;0, INDEX(MaGv!$C$38:$BB$64, 1, MATCH(B742, MaGv!$C$64:$BB$64,0))," ")</f>
        <v xml:space="preserve"> </v>
      </c>
      <c r="K748" s="75"/>
      <c r="L748" s="485" t="s">
        <v>24</v>
      </c>
      <c r="M748" s="80">
        <v>1</v>
      </c>
      <c r="N748" s="82" t="s">
        <v>446</v>
      </c>
      <c r="O748" s="80" t="str">
        <f>IF(COUNTIF(MaGv!$C$39:$BB$39, L742)&gt;0, INDEX(MaGv!$C$38:$BB$39, 1, MATCH(L742, MaGv!$C$39:$BB$39,0))," ")</f>
        <v>B7</v>
      </c>
      <c r="P748" s="80" t="str">
        <f>IF(COUNTIF(MaGv!$C$44:$BB$44, L742)&gt;0, INDEX(MaGv!$C$38:$BB$44, 1, MATCH(L742, MaGv!$C$44:$BB$44,0))," ")</f>
        <v>B6</v>
      </c>
      <c r="Q748" s="80" t="str">
        <f>IF(COUNTIF(MaGv!$C$49:$BB$49, L742)&gt;0, INDEX(MaGv!$C$38:$BB$49, 1, MATCH(L742, MaGv!$C$49:$BB$49,0))," ")</f>
        <v xml:space="preserve"> </v>
      </c>
      <c r="R748" s="80" t="str">
        <f>IF(COUNTIF(MaGv!$C$54:$BB$54, L742)&gt;0, INDEX(MaGv!$C$38:$BB$54, 1, MATCH(L742, MaGv!$C$54:$BB$54,0))," ")</f>
        <v xml:space="preserve"> </v>
      </c>
      <c r="S748" s="80" t="str">
        <f>IF(COUNTIF(MaGv!$C$59:$BB$59, L742)&gt;0, INDEX(MaGv!$C$38:$BB$59, 1, MATCH(L742, MaGv!$C$59:$BB$59,0))," ")</f>
        <v xml:space="preserve"> </v>
      </c>
      <c r="T748" s="80" t="str">
        <f>IF(COUNTIF(MaGv!$C$64:$BB$64, L742)&gt;0, INDEX(MaGv!$C$38:$BB$64, 1, MATCH(L742, MaGv!$C$64:$BB$64,0))," ")</f>
        <v xml:space="preserve"> </v>
      </c>
    </row>
    <row r="749" spans="1:22" ht="12.95" customHeight="1" x14ac:dyDescent="0.2">
      <c r="A749" s="91"/>
      <c r="B749" s="486"/>
      <c r="C749" s="48">
        <v>2</v>
      </c>
      <c r="D749" s="49" t="s">
        <v>707</v>
      </c>
      <c r="E749" s="48" t="str">
        <f>IF(COUNTIF(MaGv!$C$40:$BB$40, B742)&gt;0, INDEX(MaGv!$C$38:$BB$40, 1, MATCH(B742, MaGv!$C$40:$BB$40,0))," ")</f>
        <v xml:space="preserve"> </v>
      </c>
      <c r="F749" s="48" t="str">
        <f>IF(COUNTIF(MaGv!$C$45:$BB$45, B742)&gt;0, INDEX(MaGv!$C$38:$BB$45, 1, MATCH(B742, MaGv!$C$45:$BB$45,0))," ")</f>
        <v>A6</v>
      </c>
      <c r="G749" s="48" t="str">
        <f>IF(COUNTIF(MaGv!$C$50:$BB$50, B742)&gt;0, INDEX(MaGv!$C$38:$BB$50, 1, MATCH(B742, MaGv!$C$50:$BB$50,0))," ")</f>
        <v xml:space="preserve"> </v>
      </c>
      <c r="H749" s="48" t="str">
        <f>IF(COUNTIF(MaGv!$C$55:$BB$55, B742)&gt;0, INDEX(MaGv!$C$38:$BB$55, 1, MATCH(B742, MaGv!$C$55:$BB$55,0))," ")</f>
        <v>C11</v>
      </c>
      <c r="I749" s="48" t="str">
        <f>IF(COUNTIF(MaGv!$C$60:$BB$60, B742)&gt;0, INDEX(MaGv!$C$38:$BB$60, 1, MATCH(B742, MaGv!$C$60:$BB$60,0))," ")</f>
        <v>A14</v>
      </c>
      <c r="J749" s="48" t="str">
        <f>IF(COUNTIF(MaGv!$C$65:$BB$65, B742)&gt;0, INDEX(MaGv!$C$38:$BB$65, 1, MATCH(B742, MaGv!$C$65:$BB$65,0))," ")</f>
        <v xml:space="preserve"> </v>
      </c>
      <c r="K749" s="75"/>
      <c r="L749" s="486"/>
      <c r="M749" s="48">
        <v>2</v>
      </c>
      <c r="N749" s="49" t="s">
        <v>707</v>
      </c>
      <c r="O749" s="48" t="str">
        <f>IF(COUNTIF(MaGv!$C$40:$BB$40, L742)&gt;0, INDEX(MaGv!$C$38:$BB$40, 1, MATCH(L742, MaGv!$C$40:$BB$40,0))," ")</f>
        <v>B7</v>
      </c>
      <c r="P749" s="48" t="str">
        <f>IF(COUNTIF(MaGv!$C$45:$BB$45, L742)&gt;0, INDEX(MaGv!$C$38:$BB$45, 1, MATCH(L742, MaGv!$C$45:$BB$45,0))," ")</f>
        <v xml:space="preserve"> </v>
      </c>
      <c r="Q749" s="48" t="str">
        <f>IF(COUNTIF(MaGv!$C$50:$BB$50, L742)&gt;0, INDEX(MaGv!$C$38:$BB$50, 1, MATCH(L742, MaGv!$C$50:$BB$50,0))," ")</f>
        <v xml:space="preserve"> </v>
      </c>
      <c r="R749" s="48" t="str">
        <f>IF(COUNTIF(MaGv!$C$55:$BB$55, L742)&gt;0, INDEX(MaGv!$C$38:$BB$55, 1, MATCH(L742, MaGv!$C$55:$BB$55,0))," ")</f>
        <v xml:space="preserve"> </v>
      </c>
      <c r="S749" s="48" t="str">
        <f>IF(COUNTIF(MaGv!$C$60:$BB$60, L742)&gt;0, INDEX(MaGv!$C$38:$BB$60, 1, MATCH(L742, MaGv!$C$60:$BB$60,0))," ")</f>
        <v xml:space="preserve"> </v>
      </c>
      <c r="T749" s="48" t="str">
        <f>IF(COUNTIF(MaGv!$C$65:$BB$65, L742)&gt;0, INDEX(MaGv!$C$38:$BB$65, 1, MATCH(L742, MaGv!$C$65:$BB$65,0))," ")</f>
        <v xml:space="preserve"> </v>
      </c>
    </row>
    <row r="750" spans="1:22" ht="12.95" customHeight="1" x14ac:dyDescent="0.2">
      <c r="A750" s="91"/>
      <c r="B750" s="486"/>
      <c r="C750" s="48">
        <v>3</v>
      </c>
      <c r="D750" s="49" t="s">
        <v>708</v>
      </c>
      <c r="E750" s="48" t="str">
        <f>IF(COUNTIF(MaGv!$C$41:$BB$41, B742)&gt;0, INDEX(MaGv!$C$38:$BB$41, 1, MATCH(B742, MaGv!$C$41:$BB$41,0))," ")</f>
        <v xml:space="preserve"> </v>
      </c>
      <c r="F750" s="48" t="str">
        <f>IF(COUNTIF(MaGv!$C$46:$BB$46, B742)&gt;0, INDEX(MaGv!$C$38:$BB$46, 1, MATCH(B742, MaGv!$C$46:$BB$46,0))," ")</f>
        <v>A6</v>
      </c>
      <c r="G750" s="48" t="str">
        <f>IF(COUNTIF(MaGv!$C$51:$BB$51, B742)&gt;0, INDEX(MaGv!$C$38:$BB$51, 1, MATCH(B742, MaGv!$C$51:$BB$51,0))," ")</f>
        <v xml:space="preserve"> </v>
      </c>
      <c r="H750" s="48" t="str">
        <f>IF(COUNTIF(MaGv!$C$56:$BB$56, B742)&gt;0, INDEX(MaGv!$C$38:$BB$56, 1, MATCH(B742, MaGv!$C$56:$BB$56,0))," ")</f>
        <v xml:space="preserve"> </v>
      </c>
      <c r="I750" s="48" t="str">
        <f>IF(COUNTIF(MaGv!$C$61:$BB$61, B742)&gt;0, INDEX(MaGv!$C$38:$BB$61, 1, MATCH(B742, MaGv!$C$61:$BB$61,0))," ")</f>
        <v>A14</v>
      </c>
      <c r="J750" s="48" t="str">
        <f>IF(COUNTIF(MaGv!$C$66:$BB$66, B742)&gt;0, INDEX(MaGv!$C$38:$BB$66, 1, MATCH(B742, MaGv!$C$66:$BB$66,0))," ")</f>
        <v xml:space="preserve"> </v>
      </c>
      <c r="K750" s="75"/>
      <c r="L750" s="486"/>
      <c r="M750" s="48">
        <v>3</v>
      </c>
      <c r="N750" s="49" t="s">
        <v>708</v>
      </c>
      <c r="O750" s="48" t="str">
        <f>IF(COUNTIF(MaGv!$C$41:$BB$41, L742)&gt;0, INDEX(MaGv!$C$38:$BB$41, 1, MATCH(L742, MaGv!$C$41:$BB$41,0))," ")</f>
        <v>B6</v>
      </c>
      <c r="P750" s="48" t="str">
        <f>IF(COUNTIF(MaGv!$C$46:$BB$46, L742)&gt;0, INDEX(MaGv!$C$38:$BB$46, 1, MATCH(L742, MaGv!$C$46:$BB$46,0))," ")</f>
        <v>A3</v>
      </c>
      <c r="Q750" s="48" t="str">
        <f>IF(COUNTIF(MaGv!$C$51:$BB$51, L742)&gt;0, INDEX(MaGv!$C$38:$BB$51, 1, MATCH(L742, MaGv!$C$51:$BB$51,0))," ")</f>
        <v xml:space="preserve"> </v>
      </c>
      <c r="R750" s="48" t="str">
        <f>IF(COUNTIF(MaGv!$C$56:$BB$56, L742)&gt;0, INDEX(MaGv!$C$38:$BB$56, 1, MATCH(L742, MaGv!$C$56:$BB$56,0))," ")</f>
        <v>B6</v>
      </c>
      <c r="S750" s="48" t="str">
        <f>IF(COUNTIF(MaGv!$C$61:$BB$61, L742)&gt;0, INDEX(MaGv!$C$38:$BB$61, 1, MATCH(L742, MaGv!$C$61:$BB$61,0))," ")</f>
        <v xml:space="preserve"> </v>
      </c>
      <c r="T750" s="48" t="str">
        <f>IF(COUNTIF(MaGv!$C$66:$BB$66, L742)&gt;0, INDEX(MaGv!$C$38:$BB$66, 1, MATCH(L742, MaGv!$C$66:$BB$66,0))," ")</f>
        <v xml:space="preserve"> </v>
      </c>
    </row>
    <row r="751" spans="1:22" ht="12.95" customHeight="1" x14ac:dyDescent="0.2">
      <c r="A751" s="91"/>
      <c r="B751" s="486"/>
      <c r="C751" s="48">
        <v>4</v>
      </c>
      <c r="D751" s="49" t="s">
        <v>709</v>
      </c>
      <c r="E751" s="48" t="str">
        <f>IF(COUNTIF(MaGv!$C$42:$BB$42, B742)&gt;0, INDEX(MaGv!$C$38:$BB$42, 1, MATCH(B742, MaGv!$C$42:$BB$42,0))," ")</f>
        <v xml:space="preserve"> </v>
      </c>
      <c r="F751" s="48" t="str">
        <f>IF(COUNTIF(MaGv!$C$47:$BB$47, B742)&gt;0, INDEX(MaGv!$C$38:$BB$47, 1, MATCH(B742, MaGv!$C$47:$BB$47,0))," ")</f>
        <v>C11</v>
      </c>
      <c r="G751" s="48" t="str">
        <f>IF(COUNTIF(MaGv!$C$52:$BB$52, B742)&gt;0, INDEX(MaGv!$C$38:$BB$52, 1, MATCH(B742, MaGv!$C$52:$BB$52, 0))," ")</f>
        <v xml:space="preserve"> </v>
      </c>
      <c r="H751" s="48" t="str">
        <f>IF(COUNTIF(MaGv!$C$57:$BB$57, B742)&gt;0, INDEX(MaGv!$C$38:$BB$57, 1, MATCH(B742, MaGv!$C$57:$BB$57,0))," ")</f>
        <v>A14</v>
      </c>
      <c r="I751" s="48" t="str">
        <f>IF(COUNTIF(MaGv!$C$62:$BB$62, B742)&gt;0, INDEX(MaGv!$C$38:$BB$62, 1, MATCH(B742, MaGv!$C$62:$BB$62,0))," ")</f>
        <v xml:space="preserve"> </v>
      </c>
      <c r="J751" s="48" t="str">
        <f>IF(COUNTIF(MaGv!$C$66:$BB$67, B742)&gt;0, INDEX(MaGv!$C$38:$BB$67, 1, MATCH(B742, MaGv!$C$67:$BB$67,0))," ")</f>
        <v xml:space="preserve"> </v>
      </c>
      <c r="K751" s="75"/>
      <c r="L751" s="486"/>
      <c r="M751" s="48">
        <v>4</v>
      </c>
      <c r="N751" s="49" t="s">
        <v>709</v>
      </c>
      <c r="O751" s="48" t="str">
        <f>IF(COUNTIF(MaGv!$C$42:$BB$42, L742)&gt;0, INDEX(MaGv!$C$38:$BB$42, 1, MATCH(L742, MaGv!$C$42:$BB$42,0))," ")</f>
        <v>B6</v>
      </c>
      <c r="P751" s="48" t="str">
        <f>IF(COUNTIF(MaGv!$C$47:$BB$47, L742)&gt;0, INDEX(MaGv!$C$38:$BB$47, 1, MATCH(L742, MaGv!$C$47:$BB$47,0))," ")</f>
        <v>A9</v>
      </c>
      <c r="Q751" s="48" t="str">
        <f>IF(COUNTIF(MaGv!$C$52:$BB$52, L742)&gt;0, INDEX(MaGv!$C$38:$BB$52, 1, MATCH(L742, MaGv!$C$52:$BB$52, 0))," ")</f>
        <v xml:space="preserve"> </v>
      </c>
      <c r="R751" s="48" t="str">
        <f>IF(COUNTIF(MaGv!$C$57:$BB$57, L742)&gt;0, INDEX(MaGv!$C$38:$BB$57, 1, MATCH(L742, MaGv!$C$57:$BB$57,0))," ")</f>
        <v>B7</v>
      </c>
      <c r="S751" s="48" t="str">
        <f>IF(COUNTIF(MaGv!$C$62:$BB$62, L742)&gt;0, INDEX(MaGv!$C$38:$BB$62, 1, MATCH(L742, MaGv!$C$62:$BB$62,0))," ")</f>
        <v xml:space="preserve"> </v>
      </c>
      <c r="T751" s="48" t="str">
        <f>IF(COUNTIF(MaGv!$C$66:$BB$67, L742)&gt;0, INDEX(MaGv!$C$38:$BB$67, 1, MATCH(L742, MaGv!$C$67:$BB$67,0))," ")</f>
        <v xml:space="preserve"> </v>
      </c>
    </row>
    <row r="752" spans="1:22" ht="12.95" customHeight="1" x14ac:dyDescent="0.2">
      <c r="A752" s="91"/>
      <c r="B752" s="487"/>
      <c r="C752" s="50">
        <v>5</v>
      </c>
      <c r="D752" s="51" t="s">
        <v>710</v>
      </c>
      <c r="E752" s="50" t="str">
        <f>IF(COUNTIF(MaGv!$C$43:$BB$43, B742)&gt;0, INDEX(MaGv!$C$38:$BB$43, 1, MATCH(B742, MaGv!$C$43:$BB$43,0))," ")</f>
        <v xml:space="preserve"> </v>
      </c>
      <c r="F752" s="50" t="str">
        <f>IF(COUNTIF(MaGv!$C$48:$BB$48, B742)&gt;0, INDEX(MaGv!$C$38:$BB$48, 1, MATCH(B742, MaGv!$C$48:$BB$48,0))," ")</f>
        <v>C11</v>
      </c>
      <c r="G752" s="50" t="str">
        <f>IF(COUNTIF(MaGv!$C$53:$BB$53, B742)&gt;0, INDEX(MaGv!$C$38:$BB$53, 1, MATCH(B742, MaGv!$C$53:$BB$53,0))," ")</f>
        <v xml:space="preserve"> </v>
      </c>
      <c r="H752" s="50" t="str">
        <f>IF(COUNTIF(MaGv!$C$58:$BB$58, B742)&gt;0, INDEX(MaGv!$C$38:$BB$58, 1, MATCH(B742, MaGv!$C$58:$BB$58,0))," ")</f>
        <v>A14</v>
      </c>
      <c r="I752" s="50" t="str">
        <f>IF(COUNTIF(MaGv!$C$63:$BB$63, B742)&gt;0, INDEX(MaGv!$C$38:$BB$63, 1, MATCH(B742, MaGv!$C$63:$BB$63,0))," ")</f>
        <v>A1</v>
      </c>
      <c r="J752" s="50" t="str">
        <f>IF(COUNTIF(MaGv!$C$68:$BB$68, B742)&gt;0, INDEX(MaGv!$C$38:$BB$68, 1, MATCH(B742, MaGv!$C$68:$BB$68,0))," ")</f>
        <v xml:space="preserve"> </v>
      </c>
      <c r="K752" s="75"/>
      <c r="L752" s="487"/>
      <c r="M752" s="50">
        <v>5</v>
      </c>
      <c r="N752" s="51" t="s">
        <v>710</v>
      </c>
      <c r="O752" s="50" t="str">
        <f>IF(COUNTIF(MaGv!$C$43:$BB$43, L742)&gt;0, INDEX(MaGv!$C$38:$BB$43, 1, MATCH(L742, MaGv!$C$43:$BB$43,0))," ")</f>
        <v>B6</v>
      </c>
      <c r="P752" s="50" t="str">
        <f>IF(COUNTIF(MaGv!$C$48:$BB$48, L742)&gt;0, INDEX(MaGv!$C$38:$BB$48, 1, MATCH(L742, MaGv!$C$48:$BB$48,0))," ")</f>
        <v>A9</v>
      </c>
      <c r="Q752" s="50" t="str">
        <f>IF(COUNTIF(MaGv!$C$53:$BB$53, L742)&gt;0, INDEX(MaGv!$C$38:$BB$53, 1, MATCH(L742, MaGv!$C$53:$BB$53,0))," ")</f>
        <v xml:space="preserve"> </v>
      </c>
      <c r="R752" s="50" t="str">
        <f>IF(COUNTIF(MaGv!$C$58:$BB$58, L742)&gt;0, INDEX(MaGv!$C$38:$BB$58, 1, MATCH(L742, MaGv!$C$58:$BB$58,0))," ")</f>
        <v>A9</v>
      </c>
      <c r="S752" s="50" t="str">
        <f>IF(COUNTIF(MaGv!$C$63:$BB$63, L742)&gt;0, INDEX(MaGv!$C$38:$BB$63, 1, MATCH(L742, MaGv!$C$63:$BB$63,0))," ")</f>
        <v xml:space="preserve"> </v>
      </c>
      <c r="T752" s="50" t="str">
        <f>IF(COUNTIF(MaGv!$C$68:$BB$68, L742)&gt;0, INDEX(MaGv!$C$38:$BB$68, 1, MATCH(L742, MaGv!$C$68:$BB$68,0))," ")</f>
        <v xml:space="preserve"> </v>
      </c>
    </row>
    <row r="753" spans="1:22" ht="12.95" customHeight="1" x14ac:dyDescent="0.2">
      <c r="A753" s="91"/>
      <c r="B753" s="86"/>
      <c r="C753" s="45"/>
      <c r="D753" s="52"/>
      <c r="E753" s="45"/>
      <c r="F753" s="45"/>
      <c r="G753" s="45"/>
      <c r="H753" s="45"/>
      <c r="I753" s="45"/>
      <c r="J753" s="45"/>
      <c r="K753" s="75"/>
      <c r="L753" s="86"/>
      <c r="M753" s="45"/>
      <c r="N753" s="52"/>
      <c r="O753" s="45"/>
      <c r="P753" s="45"/>
      <c r="Q753" s="45"/>
      <c r="R753" s="45"/>
      <c r="S753" s="45"/>
      <c r="T753" s="45"/>
    </row>
    <row r="754" spans="1:22" ht="12.95" customHeight="1" x14ac:dyDescent="0.2">
      <c r="A754" s="94"/>
      <c r="B754" s="87"/>
      <c r="C754" s="53"/>
      <c r="D754" s="53"/>
      <c r="E754" s="54"/>
      <c r="F754" s="54"/>
      <c r="G754" s="54"/>
      <c r="H754" s="54"/>
      <c r="I754" s="54"/>
      <c r="J754" s="54"/>
      <c r="K754" s="54"/>
      <c r="L754" s="87"/>
      <c r="M754" s="53"/>
      <c r="N754" s="53"/>
      <c r="O754" s="54"/>
      <c r="P754" s="54"/>
      <c r="Q754" s="54"/>
      <c r="R754" s="54"/>
      <c r="S754" s="54"/>
      <c r="T754" s="54"/>
    </row>
    <row r="755" spans="1:22" ht="12.95" customHeight="1" x14ac:dyDescent="0.2">
      <c r="A755" s="91"/>
      <c r="B755" s="83"/>
      <c r="C755" s="40" t="s">
        <v>94</v>
      </c>
      <c r="D755" s="40"/>
      <c r="E755" s="40"/>
      <c r="F755" s="40"/>
      <c r="G755" s="40"/>
      <c r="H755" s="40" t="str">
        <f>MaGv!$N$1</f>
        <v>02/1/2018</v>
      </c>
      <c r="I755" s="40"/>
      <c r="J755" s="40"/>
      <c r="K755" s="41"/>
      <c r="L755" s="83"/>
      <c r="M755" s="40" t="s">
        <v>94</v>
      </c>
      <c r="N755" s="40"/>
      <c r="O755" s="40"/>
      <c r="P755" s="40"/>
      <c r="Q755" s="40"/>
      <c r="R755" s="40" t="str">
        <f>MaGv!$N$1</f>
        <v>02/1/2018</v>
      </c>
      <c r="S755" s="40"/>
      <c r="T755" s="40"/>
    </row>
    <row r="756" spans="1:22" ht="14.25" customHeight="1" x14ac:dyDescent="0.3">
      <c r="B756" s="84" t="s">
        <v>95</v>
      </c>
      <c r="C756" s="489" t="str">
        <f>VLOOKUP(B758,dsma,3,0)&amp;"-"&amp;VLOOKUP(B758,dsma,5,0)</f>
        <v>Trần Thụy Trang-AVăn</v>
      </c>
      <c r="D756" s="489"/>
      <c r="E756" s="489"/>
      <c r="F756" s="489"/>
      <c r="G756" s="41"/>
      <c r="H756" s="42"/>
      <c r="I756" s="43" t="s">
        <v>180</v>
      </c>
      <c r="J756" s="44">
        <f>60-COUNTIF(E759:J768, " ")</f>
        <v>20</v>
      </c>
      <c r="K756" s="41"/>
      <c r="L756" s="84" t="s">
        <v>95</v>
      </c>
      <c r="M756" s="489" t="str">
        <f>VLOOKUP(L758,dsma,3,0)&amp;"-"&amp;VLOOKUP(L758,dsma,5,0)</f>
        <v>Phạm Quốc Vinh-AVăn</v>
      </c>
      <c r="N756" s="489"/>
      <c r="O756" s="489"/>
      <c r="P756" s="489"/>
      <c r="Q756" s="41"/>
      <c r="R756" s="42"/>
      <c r="S756" s="43" t="s">
        <v>180</v>
      </c>
      <c r="T756" s="44">
        <f>60-COUNTIF(O759:T768, " ")</f>
        <v>22</v>
      </c>
    </row>
    <row r="757" spans="1:22" ht="3" customHeight="1" x14ac:dyDescent="0.2">
      <c r="B757" s="83"/>
      <c r="C757" s="41"/>
      <c r="D757" s="41"/>
      <c r="E757" s="45"/>
      <c r="F757" s="41"/>
      <c r="G757" s="41"/>
      <c r="H757" s="41"/>
      <c r="I757" s="41"/>
      <c r="J757" s="41"/>
      <c r="K757" s="41"/>
      <c r="L757" s="83"/>
      <c r="M757" s="41"/>
      <c r="N757" s="41"/>
      <c r="O757" s="45"/>
      <c r="P757" s="41"/>
      <c r="Q757" s="41"/>
      <c r="R757" s="41"/>
      <c r="S757" s="41"/>
      <c r="T757" s="41"/>
    </row>
    <row r="758" spans="1:22" ht="12.95" customHeight="1" x14ac:dyDescent="0.2">
      <c r="A758" s="93"/>
      <c r="B758" s="85" t="str">
        <f>X99</f>
        <v>BA08</v>
      </c>
      <c r="C758" s="46" t="s">
        <v>96</v>
      </c>
      <c r="D758" s="46" t="s">
        <v>97</v>
      </c>
      <c r="E758" s="46" t="s">
        <v>15</v>
      </c>
      <c r="F758" s="46" t="s">
        <v>16</v>
      </c>
      <c r="G758" s="46" t="s">
        <v>38</v>
      </c>
      <c r="H758" s="46" t="s">
        <v>39</v>
      </c>
      <c r="I758" s="46" t="s">
        <v>40</v>
      </c>
      <c r="J758" s="46" t="s">
        <v>41</v>
      </c>
      <c r="K758" s="74"/>
      <c r="L758" s="85" t="str">
        <f>X100</f>
        <v>BA09</v>
      </c>
      <c r="M758" s="46" t="s">
        <v>96</v>
      </c>
      <c r="N758" s="46" t="s">
        <v>97</v>
      </c>
      <c r="O758" s="46" t="s">
        <v>15</v>
      </c>
      <c r="P758" s="46" t="s">
        <v>16</v>
      </c>
      <c r="Q758" s="46" t="s">
        <v>38</v>
      </c>
      <c r="R758" s="46" t="s">
        <v>39</v>
      </c>
      <c r="S758" s="46" t="s">
        <v>40</v>
      </c>
      <c r="T758" s="46" t="s">
        <v>41</v>
      </c>
      <c r="V758" s="89">
        <v>96</v>
      </c>
    </row>
    <row r="759" spans="1:22" ht="12.95" customHeight="1" x14ac:dyDescent="0.2">
      <c r="A759" s="91"/>
      <c r="B759" s="488" t="s">
        <v>25</v>
      </c>
      <c r="C759" s="38">
        <v>1</v>
      </c>
      <c r="D759" s="47" t="s">
        <v>98</v>
      </c>
      <c r="E759" s="38" t="str">
        <f>IF(COUNTIF(MaGv!$C$4:$BB$4, B758)&gt;0, INDEX(MaGv!$C$3:$BB$4, 1, MATCH(B758, MaGv!$C$4:$BB$4,0))," ")</f>
        <v xml:space="preserve"> </v>
      </c>
      <c r="F759" s="38" t="str">
        <f>IF(COUNTIF(MaGv!$C$9:$BB$9, B758)&gt;0, INDEX(MaGv!$C$3:$BB$9, 1, MATCH(B758, MaGv!$C$9:$BB$9,0))," ")</f>
        <v>B8</v>
      </c>
      <c r="G759" s="38" t="str">
        <f>IF(COUNTIF(MaGv!$C$14:$BB$14, B758)&gt;0, INDEX(MaGv!$C$3:$BB$14, 1, MATCH(B758, MaGv!$C$14:$BB$14,0))," ")</f>
        <v xml:space="preserve"> </v>
      </c>
      <c r="H759" s="38" t="str">
        <f>IF(COUNTIF(MaGv!$C$19:$BB$19, B758)&gt;0, INDEX(MaGv!$C$3:$BB$19, 1, MATCH(B758, MaGv!$C$19:$BB$19,0))," ")</f>
        <v>C10</v>
      </c>
      <c r="I759" s="38" t="str">
        <f>IF(COUNTIF(MaGv!$C$24:$BB$24, B758)&gt;0, INDEX(MaGv!$C$3:$BB$24, 1, MATCH(B758, MaGv!$C$24:$BB$24,0))," ")</f>
        <v xml:space="preserve"> </v>
      </c>
      <c r="J759" s="38" t="str">
        <f>IF(COUNTIF(MaGv!$C$29:$BB$29, B758)&gt;0, INDEX(MaGv!$C$3:$BB$29, 1, MATCH(B758, MaGv!$C$29:$BB$29,0))," ")</f>
        <v xml:space="preserve"> </v>
      </c>
      <c r="K759" s="75"/>
      <c r="L759" s="488" t="s">
        <v>25</v>
      </c>
      <c r="M759" s="38">
        <v>1</v>
      </c>
      <c r="N759" s="47" t="s">
        <v>98</v>
      </c>
      <c r="O759" s="38" t="str">
        <f>IF(COUNTIF(MaGv!$C$4:$BB$4, L758)&gt;0, INDEX(MaGv!$C$3:$BB$4, 1, MATCH(L758, MaGv!$C$4:$BB$4,0))," ")</f>
        <v>A10</v>
      </c>
      <c r="P759" s="38" t="str">
        <f>IF(COUNTIF(MaGv!$C$9:$BB$9, L758)&gt;0, INDEX(MaGv!$C$3:$BB$9, 1, MATCH(L758, MaGv!$C$9:$BB$9,0))," ")</f>
        <v xml:space="preserve"> </v>
      </c>
      <c r="Q759" s="38" t="str">
        <f>IF(COUNTIF(MaGv!$C$14:$BB$14, L758)&gt;0, INDEX(MaGv!$C$3:$BB$14, 1, MATCH(L758, MaGv!$C$14:$BB$14,0))," ")</f>
        <v>B1</v>
      </c>
      <c r="R759" s="38" t="str">
        <f>IF(COUNTIF(MaGv!$C$19:$BB$19, L758)&gt;0, INDEX(MaGv!$C$3:$BB$19, 1, MATCH(L758, MaGv!$C$19:$BB$19,0))," ")</f>
        <v xml:space="preserve"> </v>
      </c>
      <c r="S759" s="38" t="str">
        <f>IF(COUNTIF(MaGv!$C$24:$BB$24, L758)&gt;0, INDEX(MaGv!$C$3:$BB$24, 1, MATCH(L758, MaGv!$C$24:$BB$24,0))," ")</f>
        <v xml:space="preserve"> </v>
      </c>
      <c r="T759" s="38" t="str">
        <f>IF(COUNTIF(MaGv!$C$29:$BB$29, L758)&gt;0, INDEX(MaGv!$C$3:$BB$29, 1, MATCH(L758, MaGv!$C$29:$BB$29,0))," ")</f>
        <v xml:space="preserve"> </v>
      </c>
    </row>
    <row r="760" spans="1:22" ht="12.95" customHeight="1" x14ac:dyDescent="0.2">
      <c r="A760" s="91"/>
      <c r="B760" s="486"/>
      <c r="C760" s="48">
        <v>2</v>
      </c>
      <c r="D760" s="49" t="s">
        <v>140</v>
      </c>
      <c r="E760" s="48" t="str">
        <f>IF(COUNTIF(MaGv!$C$5:$BB$5, B758)&gt;0, INDEX(MaGv!$C$3:$BB$5, 1, MATCH(B758, MaGv!$C$5:$BB$5,0))," ")</f>
        <v xml:space="preserve"> </v>
      </c>
      <c r="F760" s="48" t="str">
        <f>IF(COUNTIF(MaGv!$C$10:$BB$10, B758)&gt;0, INDEX(MaGv!$C$3:$BB$10, 1, MATCH(B758, MaGv!$C$10:$BB$10,0))," ")</f>
        <v>B8</v>
      </c>
      <c r="G760" s="48" t="str">
        <f>IF(COUNTIF(MaGv!$C$15:$BB$15, B758)&gt;0, INDEX(MaGv!$C$3:$BB$15, 1, MATCH(B758, MaGv!$C$15:$BB$15,0))," ")</f>
        <v xml:space="preserve"> </v>
      </c>
      <c r="H760" s="48" t="str">
        <f>IF(COUNTIF(MaGv!$C$20:$BB$20, B758)&gt;0, INDEX(MaGv!$C$3:$BB$20, 1, MATCH(B758, MaGv!$C$20:$BB$20,0))," ")</f>
        <v>C10</v>
      </c>
      <c r="I760" s="48" t="str">
        <f>IF(COUNTIF(MaGv!$C$25:$BB$25, B758)&gt;0, INDEX(MaGv!$C$3:$BB$25, 1, MATCH(B758, MaGv!$C$25:$BB$25,0))," ")</f>
        <v xml:space="preserve"> </v>
      </c>
      <c r="J760" s="48" t="str">
        <f>IF(COUNTIF(MaGv!$C$30:$BB$30, B758)&gt;0, INDEX(MaGv!$C$3:$BB$30, 1, MATCH(B758, MaGv!$C$30:$BB$30,0))," ")</f>
        <v xml:space="preserve"> </v>
      </c>
      <c r="K760" s="75"/>
      <c r="L760" s="486"/>
      <c r="M760" s="48">
        <v>2</v>
      </c>
      <c r="N760" s="49" t="s">
        <v>140</v>
      </c>
      <c r="O760" s="48" t="str">
        <f>IF(COUNTIF(MaGv!$C$5:$BB$5, L758)&gt;0, INDEX(MaGv!$C$3:$BB$5, 1, MATCH(L758, MaGv!$C$5:$BB$5,0))," ")</f>
        <v>A10</v>
      </c>
      <c r="P760" s="48" t="str">
        <f>IF(COUNTIF(MaGv!$C$10:$BB$10, L758)&gt;0, INDEX(MaGv!$C$3:$BB$10, 1, MATCH(L758, MaGv!$C$10:$BB$10,0))," ")</f>
        <v xml:space="preserve"> </v>
      </c>
      <c r="Q760" s="48" t="str">
        <f>IF(COUNTIF(MaGv!$C$15:$BB$15, L758)&gt;0, INDEX(MaGv!$C$3:$BB$15, 1, MATCH(L758, MaGv!$C$15:$BB$15,0))," ")</f>
        <v>B1</v>
      </c>
      <c r="R760" s="48" t="str">
        <f>IF(COUNTIF(MaGv!$C$20:$BB$20, L758)&gt;0, INDEX(MaGv!$C$3:$BB$20, 1, MATCH(L758, MaGv!$C$20:$BB$20,0))," ")</f>
        <v xml:space="preserve"> </v>
      </c>
      <c r="S760" s="48" t="str">
        <f>IF(COUNTIF(MaGv!$C$25:$BB$25, L758)&gt;0, INDEX(MaGv!$C$3:$BB$25, 1, MATCH(L758, MaGv!$C$25:$BB$25,0))," ")</f>
        <v xml:space="preserve"> </v>
      </c>
      <c r="T760" s="48" t="str">
        <f>IF(COUNTIF(MaGv!$C$30:$BB$30, L758)&gt;0, INDEX(MaGv!$C$3:$BB$30, 1, MATCH(L758, MaGv!$C$30:$BB$30,0))," ")</f>
        <v xml:space="preserve"> </v>
      </c>
    </row>
    <row r="761" spans="1:22" ht="12.95" customHeight="1" x14ac:dyDescent="0.2">
      <c r="A761" s="91"/>
      <c r="B761" s="486"/>
      <c r="C761" s="48">
        <v>3</v>
      </c>
      <c r="D761" s="49" t="s">
        <v>445</v>
      </c>
      <c r="E761" s="48" t="str">
        <f>IF(COUNTIF(MaGv!$C$6:$BB$6, B758)&gt;0, INDEX(MaGv!$C$3:$BB$6, 1, MATCH(B758, MaGv!$C$6:$BB$6,0))," ")</f>
        <v xml:space="preserve"> </v>
      </c>
      <c r="F761" s="48" t="str">
        <f>IF(COUNTIF(MaGv!$C$11:$BB$11, B758)&gt;0, INDEX(MaGv!$C$3:$BB$11, 1, MATCH(B758, MaGv!$C$11:$BB$11,0))," ")</f>
        <v>B11</v>
      </c>
      <c r="G761" s="48" t="str">
        <f>IF(COUNTIF(MaGv!$C$16:$BB$16, B758)&gt;0, INDEX(MaGv!$C$3:$BB$16, 1, MATCH(B758, MaGv!$C$16:$BB$16,0))," ")</f>
        <v xml:space="preserve"> </v>
      </c>
      <c r="H761" s="48" t="str">
        <f>IF(COUNTIF(MaGv!$C$21:$BB$21, B758)&gt;0, INDEX(MaGv!$C$3:$BB$21, 1, MATCH(B758, MaGv!$C$21:$BB$21,0))," ")</f>
        <v>C8</v>
      </c>
      <c r="I761" s="48" t="str">
        <f>IF(COUNTIF(MaGv!$C$26:$BB$26, B758)&gt;0, INDEX(MaGv!$C$3:$BB$26, 1, MATCH(B758, MaGv!$C$26:$BB$26,0))," ")</f>
        <v xml:space="preserve"> </v>
      </c>
      <c r="J761" s="48" t="str">
        <f>IF(COUNTIF(MaGv!$C$31:$BB$31, B758)&gt;0, INDEX(MaGv!$C$3:$BB$31, 1, MATCH(B758, MaGv!$C$31:$BB$31,0))," ")</f>
        <v xml:space="preserve"> </v>
      </c>
      <c r="K761" s="75"/>
      <c r="L761" s="486"/>
      <c r="M761" s="48">
        <v>3</v>
      </c>
      <c r="N761" s="49" t="s">
        <v>445</v>
      </c>
      <c r="O761" s="48" t="str">
        <f>IF(COUNTIF(MaGv!$C$6:$BB$6, L758)&gt;0, INDEX(MaGv!$C$3:$BB$6, 1, MATCH(L758, MaGv!$C$6:$BB$6,0))," ")</f>
        <v>A10</v>
      </c>
      <c r="P761" s="48" t="str">
        <f>IF(COUNTIF(MaGv!$C$11:$BB$11, L758)&gt;0, INDEX(MaGv!$C$3:$BB$11, 1, MATCH(L758, MaGv!$C$11:$BB$11,0))," ")</f>
        <v xml:space="preserve"> </v>
      </c>
      <c r="Q761" s="48" t="str">
        <f>IF(COUNTIF(MaGv!$C$16:$BB$16, L758)&gt;0, INDEX(MaGv!$C$3:$BB$16, 1, MATCH(L758, MaGv!$C$16:$BB$16,0))," ")</f>
        <v>B10</v>
      </c>
      <c r="R761" s="48" t="str">
        <f>IF(COUNTIF(MaGv!$C$21:$BB$21, L758)&gt;0, INDEX(MaGv!$C$3:$BB$21, 1, MATCH(L758, MaGv!$C$21:$BB$21,0))," ")</f>
        <v xml:space="preserve"> </v>
      </c>
      <c r="S761" s="48" t="str">
        <f>IF(COUNTIF(MaGv!$C$26:$BB$26, L758)&gt;0, INDEX(MaGv!$C$3:$BB$26, 1, MATCH(L758, MaGv!$C$26:$BB$26,0))," ")</f>
        <v xml:space="preserve"> </v>
      </c>
      <c r="T761" s="48" t="str">
        <f>IF(COUNTIF(MaGv!$C$31:$BB$31, L758)&gt;0, INDEX(MaGv!$C$3:$BB$31, 1, MATCH(L758, MaGv!$C$31:$BB$31,0))," ")</f>
        <v xml:space="preserve"> </v>
      </c>
    </row>
    <row r="762" spans="1:22" ht="12.95" customHeight="1" x14ac:dyDescent="0.2">
      <c r="A762" s="91"/>
      <c r="B762" s="486"/>
      <c r="C762" s="48">
        <v>4</v>
      </c>
      <c r="D762" s="49" t="s">
        <v>141</v>
      </c>
      <c r="E762" s="48" t="str">
        <f>IF(COUNTIF(MaGv!$C$7:$BB$7, B758)&gt;0, INDEX(MaGv!$C$3:$BB$7, 1, MATCH(B758, MaGv!$C$7:$BB$7,0))," ")</f>
        <v xml:space="preserve"> </v>
      </c>
      <c r="F762" s="48" t="str">
        <f>IF(COUNTIF(MaGv!$C$12:$BB$12, B758)&gt;0, INDEX(MaGv!$C$3:$BB$12, 1, MATCH(B758, MaGv!$C$12:$BB$12,0))," ")</f>
        <v>B11</v>
      </c>
      <c r="G762" s="48" t="str">
        <f>IF(COUNTIF(MaGv!$C$17:$BB$17, B758)&gt;0, INDEX(MaGv!$C$3:$BB$17, 1, MATCH(B758, MaGv!$C$17:$BB$17,0))," ")</f>
        <v xml:space="preserve"> </v>
      </c>
      <c r="H762" s="48" t="str">
        <f>IF(COUNTIF(MaGv!$C$22:$BB$22, B758)&gt;0, INDEX(MaGv!$C$3:$BB$22, 1, MATCH(B758, MaGv!$C$22:$BB$22,0))," ")</f>
        <v>C8</v>
      </c>
      <c r="I762" s="48" t="str">
        <f>IF(COUNTIF(MaGv!$C$27:$BB$27, B758)&gt;0, INDEX(MaGv!$C$3:$BB$27, 1, MATCH(B758, MaGv!$C$27:$BB$27,0))," ")</f>
        <v xml:space="preserve"> </v>
      </c>
      <c r="J762" s="48" t="str">
        <f>IF(COUNTIF(MaGv!$C$32:$BB$32, B758)&gt;0, INDEX(MaGv!$C$3:$BB$32, 1, MATCH(B758, MaGv!$C$32:$BB$32,0))," ")</f>
        <v xml:space="preserve"> </v>
      </c>
      <c r="K762" s="75"/>
      <c r="L762" s="486"/>
      <c r="M762" s="48">
        <v>4</v>
      </c>
      <c r="N762" s="49" t="s">
        <v>141</v>
      </c>
      <c r="O762" s="48" t="str">
        <f>IF(COUNTIF(MaGv!$C$7:$BB$7, L758)&gt;0, INDEX(MaGv!$C$3:$BB$7, 1, MATCH(L758, MaGv!$C$7:$BB$7,0))," ")</f>
        <v>A10</v>
      </c>
      <c r="P762" s="48" t="str">
        <f>IF(COUNTIF(MaGv!$C$12:$BB$12, L758)&gt;0, INDEX(MaGv!$C$3:$BB$12, 1, MATCH(L758, MaGv!$C$12:$BB$12,0))," ")</f>
        <v xml:space="preserve"> </v>
      </c>
      <c r="Q762" s="48" t="str">
        <f>IF(COUNTIF(MaGv!$C$17:$BB$17, L758)&gt;0, INDEX(MaGv!$C$3:$BB$17, 1, MATCH(L758, MaGv!$C$17:$BB$17,0))," ")</f>
        <v>B10</v>
      </c>
      <c r="R762" s="48" t="str">
        <f>IF(COUNTIF(MaGv!$C$22:$BB$22, L758)&gt;0, INDEX(MaGv!$C$3:$BB$22, 1, MATCH(L758, MaGv!$C$22:$BB$22,0))," ")</f>
        <v xml:space="preserve"> </v>
      </c>
      <c r="S762" s="48" t="str">
        <f>IF(COUNTIF(MaGv!$C$27:$BB$27, L758)&gt;0, INDEX(MaGv!$C$3:$BB$27, 1, MATCH(L758, MaGv!$C$27:$BB$27,0))," ")</f>
        <v xml:space="preserve"> </v>
      </c>
      <c r="T762" s="48" t="str">
        <f>IF(COUNTIF(MaGv!$C$32:$BB$32, L758)&gt;0, INDEX(MaGv!$C$3:$BB$32, 1, MATCH(L758, MaGv!$C$32:$BB$32,0))," ")</f>
        <v xml:space="preserve"> </v>
      </c>
    </row>
    <row r="763" spans="1:22" ht="12.95" customHeight="1" thickBot="1" x14ac:dyDescent="0.25">
      <c r="A763" s="91"/>
      <c r="B763" s="486"/>
      <c r="C763" s="79">
        <v>5</v>
      </c>
      <c r="D763" s="81" t="s">
        <v>142</v>
      </c>
      <c r="E763" s="79" t="str">
        <f>IF(COUNTIF(MaGv!$C$8:$BB$8, B758)&gt;0, INDEX(MaGv!$C$3:$BB$8, 1, MATCH(B758, MaGv!$C$8:$BB$8,0))," ")</f>
        <v xml:space="preserve"> </v>
      </c>
      <c r="F763" s="79" t="str">
        <f>IF(COUNTIF(MaGv!$C$13:$BB$13, B758)&gt;0, INDEX(MaGv!$C$3:$BB$13, 1, MATCH(B758, MaGv!$C$13:$BB$13,0))," ")</f>
        <v xml:space="preserve"> </v>
      </c>
      <c r="G763" s="79" t="str">
        <f>IF(COUNTIF(MaGv!$C$18:$BB$18, B758)&gt;0, INDEX(MaGv!$C$3:$BB$18, 1, MATCH(B758, MaGv!$C$18:$BB$18,0))," ")</f>
        <v xml:space="preserve"> </v>
      </c>
      <c r="H763" s="79" t="str">
        <f>IF(COUNTIF(MaGv!$C$23:$BB$23, B758)&gt;0, INDEX(MaGv!$C$3:$BB$23, 1, MATCH(B758, MaGv!$C$23:$BB$23,0))," ")</f>
        <v xml:space="preserve"> </v>
      </c>
      <c r="I763" s="79" t="str">
        <f>IF(COUNTIF(MaGv!$C$28:$BB$28, B758)&gt;0, INDEX(MaGv!$C$3:$BB$28, 1, MATCH(B758, MaGv!$C$28:$BB$28,0))," ")</f>
        <v xml:space="preserve"> </v>
      </c>
      <c r="J763" s="79" t="str">
        <f>IF(COUNTIF(MaGv!$C$33:$BB$33, B758)&gt;0, INDEX(MaGv!$C$3:$BB$33, 1, MATCH(B758, MaGv!$C$33:$BB$33, 0))," ")</f>
        <v xml:space="preserve"> </v>
      </c>
      <c r="K763" s="75"/>
      <c r="L763" s="486"/>
      <c r="M763" s="79">
        <v>5</v>
      </c>
      <c r="N763" s="81" t="s">
        <v>142</v>
      </c>
      <c r="O763" s="79" t="str">
        <f>IF(COUNTIF(MaGv!$C$8:$BB$8, L758)&gt;0, INDEX(MaGv!$C$3:$BB$8, 1, MATCH(L758, MaGv!$C$8:$BB$8,0))," ")</f>
        <v>A12</v>
      </c>
      <c r="P763" s="79" t="str">
        <f>IF(COUNTIF(MaGv!$C$13:$BB$13, L758)&gt;0, INDEX(MaGv!$C$3:$BB$13, 1, MATCH(L758, MaGv!$C$13:$BB$13,0))," ")</f>
        <v xml:space="preserve"> </v>
      </c>
      <c r="Q763" s="79" t="str">
        <f>IF(COUNTIF(MaGv!$C$18:$BB$18, L758)&gt;0, INDEX(MaGv!$C$3:$BB$18, 1, MATCH(L758, MaGv!$C$18:$BB$18,0))," ")</f>
        <v>A12</v>
      </c>
      <c r="R763" s="79" t="str">
        <f>IF(COUNTIF(MaGv!$C$23:$BB$23, L758)&gt;0, INDEX(MaGv!$C$3:$BB$23, 1, MATCH(L758, MaGv!$C$23:$BB$23,0))," ")</f>
        <v xml:space="preserve"> </v>
      </c>
      <c r="S763" s="79" t="str">
        <f>IF(COUNTIF(MaGv!$C$28:$BB$28, L758)&gt;0, INDEX(MaGv!$C$3:$BB$28, 1, MATCH(L758, MaGv!$C$28:$BB$28,0))," ")</f>
        <v xml:space="preserve"> </v>
      </c>
      <c r="T763" s="79" t="str">
        <f>IF(COUNTIF(MaGv!$C$33:$BB$33, L758)&gt;0, INDEX(MaGv!$C$3:$BB$33, 1, MATCH(L758, MaGv!$C$33:$BB$33, 0))," ")</f>
        <v xml:space="preserve"> </v>
      </c>
    </row>
    <row r="764" spans="1:22" ht="12.95" customHeight="1" thickTop="1" x14ac:dyDescent="0.2">
      <c r="A764" s="91"/>
      <c r="B764" s="485" t="s">
        <v>24</v>
      </c>
      <c r="C764" s="80">
        <v>1</v>
      </c>
      <c r="D764" s="82" t="s">
        <v>446</v>
      </c>
      <c r="E764" s="80" t="str">
        <f>IF(COUNTIF(MaGv!$C$39:$BB$39, B758)&gt;0, INDEX(MaGv!$C$38:$BB$39, 1, MATCH(B758, MaGv!$C$39:$BB$39,0))," ")</f>
        <v xml:space="preserve"> </v>
      </c>
      <c r="F764" s="80" t="str">
        <f>IF(COUNTIF(MaGv!$C$44:$BB$44, B758)&gt;0, INDEX(MaGv!$C$38:$BB$44, 1, MATCH(B758, MaGv!$C$44:$BB$44,0))," ")</f>
        <v xml:space="preserve"> </v>
      </c>
      <c r="G764" s="80" t="str">
        <f>IF(COUNTIF(MaGv!$C$49:$BB$49, B758)&gt;0, INDEX(MaGv!$C$38:$BB$49, 1, MATCH(B758, MaGv!$C$49:$BB$49,0))," ")</f>
        <v>C8</v>
      </c>
      <c r="H764" s="80" t="str">
        <f>IF(COUNTIF(MaGv!$C$54:$BB$54, B758)&gt;0, INDEX(MaGv!$C$38:$BB$54, 1, MATCH(B758, MaGv!$C$54:$BB$54,0))," ")</f>
        <v>C10</v>
      </c>
      <c r="I764" s="80" t="str">
        <f>IF(COUNTIF(MaGv!$C$59:$BB$59, B758)&gt;0, INDEX(MaGv!$C$38:$BB$59, 1, MATCH(B758, MaGv!$C$59:$BB$59,0))," ")</f>
        <v xml:space="preserve"> </v>
      </c>
      <c r="J764" s="80" t="str">
        <f>IF(COUNTIF(MaGv!$C$64:$BB$64, B758)&gt;0, INDEX(MaGv!$C$38:$BB$64, 1, MATCH(B758, MaGv!$C$64:$BB$64,0))," ")</f>
        <v xml:space="preserve"> </v>
      </c>
      <c r="K764" s="75"/>
      <c r="L764" s="485" t="s">
        <v>24</v>
      </c>
      <c r="M764" s="80">
        <v>1</v>
      </c>
      <c r="N764" s="82" t="s">
        <v>446</v>
      </c>
      <c r="O764" s="80" t="str">
        <f>IF(COUNTIF(MaGv!$C$39:$BB$39, L758)&gt;0, INDEX(MaGv!$C$38:$BB$39, 1, MATCH(L758, MaGv!$C$39:$BB$39,0))," ")</f>
        <v>B10</v>
      </c>
      <c r="P764" s="80" t="str">
        <f>IF(COUNTIF(MaGv!$C$44:$BB$44, L758)&gt;0, INDEX(MaGv!$C$38:$BB$44, 1, MATCH(L758, MaGv!$C$44:$BB$44,0))," ")</f>
        <v xml:space="preserve"> </v>
      </c>
      <c r="Q764" s="80" t="str">
        <f>IF(COUNTIF(MaGv!$C$49:$BB$49, L758)&gt;0, INDEX(MaGv!$C$38:$BB$49, 1, MATCH(L758, MaGv!$C$49:$BB$49,0))," ")</f>
        <v xml:space="preserve"> </v>
      </c>
      <c r="R764" s="80" t="str">
        <f>IF(COUNTIF(MaGv!$C$54:$BB$54, L758)&gt;0, INDEX(MaGv!$C$38:$BB$54, 1, MATCH(L758, MaGv!$C$54:$BB$54,0))," ")</f>
        <v xml:space="preserve"> </v>
      </c>
      <c r="S764" s="80" t="str">
        <f>IF(COUNTIF(MaGv!$C$59:$BB$59, L758)&gt;0, INDEX(MaGv!$C$38:$BB$59, 1, MATCH(L758, MaGv!$C$59:$BB$59,0))," ")</f>
        <v xml:space="preserve"> </v>
      </c>
      <c r="T764" s="80" t="str">
        <f>IF(COUNTIF(MaGv!$C$64:$BB$64, L758)&gt;0, INDEX(MaGv!$C$38:$BB$64, 1, MATCH(L758, MaGv!$C$64:$BB$64,0))," ")</f>
        <v xml:space="preserve"> </v>
      </c>
    </row>
    <row r="765" spans="1:22" ht="12.95" customHeight="1" x14ac:dyDescent="0.2">
      <c r="A765" s="91"/>
      <c r="B765" s="486"/>
      <c r="C765" s="48">
        <v>2</v>
      </c>
      <c r="D765" s="49" t="s">
        <v>707</v>
      </c>
      <c r="E765" s="48" t="str">
        <f>IF(COUNTIF(MaGv!$C$40:$BB$40, B758)&gt;0, INDEX(MaGv!$C$38:$BB$40, 1, MATCH(B758, MaGv!$C$40:$BB$40,0))," ")</f>
        <v xml:space="preserve"> </v>
      </c>
      <c r="F765" s="48" t="str">
        <f>IF(COUNTIF(MaGv!$C$45:$BB$45, B758)&gt;0, INDEX(MaGv!$C$38:$BB$45, 1, MATCH(B758, MaGv!$C$45:$BB$45,0))," ")</f>
        <v xml:space="preserve"> </v>
      </c>
      <c r="G765" s="48" t="str">
        <f>IF(COUNTIF(MaGv!$C$50:$BB$50, B758)&gt;0, INDEX(MaGv!$C$38:$BB$50, 1, MATCH(B758, MaGv!$C$50:$BB$50,0))," ")</f>
        <v>C8</v>
      </c>
      <c r="H765" s="48" t="str">
        <f>IF(COUNTIF(MaGv!$C$55:$BB$55, B758)&gt;0, INDEX(MaGv!$C$38:$BB$55, 1, MATCH(B758, MaGv!$C$55:$BB$55,0))," ")</f>
        <v>C8</v>
      </c>
      <c r="I765" s="48" t="str">
        <f>IF(COUNTIF(MaGv!$C$60:$BB$60, B758)&gt;0, INDEX(MaGv!$C$38:$BB$60, 1, MATCH(B758, MaGv!$C$60:$BB$60,0))," ")</f>
        <v>B11</v>
      </c>
      <c r="J765" s="48" t="str">
        <f>IF(COUNTIF(MaGv!$C$65:$BB$65, B758)&gt;0, INDEX(MaGv!$C$38:$BB$65, 1, MATCH(B758, MaGv!$C$65:$BB$65,0))," ")</f>
        <v xml:space="preserve"> </v>
      </c>
      <c r="K765" s="75"/>
      <c r="L765" s="486"/>
      <c r="M765" s="48">
        <v>2</v>
      </c>
      <c r="N765" s="49" t="s">
        <v>707</v>
      </c>
      <c r="O765" s="48" t="str">
        <f>IF(COUNTIF(MaGv!$C$40:$BB$40, L758)&gt;0, INDEX(MaGv!$C$38:$BB$40, 1, MATCH(L758, MaGv!$C$40:$BB$40,0))," ")</f>
        <v>B1</v>
      </c>
      <c r="P765" s="48" t="str">
        <f>IF(COUNTIF(MaGv!$C$45:$BB$45, L758)&gt;0, INDEX(MaGv!$C$38:$BB$45, 1, MATCH(L758, MaGv!$C$45:$BB$45,0))," ")</f>
        <v>B1</v>
      </c>
      <c r="Q765" s="48" t="str">
        <f>IF(COUNTIF(MaGv!$C$50:$BB$50, L758)&gt;0, INDEX(MaGv!$C$38:$BB$50, 1, MATCH(L758, MaGv!$C$50:$BB$50,0))," ")</f>
        <v xml:space="preserve"> </v>
      </c>
      <c r="R765" s="48" t="str">
        <f>IF(COUNTIF(MaGv!$C$55:$BB$55, L758)&gt;0, INDEX(MaGv!$C$38:$BB$55, 1, MATCH(L758, MaGv!$C$55:$BB$55,0))," ")</f>
        <v xml:space="preserve"> </v>
      </c>
      <c r="S765" s="48" t="str">
        <f>IF(COUNTIF(MaGv!$C$60:$BB$60, L758)&gt;0, INDEX(MaGv!$C$38:$BB$60, 1, MATCH(L758, MaGv!$C$60:$BB$60,0))," ")</f>
        <v>A12</v>
      </c>
      <c r="T765" s="48" t="str">
        <f>IF(COUNTIF(MaGv!$C$65:$BB$65, L758)&gt;0, INDEX(MaGv!$C$38:$BB$65, 1, MATCH(L758, MaGv!$C$65:$BB$65,0))," ")</f>
        <v xml:space="preserve"> </v>
      </c>
    </row>
    <row r="766" spans="1:22" ht="12.95" customHeight="1" x14ac:dyDescent="0.2">
      <c r="A766" s="91"/>
      <c r="B766" s="486"/>
      <c r="C766" s="48">
        <v>3</v>
      </c>
      <c r="D766" s="49" t="s">
        <v>708</v>
      </c>
      <c r="E766" s="48" t="str">
        <f>IF(COUNTIF(MaGv!$C$41:$BB$41, B758)&gt;0, INDEX(MaGv!$C$38:$BB$41, 1, MATCH(B758, MaGv!$C$41:$BB$41,0))," ")</f>
        <v xml:space="preserve"> </v>
      </c>
      <c r="F766" s="48" t="str">
        <f>IF(COUNTIF(MaGv!$C$46:$BB$46, B758)&gt;0, INDEX(MaGv!$C$38:$BB$46, 1, MATCH(B758, MaGv!$C$46:$BB$46,0))," ")</f>
        <v>B8</v>
      </c>
      <c r="G766" s="48" t="str">
        <f>IF(COUNTIF(MaGv!$C$51:$BB$51, B758)&gt;0, INDEX(MaGv!$C$38:$BB$51, 1, MATCH(B758, MaGv!$C$51:$BB$51,0))," ")</f>
        <v xml:space="preserve"> </v>
      </c>
      <c r="H766" s="48" t="str">
        <f>IF(COUNTIF(MaGv!$C$56:$BB$56, B758)&gt;0, INDEX(MaGv!$C$38:$BB$56, 1, MATCH(B758, MaGv!$C$56:$BB$56,0))," ")</f>
        <v xml:space="preserve"> </v>
      </c>
      <c r="I766" s="48" t="str">
        <f>IF(COUNTIF(MaGv!$C$61:$BB$61, B758)&gt;0, INDEX(MaGv!$C$38:$BB$61, 1, MATCH(B758, MaGv!$C$61:$BB$61,0))," ")</f>
        <v xml:space="preserve"> </v>
      </c>
      <c r="J766" s="48" t="str">
        <f>IF(COUNTIF(MaGv!$C$66:$BB$66, B758)&gt;0, INDEX(MaGv!$C$38:$BB$66, 1, MATCH(B758, MaGv!$C$66:$BB$66,0))," ")</f>
        <v xml:space="preserve"> </v>
      </c>
      <c r="K766" s="75"/>
      <c r="L766" s="486"/>
      <c r="M766" s="48">
        <v>3</v>
      </c>
      <c r="N766" s="49" t="s">
        <v>708</v>
      </c>
      <c r="O766" s="48" t="str">
        <f>IF(COUNTIF(MaGv!$C$41:$BB$41, L758)&gt;0, INDEX(MaGv!$C$38:$BB$41, 1, MATCH(L758, MaGv!$C$41:$BB$41,0))," ")</f>
        <v>B1</v>
      </c>
      <c r="P766" s="48" t="str">
        <f>IF(COUNTIF(MaGv!$C$46:$BB$46, L758)&gt;0, INDEX(MaGv!$C$38:$BB$46, 1, MATCH(L758, MaGv!$C$46:$BB$46,0))," ")</f>
        <v>B10</v>
      </c>
      <c r="Q766" s="48" t="str">
        <f>IF(COUNTIF(MaGv!$C$51:$BB$51, L758)&gt;0, INDEX(MaGv!$C$38:$BB$51, 1, MATCH(L758, MaGv!$C$51:$BB$51,0))," ")</f>
        <v xml:space="preserve"> </v>
      </c>
      <c r="R766" s="48" t="str">
        <f>IF(COUNTIF(MaGv!$C$56:$BB$56, L758)&gt;0, INDEX(MaGv!$C$38:$BB$56, 1, MATCH(L758, MaGv!$C$56:$BB$56,0))," ")</f>
        <v xml:space="preserve"> </v>
      </c>
      <c r="S766" s="48" t="str">
        <f>IF(COUNTIF(MaGv!$C$61:$BB$61, L758)&gt;0, INDEX(MaGv!$C$38:$BB$61, 1, MATCH(L758, MaGv!$C$61:$BB$61,0))," ")</f>
        <v>B10</v>
      </c>
      <c r="T766" s="48" t="str">
        <f>IF(COUNTIF(MaGv!$C$66:$BB$66, L758)&gt;0, INDEX(MaGv!$C$38:$BB$66, 1, MATCH(L758, MaGv!$C$66:$BB$66,0))," ")</f>
        <v xml:space="preserve"> </v>
      </c>
    </row>
    <row r="767" spans="1:22" ht="12.95" customHeight="1" x14ac:dyDescent="0.2">
      <c r="A767" s="91"/>
      <c r="B767" s="486"/>
      <c r="C767" s="48">
        <v>4</v>
      </c>
      <c r="D767" s="49" t="s">
        <v>709</v>
      </c>
      <c r="E767" s="48" t="str">
        <f>IF(COUNTIF(MaGv!$C$42:$BB$42, B758)&gt;0, INDEX(MaGv!$C$38:$BB$42, 1, MATCH(B758, MaGv!$C$42:$BB$42,0))," ")</f>
        <v xml:space="preserve"> </v>
      </c>
      <c r="F767" s="48" t="str">
        <f>IF(COUNTIF(MaGv!$C$47:$BB$47, B758)&gt;0, INDEX(MaGv!$C$38:$BB$47, 1, MATCH(B758, MaGv!$C$47:$BB$47,0))," ")</f>
        <v>B8</v>
      </c>
      <c r="G767" s="48" t="str">
        <f>IF(COUNTIF(MaGv!$C$52:$BB$52, B758)&gt;0, INDEX(MaGv!$C$38:$BB$52, 1, MATCH(B758, MaGv!$C$52:$BB$52, 0))," ")</f>
        <v>B11</v>
      </c>
      <c r="H767" s="48" t="str">
        <f>IF(COUNTIF(MaGv!$C$57:$BB$57, B758)&gt;0, INDEX(MaGv!$C$38:$BB$57, 1, MATCH(B758, MaGv!$C$57:$BB$57,0))," ")</f>
        <v xml:space="preserve"> </v>
      </c>
      <c r="I767" s="48" t="str">
        <f>IF(COUNTIF(MaGv!$C$62:$BB$62, B758)&gt;0, INDEX(MaGv!$C$38:$BB$62, 1, MATCH(B758, MaGv!$C$62:$BB$62,0))," ")</f>
        <v>C10</v>
      </c>
      <c r="J767" s="48" t="str">
        <f>IF(COUNTIF(MaGv!$C$66:$BB$67, B758)&gt;0, INDEX(MaGv!$C$38:$BB$67, 1, MATCH(B758, MaGv!$C$67:$BB$67,0))," ")</f>
        <v xml:space="preserve"> </v>
      </c>
      <c r="K767" s="75"/>
      <c r="L767" s="486"/>
      <c r="M767" s="48">
        <v>4</v>
      </c>
      <c r="N767" s="49" t="s">
        <v>709</v>
      </c>
      <c r="O767" s="48" t="str">
        <f>IF(COUNTIF(MaGv!$C$42:$BB$42, L758)&gt;0, INDEX(MaGv!$C$38:$BB$42, 1, MATCH(L758, MaGv!$C$42:$BB$42,0))," ")</f>
        <v xml:space="preserve"> </v>
      </c>
      <c r="P767" s="48" t="str">
        <f>IF(COUNTIF(MaGv!$C$47:$BB$47, L758)&gt;0, INDEX(MaGv!$C$38:$BB$47, 1, MATCH(L758, MaGv!$C$47:$BB$47,0))," ")</f>
        <v>A12</v>
      </c>
      <c r="Q767" s="48" t="str">
        <f>IF(COUNTIF(MaGv!$C$52:$BB$52, L758)&gt;0, INDEX(MaGv!$C$38:$BB$52, 1, MATCH(L758, MaGv!$C$52:$BB$52, 0))," ")</f>
        <v xml:space="preserve"> </v>
      </c>
      <c r="R767" s="48" t="str">
        <f>IF(COUNTIF(MaGv!$C$57:$BB$57, L758)&gt;0, INDEX(MaGv!$C$38:$BB$57, 1, MATCH(L758, MaGv!$C$57:$BB$57,0))," ")</f>
        <v>A10</v>
      </c>
      <c r="S767" s="48" t="str">
        <f>IF(COUNTIF(MaGv!$C$62:$BB$62, L758)&gt;0, INDEX(MaGv!$C$38:$BB$62, 1, MATCH(L758, MaGv!$C$62:$BB$62,0))," ")</f>
        <v xml:space="preserve"> </v>
      </c>
      <c r="T767" s="48" t="str">
        <f>IF(COUNTIF(MaGv!$C$66:$BB$67, L758)&gt;0, INDEX(MaGv!$C$38:$BB$67, 1, MATCH(L758, MaGv!$C$67:$BB$67,0))," ")</f>
        <v xml:space="preserve"> </v>
      </c>
    </row>
    <row r="768" spans="1:22" ht="12.95" customHeight="1" x14ac:dyDescent="0.2">
      <c r="A768" s="91"/>
      <c r="B768" s="487"/>
      <c r="C768" s="50">
        <v>5</v>
      </c>
      <c r="D768" s="51" t="s">
        <v>710</v>
      </c>
      <c r="E768" s="50" t="str">
        <f>IF(COUNTIF(MaGv!$C$43:$BB$43, B758)&gt;0, INDEX(MaGv!$C$38:$BB$43, 1, MATCH(B758, MaGv!$C$43:$BB$43,0))," ")</f>
        <v xml:space="preserve"> </v>
      </c>
      <c r="F768" s="50" t="str">
        <f>IF(COUNTIF(MaGv!$C$48:$BB$48, B758)&gt;0, INDEX(MaGv!$C$38:$BB$48, 1, MATCH(B758, MaGv!$C$48:$BB$48,0))," ")</f>
        <v>B11</v>
      </c>
      <c r="G768" s="50" t="str">
        <f>IF(COUNTIF(MaGv!$C$53:$BB$53, B758)&gt;0, INDEX(MaGv!$C$38:$BB$53, 1, MATCH(B758, MaGv!$C$53:$BB$53,0))," ")</f>
        <v>B8</v>
      </c>
      <c r="H768" s="50" t="str">
        <f>IF(COUNTIF(MaGv!$C$58:$BB$58, B758)&gt;0, INDEX(MaGv!$C$38:$BB$58, 1, MATCH(B758, MaGv!$C$58:$BB$58,0))," ")</f>
        <v xml:space="preserve"> </v>
      </c>
      <c r="I768" s="50" t="str">
        <f>IF(COUNTIF(MaGv!$C$63:$BB$63, B758)&gt;0, INDEX(MaGv!$C$38:$BB$63, 1, MATCH(B758, MaGv!$C$63:$BB$63,0))," ")</f>
        <v>C10</v>
      </c>
      <c r="J768" s="50" t="str">
        <f>IF(COUNTIF(MaGv!$C$68:$BB$68, B758)&gt;0, INDEX(MaGv!$C$38:$BB$68, 1, MATCH(B758, MaGv!$C$68:$BB$68,0))," ")</f>
        <v xml:space="preserve"> </v>
      </c>
      <c r="K768" s="75"/>
      <c r="L768" s="487"/>
      <c r="M768" s="50">
        <v>5</v>
      </c>
      <c r="N768" s="51" t="s">
        <v>710</v>
      </c>
      <c r="O768" s="50" t="str">
        <f>IF(COUNTIF(MaGv!$C$43:$BB$43, L758)&gt;0, INDEX(MaGv!$C$38:$BB$43, 1, MATCH(L758, MaGv!$C$43:$BB$43,0))," ")</f>
        <v xml:space="preserve"> </v>
      </c>
      <c r="P768" s="50" t="str">
        <f>IF(COUNTIF(MaGv!$C$48:$BB$48, L758)&gt;0, INDEX(MaGv!$C$38:$BB$48, 1, MATCH(L758, MaGv!$C$48:$BB$48,0))," ")</f>
        <v>A12</v>
      </c>
      <c r="Q768" s="50" t="str">
        <f>IF(COUNTIF(MaGv!$C$53:$BB$53, L758)&gt;0, INDEX(MaGv!$C$38:$BB$53, 1, MATCH(L758, MaGv!$C$53:$BB$53,0))," ")</f>
        <v xml:space="preserve"> </v>
      </c>
      <c r="R768" s="50" t="str">
        <f>IF(COUNTIF(MaGv!$C$58:$BB$58, L758)&gt;0, INDEX(MaGv!$C$38:$BB$58, 1, MATCH(L758, MaGv!$C$58:$BB$58,0))," ")</f>
        <v>A10</v>
      </c>
      <c r="S768" s="50" t="str">
        <f>IF(COUNTIF(MaGv!$C$63:$BB$63, L758)&gt;0, INDEX(MaGv!$C$38:$BB$63, 1, MATCH(L758, MaGv!$C$63:$BB$63,0))," ")</f>
        <v>A10</v>
      </c>
      <c r="T768" s="50" t="str">
        <f>IF(COUNTIF(MaGv!$C$68:$BB$68, L758)&gt;0, INDEX(MaGv!$C$38:$BB$68, 1, MATCH(L758, MaGv!$C$68:$BB$68,0))," ")</f>
        <v xml:space="preserve"> </v>
      </c>
    </row>
    <row r="771" spans="1:22" ht="12.95" customHeight="1" x14ac:dyDescent="0.2">
      <c r="A771" s="91"/>
      <c r="B771" s="83"/>
      <c r="C771" s="40" t="s">
        <v>94</v>
      </c>
      <c r="D771" s="40"/>
      <c r="E771" s="40"/>
      <c r="F771" s="40"/>
      <c r="G771" s="40"/>
      <c r="H771" s="40" t="str">
        <f>MaGv!$N$1</f>
        <v>02/1/2018</v>
      </c>
      <c r="I771" s="40"/>
      <c r="J771" s="40"/>
      <c r="K771" s="41"/>
      <c r="L771" s="83"/>
      <c r="M771" s="40" t="s">
        <v>94</v>
      </c>
      <c r="N771" s="40"/>
      <c r="O771" s="40"/>
      <c r="P771" s="40"/>
      <c r="Q771" s="40"/>
      <c r="R771" s="40" t="str">
        <f>MaGv!$N$1</f>
        <v>02/1/2018</v>
      </c>
      <c r="S771" s="40"/>
      <c r="T771" s="40"/>
    </row>
    <row r="772" spans="1:22" ht="15.75" customHeight="1" x14ac:dyDescent="0.3">
      <c r="B772" s="84" t="s">
        <v>95</v>
      </c>
      <c r="C772" s="489" t="str">
        <f>VLOOKUP(B774,dsma,3,0)&amp;"-"&amp;VLOOKUP(B774,dsma,5,0)</f>
        <v>Lê Xuân Khanh-AVăn</v>
      </c>
      <c r="D772" s="489"/>
      <c r="E772" s="489"/>
      <c r="F772" s="489"/>
      <c r="G772" s="41"/>
      <c r="H772" s="42"/>
      <c r="I772" s="43" t="s">
        <v>180</v>
      </c>
      <c r="J772" s="44">
        <f>60-COUNTIF(E775:J784, " ")</f>
        <v>24</v>
      </c>
      <c r="K772" s="41"/>
      <c r="L772" s="84" t="s">
        <v>95</v>
      </c>
      <c r="M772" s="489" t="str">
        <f>VLOOKUP(L774,dsma,3,0)&amp;"-"&amp;VLOOKUP(L774,dsma,5,0)</f>
        <v>GV nước ngoài 3-AVăn</v>
      </c>
      <c r="N772" s="489"/>
      <c r="O772" s="489"/>
      <c r="P772" s="489"/>
      <c r="Q772" s="41"/>
      <c r="R772" s="42"/>
      <c r="S772" s="43" t="s">
        <v>180</v>
      </c>
      <c r="T772" s="44">
        <f>60-COUNTIF(O775:T784, " ")</f>
        <v>8</v>
      </c>
    </row>
    <row r="773" spans="1:22" ht="3" customHeight="1" x14ac:dyDescent="0.2">
      <c r="B773" s="83"/>
      <c r="C773" s="41"/>
      <c r="D773" s="41"/>
      <c r="E773" s="45"/>
      <c r="F773" s="41"/>
      <c r="G773" s="41"/>
      <c r="H773" s="41"/>
      <c r="I773" s="41"/>
      <c r="J773" s="41"/>
      <c r="K773" s="41"/>
      <c r="L773" s="83"/>
      <c r="M773" s="41"/>
      <c r="N773" s="41"/>
      <c r="O773" s="45"/>
      <c r="P773" s="41"/>
      <c r="Q773" s="41"/>
      <c r="R773" s="41"/>
      <c r="S773" s="41"/>
      <c r="T773" s="41"/>
    </row>
    <row r="774" spans="1:22" ht="12.95" customHeight="1" x14ac:dyDescent="0.2">
      <c r="A774" s="93"/>
      <c r="B774" s="85" t="str">
        <f>X101</f>
        <v>BA10</v>
      </c>
      <c r="C774" s="46" t="s">
        <v>96</v>
      </c>
      <c r="D774" s="46" t="s">
        <v>97</v>
      </c>
      <c r="E774" s="46" t="s">
        <v>15</v>
      </c>
      <c r="F774" s="46" t="s">
        <v>16</v>
      </c>
      <c r="G774" s="46" t="s">
        <v>38</v>
      </c>
      <c r="H774" s="46" t="s">
        <v>39</v>
      </c>
      <c r="I774" s="46" t="s">
        <v>40</v>
      </c>
      <c r="J774" s="46" t="s">
        <v>41</v>
      </c>
      <c r="K774" s="74"/>
      <c r="L774" s="85" t="str">
        <f>X102</f>
        <v>BA11</v>
      </c>
      <c r="M774" s="46" t="s">
        <v>96</v>
      </c>
      <c r="N774" s="46" t="s">
        <v>97</v>
      </c>
      <c r="O774" s="46" t="s">
        <v>15</v>
      </c>
      <c r="P774" s="46" t="s">
        <v>16</v>
      </c>
      <c r="Q774" s="46" t="s">
        <v>38</v>
      </c>
      <c r="R774" s="46" t="s">
        <v>39</v>
      </c>
      <c r="S774" s="46" t="s">
        <v>40</v>
      </c>
      <c r="T774" s="46" t="s">
        <v>41</v>
      </c>
      <c r="V774" s="89">
        <v>98</v>
      </c>
    </row>
    <row r="775" spans="1:22" ht="12.95" customHeight="1" x14ac:dyDescent="0.2">
      <c r="A775" s="91"/>
      <c r="B775" s="488" t="s">
        <v>25</v>
      </c>
      <c r="C775" s="38">
        <v>1</v>
      </c>
      <c r="D775" s="47" t="s">
        <v>98</v>
      </c>
      <c r="E775" s="38" t="str">
        <f>IF(COUNTIF(MaGv!$C$4:$BB$4, B774)&gt;0, INDEX(MaGv!$C$3:$BB$4, 1, MATCH(B774, MaGv!$C$4:$BB$4,0))," ")</f>
        <v xml:space="preserve"> </v>
      </c>
      <c r="F775" s="38" t="str">
        <f>IF(COUNTIF(MaGv!$C$9:$BB$9, B774)&gt;0, INDEX(MaGv!$C$3:$BB$9, 1, MATCH(B774, MaGv!$C$9:$BB$9,0))," ")</f>
        <v>B13</v>
      </c>
      <c r="G775" s="38" t="str">
        <f>IF(COUNTIF(MaGv!$C$14:$BB$14, B774)&gt;0, INDEX(MaGv!$C$3:$BB$14, 1, MATCH(B774, MaGv!$C$14:$BB$14,0))," ")</f>
        <v xml:space="preserve"> </v>
      </c>
      <c r="H775" s="38" t="str">
        <f>IF(COUNTIF(MaGv!$C$19:$BB$19, B774)&gt;0, INDEX(MaGv!$C$3:$BB$19, 1, MATCH(B774, MaGv!$C$19:$BB$19,0))," ")</f>
        <v>C1</v>
      </c>
      <c r="I775" s="38" t="str">
        <f>IF(COUNTIF(MaGv!$C$24:$BB$24, B774)&gt;0, INDEX(MaGv!$C$3:$BB$24, 1, MATCH(B774, MaGv!$C$24:$BB$24,0))," ")</f>
        <v xml:space="preserve"> </v>
      </c>
      <c r="J775" s="38" t="str">
        <f>IF(COUNTIF(MaGv!$C$29:$BB$29, B774)&gt;0, INDEX(MaGv!$C$3:$BB$29, 1, MATCH(B774, MaGv!$C$29:$BB$29,0))," ")</f>
        <v xml:space="preserve"> </v>
      </c>
      <c r="K775" s="75"/>
      <c r="L775" s="488" t="s">
        <v>25</v>
      </c>
      <c r="M775" s="38">
        <v>1</v>
      </c>
      <c r="N775" s="47" t="s">
        <v>98</v>
      </c>
      <c r="O775" s="38" t="str">
        <f>IF(COUNTIF(MaGv!$C$4:$BB$4, L774)&gt;0, INDEX(MaGv!$C$3:$BB$4, 1, MATCH(L774, MaGv!$C$4:$BB$4,0))," ")</f>
        <v xml:space="preserve"> </v>
      </c>
      <c r="P775" s="38" t="str">
        <f>IF(COUNTIF(MaGv!$C$9:$BB$9, L774)&gt;0, INDEX(MaGv!$C$3:$BB$9, 1, MATCH(L774, MaGv!$C$9:$BB$9,0))," ")</f>
        <v xml:space="preserve"> </v>
      </c>
      <c r="Q775" s="38" t="str">
        <f>IF(COUNTIF(MaGv!$C$14:$BB$14, L774)&gt;0, INDEX(MaGv!$C$3:$BB$14, 1, MATCH(L774, MaGv!$C$14:$BB$14,0))," ")</f>
        <v>C12</v>
      </c>
      <c r="R775" s="38" t="str">
        <f>IF(COUNTIF(MaGv!$C$19:$BB$19, L774)&gt;0, INDEX(MaGv!$C$3:$BB$19, 1, MATCH(L774, MaGv!$C$19:$BB$19,0))," ")</f>
        <v>C11</v>
      </c>
      <c r="S775" s="38" t="str">
        <f>IF(COUNTIF(MaGv!$C$24:$BB$24, L774)&gt;0, INDEX(MaGv!$C$3:$BB$24, 1, MATCH(L774, MaGv!$C$24:$BB$24,0))," ")</f>
        <v xml:space="preserve"> </v>
      </c>
      <c r="T775" s="38" t="str">
        <f>IF(COUNTIF(MaGv!$C$29:$BB$29, L774)&gt;0, INDEX(MaGv!$C$3:$BB$29, 1, MATCH(L774, MaGv!$C$29:$BB$29,0))," ")</f>
        <v xml:space="preserve"> </v>
      </c>
    </row>
    <row r="776" spans="1:22" ht="12.95" customHeight="1" x14ac:dyDescent="0.2">
      <c r="A776" s="91"/>
      <c r="B776" s="486"/>
      <c r="C776" s="48">
        <v>2</v>
      </c>
      <c r="D776" s="49" t="s">
        <v>140</v>
      </c>
      <c r="E776" s="48" t="str">
        <f>IF(COUNTIF(MaGv!$C$5:$BB$5, B774)&gt;0, INDEX(MaGv!$C$3:$BB$5, 1, MATCH(B774, MaGv!$C$5:$BB$5,0))," ")</f>
        <v xml:space="preserve"> </v>
      </c>
      <c r="F776" s="48" t="str">
        <f>IF(COUNTIF(MaGv!$C$10:$BB$10, B774)&gt;0, INDEX(MaGv!$C$3:$BB$10, 1, MATCH(B774, MaGv!$C$10:$BB$10,0))," ")</f>
        <v>B13</v>
      </c>
      <c r="G776" s="48" t="str">
        <f>IF(COUNTIF(MaGv!$C$15:$BB$15, B774)&gt;0, INDEX(MaGv!$C$3:$BB$15, 1, MATCH(B774, MaGv!$C$15:$BB$15,0))," ")</f>
        <v xml:space="preserve"> </v>
      </c>
      <c r="H776" s="48" t="str">
        <f>IF(COUNTIF(MaGv!$C$20:$BB$20, B774)&gt;0, INDEX(MaGv!$C$3:$BB$20, 1, MATCH(B774, MaGv!$C$20:$BB$20,0))," ")</f>
        <v>C1</v>
      </c>
      <c r="I776" s="48" t="str">
        <f>IF(COUNTIF(MaGv!$C$25:$BB$25, B774)&gt;0, INDEX(MaGv!$C$3:$BB$25, 1, MATCH(B774, MaGv!$C$25:$BB$25,0))," ")</f>
        <v xml:space="preserve"> </v>
      </c>
      <c r="J776" s="48" t="str">
        <f>IF(COUNTIF(MaGv!$C$30:$BB$30, B774)&gt;0, INDEX(MaGv!$C$3:$BB$30, 1, MATCH(B774, MaGv!$C$30:$BB$30,0))," ")</f>
        <v xml:space="preserve"> </v>
      </c>
      <c r="K776" s="75"/>
      <c r="L776" s="486"/>
      <c r="M776" s="48">
        <v>2</v>
      </c>
      <c r="N776" s="49" t="s">
        <v>140</v>
      </c>
      <c r="O776" s="48" t="str">
        <f>IF(COUNTIF(MaGv!$C$5:$BB$5, L774)&gt;0, INDEX(MaGv!$C$3:$BB$5, 1, MATCH(L774, MaGv!$C$5:$BB$5,0))," ")</f>
        <v xml:space="preserve"> </v>
      </c>
      <c r="P776" s="48" t="str">
        <f>IF(COUNTIF(MaGv!$C$10:$BB$10, L774)&gt;0, INDEX(MaGv!$C$3:$BB$10, 1, MATCH(L774, MaGv!$C$10:$BB$10,0))," ")</f>
        <v xml:space="preserve"> </v>
      </c>
      <c r="Q776" s="48" t="str">
        <f>IF(COUNTIF(MaGv!$C$15:$BB$15, L774)&gt;0, INDEX(MaGv!$C$3:$BB$15, 1, MATCH(L774, MaGv!$C$15:$BB$15,0))," ")</f>
        <v>C12</v>
      </c>
      <c r="R776" s="48" t="str">
        <f>IF(COUNTIF(MaGv!$C$20:$BB$20, L774)&gt;0, INDEX(MaGv!$C$3:$BB$20, 1, MATCH(L774, MaGv!$C$20:$BB$20,0))," ")</f>
        <v>C11</v>
      </c>
      <c r="S776" s="48" t="str">
        <f>IF(COUNTIF(MaGv!$C$25:$BB$25, L774)&gt;0, INDEX(MaGv!$C$3:$BB$25, 1, MATCH(L774, MaGv!$C$25:$BB$25,0))," ")</f>
        <v xml:space="preserve"> </v>
      </c>
      <c r="T776" s="48" t="str">
        <f>IF(COUNTIF(MaGv!$C$30:$BB$30, L774)&gt;0, INDEX(MaGv!$C$3:$BB$30, 1, MATCH(L774, MaGv!$C$30:$BB$30,0))," ")</f>
        <v xml:space="preserve"> </v>
      </c>
    </row>
    <row r="777" spans="1:22" ht="12.95" customHeight="1" x14ac:dyDescent="0.2">
      <c r="A777" s="91"/>
      <c r="B777" s="486"/>
      <c r="C777" s="48">
        <v>3</v>
      </c>
      <c r="D777" s="49" t="s">
        <v>445</v>
      </c>
      <c r="E777" s="48" t="str">
        <f>IF(COUNTIF(MaGv!$C$6:$BB$6, B774)&gt;0, INDEX(MaGv!$C$3:$BB$6, 1, MATCH(B774, MaGv!$C$6:$BB$6,0))," ")</f>
        <v xml:space="preserve"> </v>
      </c>
      <c r="F777" s="48" t="str">
        <f>IF(COUNTIF(MaGv!$C$11:$BB$11, B774)&gt;0, INDEX(MaGv!$C$3:$BB$11, 1, MATCH(B774, MaGv!$C$11:$BB$11,0))," ")</f>
        <v>C12</v>
      </c>
      <c r="G777" s="48" t="str">
        <f>IF(COUNTIF(MaGv!$C$16:$BB$16, B774)&gt;0, INDEX(MaGv!$C$3:$BB$16, 1, MATCH(B774, MaGv!$C$16:$BB$16,0))," ")</f>
        <v>B4</v>
      </c>
      <c r="H777" s="48" t="str">
        <f>IF(COUNTIF(MaGv!$C$21:$BB$21, B774)&gt;0, INDEX(MaGv!$C$3:$BB$21, 1, MATCH(B774, MaGv!$C$21:$BB$21,0))," ")</f>
        <v>B13</v>
      </c>
      <c r="I777" s="48" t="str">
        <f>IF(COUNTIF(MaGv!$C$26:$BB$26, B774)&gt;0, INDEX(MaGv!$C$3:$BB$26, 1, MATCH(B774, MaGv!$C$26:$BB$26,0))," ")</f>
        <v xml:space="preserve"> </v>
      </c>
      <c r="J777" s="48" t="str">
        <f>IF(COUNTIF(MaGv!$C$31:$BB$31, B774)&gt;0, INDEX(MaGv!$C$3:$BB$31, 1, MATCH(B774, MaGv!$C$31:$BB$31,0))," ")</f>
        <v xml:space="preserve"> </v>
      </c>
      <c r="K777" s="75"/>
      <c r="L777" s="486"/>
      <c r="M777" s="48">
        <v>3</v>
      </c>
      <c r="N777" s="49" t="s">
        <v>445</v>
      </c>
      <c r="O777" s="48" t="str">
        <f>IF(COUNTIF(MaGv!$C$6:$BB$6, L774)&gt;0, INDEX(MaGv!$C$3:$BB$6, 1, MATCH(L774, MaGv!$C$6:$BB$6,0))," ")</f>
        <v xml:space="preserve"> </v>
      </c>
      <c r="P777" s="48" t="str">
        <f>IF(COUNTIF(MaGv!$C$11:$BB$11, L774)&gt;0, INDEX(MaGv!$C$3:$BB$11, 1, MATCH(L774, MaGv!$C$11:$BB$11,0))," ")</f>
        <v xml:space="preserve"> </v>
      </c>
      <c r="Q777" s="48" t="str">
        <f>IF(COUNTIF(MaGv!$C$16:$BB$16, L774)&gt;0, INDEX(MaGv!$C$3:$BB$16, 1, MATCH(L774, MaGv!$C$16:$BB$16,0))," ")</f>
        <v>C10</v>
      </c>
      <c r="R777" s="48" t="str">
        <f>IF(COUNTIF(MaGv!$C$21:$BB$21, L774)&gt;0, INDEX(MaGv!$C$3:$BB$21, 1, MATCH(L774, MaGv!$C$21:$BB$21,0))," ")</f>
        <v>C13</v>
      </c>
      <c r="S777" s="48" t="str">
        <f>IF(COUNTIF(MaGv!$C$26:$BB$26, L774)&gt;0, INDEX(MaGv!$C$3:$BB$26, 1, MATCH(L774, MaGv!$C$26:$BB$26,0))," ")</f>
        <v xml:space="preserve"> </v>
      </c>
      <c r="T777" s="48" t="str">
        <f>IF(COUNTIF(MaGv!$C$31:$BB$31, L774)&gt;0, INDEX(MaGv!$C$3:$BB$31, 1, MATCH(L774, MaGv!$C$31:$BB$31,0))," ")</f>
        <v xml:space="preserve"> </v>
      </c>
    </row>
    <row r="778" spans="1:22" ht="12.95" customHeight="1" x14ac:dyDescent="0.2">
      <c r="A778" s="91"/>
      <c r="B778" s="486"/>
      <c r="C778" s="48">
        <v>4</v>
      </c>
      <c r="D778" s="49" t="s">
        <v>141</v>
      </c>
      <c r="E778" s="48" t="str">
        <f>IF(COUNTIF(MaGv!$C$7:$BB$7, B774)&gt;0, INDEX(MaGv!$C$3:$BB$7, 1, MATCH(B774, MaGv!$C$7:$BB$7,0))," ")</f>
        <v xml:space="preserve"> </v>
      </c>
      <c r="F778" s="48" t="str">
        <f>IF(COUNTIF(MaGv!$C$12:$BB$12, B774)&gt;0, INDEX(MaGv!$C$3:$BB$12, 1, MATCH(B774, MaGv!$C$12:$BB$12,0))," ")</f>
        <v>C12</v>
      </c>
      <c r="G778" s="48" t="str">
        <f>IF(COUNTIF(MaGv!$C$17:$BB$17, B774)&gt;0, INDEX(MaGv!$C$3:$BB$17, 1, MATCH(B774, MaGv!$C$17:$BB$17,0))," ")</f>
        <v>B4</v>
      </c>
      <c r="H778" s="48" t="str">
        <f>IF(COUNTIF(MaGv!$C$22:$BB$22, B774)&gt;0, INDEX(MaGv!$C$3:$BB$22, 1, MATCH(B774, MaGv!$C$22:$BB$22,0))," ")</f>
        <v>B13</v>
      </c>
      <c r="I778" s="48" t="str">
        <f>IF(COUNTIF(MaGv!$C$27:$BB$27, B774)&gt;0, INDEX(MaGv!$C$3:$BB$27, 1, MATCH(B774, MaGv!$C$27:$BB$27,0))," ")</f>
        <v xml:space="preserve"> </v>
      </c>
      <c r="J778" s="48" t="str">
        <f>IF(COUNTIF(MaGv!$C$32:$BB$32, B774)&gt;0, INDEX(MaGv!$C$3:$BB$32, 1, MATCH(B774, MaGv!$C$32:$BB$32,0))," ")</f>
        <v xml:space="preserve"> </v>
      </c>
      <c r="K778" s="75"/>
      <c r="L778" s="486"/>
      <c r="M778" s="48">
        <v>4</v>
      </c>
      <c r="N778" s="49" t="s">
        <v>141</v>
      </c>
      <c r="O778" s="48" t="str">
        <f>IF(COUNTIF(MaGv!$C$7:$BB$7, L774)&gt;0, INDEX(MaGv!$C$3:$BB$7, 1, MATCH(L774, MaGv!$C$7:$BB$7,0))," ")</f>
        <v xml:space="preserve"> </v>
      </c>
      <c r="P778" s="48" t="str">
        <f>IF(COUNTIF(MaGv!$C$12:$BB$12, L774)&gt;0, INDEX(MaGv!$C$3:$BB$12, 1, MATCH(L774, MaGv!$C$12:$BB$12,0))," ")</f>
        <v xml:space="preserve"> </v>
      </c>
      <c r="Q778" s="48" t="str">
        <f>IF(COUNTIF(MaGv!$C$17:$BB$17, L774)&gt;0, INDEX(MaGv!$C$3:$BB$17, 1, MATCH(L774, MaGv!$C$17:$BB$17,0))," ")</f>
        <v>C10</v>
      </c>
      <c r="R778" s="48" t="str">
        <f>IF(COUNTIF(MaGv!$C$22:$BB$22, L774)&gt;0, INDEX(MaGv!$C$3:$BB$22, 1, MATCH(L774, MaGv!$C$22:$BB$22,0))," ")</f>
        <v>C13</v>
      </c>
      <c r="S778" s="48" t="str">
        <f>IF(COUNTIF(MaGv!$C$27:$BB$27, L774)&gt;0, INDEX(MaGv!$C$3:$BB$27, 1, MATCH(L774, MaGv!$C$27:$BB$27,0))," ")</f>
        <v xml:space="preserve"> </v>
      </c>
      <c r="T778" s="48" t="str">
        <f>IF(COUNTIF(MaGv!$C$32:$BB$32, L774)&gt;0, INDEX(MaGv!$C$3:$BB$32, 1, MATCH(L774, MaGv!$C$32:$BB$32,0))," ")</f>
        <v xml:space="preserve"> </v>
      </c>
    </row>
    <row r="779" spans="1:22" ht="12.95" customHeight="1" thickBot="1" x14ac:dyDescent="0.25">
      <c r="A779" s="91"/>
      <c r="B779" s="486"/>
      <c r="C779" s="79">
        <v>5</v>
      </c>
      <c r="D779" s="81" t="s">
        <v>142</v>
      </c>
      <c r="E779" s="79" t="str">
        <f>IF(COUNTIF(MaGv!$C$8:$BB$8, B774)&gt;0, INDEX(MaGv!$C$3:$BB$8, 1, MATCH(B774, MaGv!$C$8:$BB$8,0))," ")</f>
        <v xml:space="preserve"> </v>
      </c>
      <c r="F779" s="79" t="str">
        <f>IF(COUNTIF(MaGv!$C$13:$BB$13, B774)&gt;0, INDEX(MaGv!$C$3:$BB$13, 1, MATCH(B774, MaGv!$C$13:$BB$13,0))," ")</f>
        <v>C1</v>
      </c>
      <c r="G779" s="79" t="str">
        <f>IF(COUNTIF(MaGv!$C$18:$BB$18, B774)&gt;0, INDEX(MaGv!$C$3:$BB$18, 1, MATCH(B774, MaGv!$C$18:$BB$18,0))," ")</f>
        <v xml:space="preserve"> </v>
      </c>
      <c r="H779" s="79" t="str">
        <f>IF(COUNTIF(MaGv!$C$23:$BB$23, B774)&gt;0, INDEX(MaGv!$C$3:$BB$23, 1, MATCH(B774, MaGv!$C$23:$BB$23,0))," ")</f>
        <v xml:space="preserve"> </v>
      </c>
      <c r="I779" s="79" t="str">
        <f>IF(COUNTIF(MaGv!$C$28:$BB$28, B774)&gt;0, INDEX(MaGv!$C$3:$BB$28, 1, MATCH(B774, MaGv!$C$28:$BB$28,0))," ")</f>
        <v xml:space="preserve"> </v>
      </c>
      <c r="J779" s="79" t="str">
        <f>IF(COUNTIF(MaGv!$C$33:$BB$33, B774)&gt;0, INDEX(MaGv!$C$3:$BB$33, 1, MATCH(B774, MaGv!$C$33:$BB$33, 0))," ")</f>
        <v xml:space="preserve"> </v>
      </c>
      <c r="K779" s="75"/>
      <c r="L779" s="486"/>
      <c r="M779" s="79">
        <v>5</v>
      </c>
      <c r="N779" s="81" t="s">
        <v>142</v>
      </c>
      <c r="O779" s="79" t="str">
        <f>IF(COUNTIF(MaGv!$C$8:$BB$8, L774)&gt;0, INDEX(MaGv!$C$3:$BB$8, 1, MATCH(L774, MaGv!$C$8:$BB$8,0))," ")</f>
        <v xml:space="preserve"> </v>
      </c>
      <c r="P779" s="79" t="str">
        <f>IF(COUNTIF(MaGv!$C$13:$BB$13, L774)&gt;0, INDEX(MaGv!$C$3:$BB$13, 1, MATCH(L774, MaGv!$C$13:$BB$13,0))," ")</f>
        <v xml:space="preserve"> </v>
      </c>
      <c r="Q779" s="79" t="str">
        <f>IF(COUNTIF(MaGv!$C$18:$BB$18, L774)&gt;0, INDEX(MaGv!$C$3:$BB$18, 1, MATCH(L774, MaGv!$C$18:$BB$18,0))," ")</f>
        <v xml:space="preserve"> </v>
      </c>
      <c r="R779" s="79" t="str">
        <f>IF(COUNTIF(MaGv!$C$23:$BB$23, L774)&gt;0, INDEX(MaGv!$C$3:$BB$23, 1, MATCH(L774, MaGv!$C$23:$BB$23,0))," ")</f>
        <v xml:space="preserve"> </v>
      </c>
      <c r="S779" s="79" t="str">
        <f>IF(COUNTIF(MaGv!$C$28:$BB$28, L774)&gt;0, INDEX(MaGv!$C$3:$BB$28, 1, MATCH(L774, MaGv!$C$28:$BB$28,0))," ")</f>
        <v xml:space="preserve"> </v>
      </c>
      <c r="T779" s="79" t="str">
        <f>IF(COUNTIF(MaGv!$C$33:$BB$33, L774)&gt;0, INDEX(MaGv!$C$3:$BB$33, 1, MATCH(L774, MaGv!$C$33:$BB$33, 0))," ")</f>
        <v xml:space="preserve"> </v>
      </c>
    </row>
    <row r="780" spans="1:22" ht="12.95" customHeight="1" thickTop="1" x14ac:dyDescent="0.2">
      <c r="A780" s="91"/>
      <c r="B780" s="485" t="s">
        <v>24</v>
      </c>
      <c r="C780" s="80">
        <v>1</v>
      </c>
      <c r="D780" s="82" t="s">
        <v>446</v>
      </c>
      <c r="E780" s="80" t="str">
        <f>IF(COUNTIF(MaGv!$C$39:$BB$39, B774)&gt;0, INDEX(MaGv!$C$38:$BB$39, 1, MATCH(B774, MaGv!$C$39:$BB$39,0))," ")</f>
        <v xml:space="preserve"> </v>
      </c>
      <c r="F780" s="80" t="str">
        <f>IF(COUNTIF(MaGv!$C$44:$BB$44, B774)&gt;0, INDEX(MaGv!$C$38:$BB$44, 1, MATCH(B774, MaGv!$C$44:$BB$44,0))," ")</f>
        <v xml:space="preserve"> </v>
      </c>
      <c r="G780" s="80" t="str">
        <f>IF(COUNTIF(MaGv!$C$49:$BB$49, B774)&gt;0, INDEX(MaGv!$C$38:$BB$49, 1, MATCH(B774, MaGv!$C$49:$BB$49,0))," ")</f>
        <v>B13</v>
      </c>
      <c r="H780" s="80" t="str">
        <f>IF(COUNTIF(MaGv!$C$54:$BB$54, B774)&gt;0, INDEX(MaGv!$C$38:$BB$54, 1, MATCH(B774, MaGv!$C$54:$BB$54,0))," ")</f>
        <v>B13</v>
      </c>
      <c r="I780" s="80" t="str">
        <f>IF(COUNTIF(MaGv!$C$59:$BB$59, B774)&gt;0, INDEX(MaGv!$C$38:$BB$59, 1, MATCH(B774, MaGv!$C$59:$BB$59,0))," ")</f>
        <v>B13</v>
      </c>
      <c r="J780" s="80" t="str">
        <f>IF(COUNTIF(MaGv!$C$64:$BB$64, B774)&gt;0, INDEX(MaGv!$C$38:$BB$64, 1, MATCH(B774, MaGv!$C$64:$BB$64,0))," ")</f>
        <v xml:space="preserve"> </v>
      </c>
      <c r="K780" s="75"/>
      <c r="L780" s="485" t="s">
        <v>24</v>
      </c>
      <c r="M780" s="80">
        <v>1</v>
      </c>
      <c r="N780" s="82" t="s">
        <v>446</v>
      </c>
      <c r="O780" s="80" t="str">
        <f>IF(COUNTIF(MaGv!$C$39:$BB$39, L774)&gt;0, INDEX(MaGv!$C$38:$BB$39, 1, MATCH(L774, MaGv!$C$39:$BB$39,0))," ")</f>
        <v xml:space="preserve"> </v>
      </c>
      <c r="P780" s="80" t="str">
        <f>IF(COUNTIF(MaGv!$C$44:$BB$44, L774)&gt;0, INDEX(MaGv!$C$38:$BB$44, 1, MATCH(L774, MaGv!$C$44:$BB$44,0))," ")</f>
        <v xml:space="preserve"> </v>
      </c>
      <c r="Q780" s="80" t="str">
        <f>IF(COUNTIF(MaGv!$C$49:$BB$49, L774)&gt;0, INDEX(MaGv!$C$38:$BB$49, 1, MATCH(L774, MaGv!$C$49:$BB$49,0))," ")</f>
        <v xml:space="preserve"> </v>
      </c>
      <c r="R780" s="80" t="str">
        <f>IF(COUNTIF(MaGv!$C$54:$BB$54, L774)&gt;0, INDEX(MaGv!$C$38:$BB$54, 1, MATCH(L774, MaGv!$C$54:$BB$54,0))," ")</f>
        <v xml:space="preserve"> </v>
      </c>
      <c r="S780" s="80" t="str">
        <f>IF(COUNTIF(MaGv!$C$59:$BB$59, L774)&gt;0, INDEX(MaGv!$C$38:$BB$59, 1, MATCH(L774, MaGv!$C$59:$BB$59,0))," ")</f>
        <v xml:space="preserve"> </v>
      </c>
      <c r="T780" s="80" t="str">
        <f>IF(COUNTIF(MaGv!$C$64:$BB$64, L774)&gt;0, INDEX(MaGv!$C$38:$BB$64, 1, MATCH(L774, MaGv!$C$64:$BB$64,0))," ")</f>
        <v xml:space="preserve"> </v>
      </c>
    </row>
    <row r="781" spans="1:22" ht="12.95" customHeight="1" x14ac:dyDescent="0.2">
      <c r="A781" s="91"/>
      <c r="B781" s="486"/>
      <c r="C781" s="48">
        <v>2</v>
      </c>
      <c r="D781" s="49" t="s">
        <v>707</v>
      </c>
      <c r="E781" s="48" t="str">
        <f>IF(COUNTIF(MaGv!$C$40:$BB$40, B774)&gt;0, INDEX(MaGv!$C$38:$BB$40, 1, MATCH(B774, MaGv!$C$40:$BB$40,0))," ")</f>
        <v xml:space="preserve"> </v>
      </c>
      <c r="F781" s="48" t="str">
        <f>IF(COUNTIF(MaGv!$C$45:$BB$45, B774)&gt;0, INDEX(MaGv!$C$38:$BB$45, 1, MATCH(B774, MaGv!$C$45:$BB$45,0))," ")</f>
        <v xml:space="preserve"> </v>
      </c>
      <c r="G781" s="48" t="str">
        <f>IF(COUNTIF(MaGv!$C$50:$BB$50, B774)&gt;0, INDEX(MaGv!$C$38:$BB$50, 1, MATCH(B774, MaGv!$C$50:$BB$50,0))," ")</f>
        <v>C12</v>
      </c>
      <c r="H781" s="48" t="str">
        <f>IF(COUNTIF(MaGv!$C$55:$BB$55, B774)&gt;0, INDEX(MaGv!$C$38:$BB$55, 1, MATCH(B774, MaGv!$C$55:$BB$55,0))," ")</f>
        <v>B13</v>
      </c>
      <c r="I781" s="48" t="str">
        <f>IF(COUNTIF(MaGv!$C$60:$BB$60, B774)&gt;0, INDEX(MaGv!$C$38:$BB$60, 1, MATCH(B774, MaGv!$C$60:$BB$60,0))," ")</f>
        <v>B13</v>
      </c>
      <c r="J781" s="48" t="str">
        <f>IF(COUNTIF(MaGv!$C$65:$BB$65, B774)&gt;0, INDEX(MaGv!$C$38:$BB$65, 1, MATCH(B774, MaGv!$C$65:$BB$65,0))," ")</f>
        <v xml:space="preserve"> </v>
      </c>
      <c r="K781" s="75"/>
      <c r="L781" s="486"/>
      <c r="M781" s="48">
        <v>2</v>
      </c>
      <c r="N781" s="49" t="s">
        <v>707</v>
      </c>
      <c r="O781" s="48" t="str">
        <f>IF(COUNTIF(MaGv!$C$40:$BB$40, L774)&gt;0, INDEX(MaGv!$C$38:$BB$40, 1, MATCH(L774, MaGv!$C$40:$BB$40,0))," ")</f>
        <v xml:space="preserve"> </v>
      </c>
      <c r="P781" s="48" t="str">
        <f>IF(COUNTIF(MaGv!$C$45:$BB$45, L774)&gt;0, INDEX(MaGv!$C$38:$BB$45, 1, MATCH(L774, MaGv!$C$45:$BB$45,0))," ")</f>
        <v xml:space="preserve"> </v>
      </c>
      <c r="Q781" s="48" t="str">
        <f>IF(COUNTIF(MaGv!$C$50:$BB$50, L774)&gt;0, INDEX(MaGv!$C$38:$BB$50, 1, MATCH(L774, MaGv!$C$50:$BB$50,0))," ")</f>
        <v xml:space="preserve"> </v>
      </c>
      <c r="R781" s="48" t="str">
        <f>IF(COUNTIF(MaGv!$C$55:$BB$55, L774)&gt;0, INDEX(MaGv!$C$38:$BB$55, 1, MATCH(L774, MaGv!$C$55:$BB$55,0))," ")</f>
        <v xml:space="preserve"> </v>
      </c>
      <c r="S781" s="48" t="str">
        <f>IF(COUNTIF(MaGv!$C$60:$BB$60, L774)&gt;0, INDEX(MaGv!$C$38:$BB$60, 1, MATCH(L774, MaGv!$C$60:$BB$60,0))," ")</f>
        <v xml:space="preserve"> </v>
      </c>
      <c r="T781" s="48" t="str">
        <f>IF(COUNTIF(MaGv!$C$65:$BB$65, L774)&gt;0, INDEX(MaGv!$C$38:$BB$65, 1, MATCH(L774, MaGv!$C$65:$BB$65,0))," ")</f>
        <v xml:space="preserve"> </v>
      </c>
    </row>
    <row r="782" spans="1:22" ht="12.95" customHeight="1" x14ac:dyDescent="0.2">
      <c r="A782" s="91"/>
      <c r="B782" s="486"/>
      <c r="C782" s="48">
        <v>3</v>
      </c>
      <c r="D782" s="49" t="s">
        <v>708</v>
      </c>
      <c r="E782" s="48" t="str">
        <f>IF(COUNTIF(MaGv!$C$41:$BB$41, B774)&gt;0, INDEX(MaGv!$C$38:$BB$41, 1, MATCH(B774, MaGv!$C$41:$BB$41,0))," ")</f>
        <v xml:space="preserve"> </v>
      </c>
      <c r="F782" s="48" t="str">
        <f>IF(COUNTIF(MaGv!$C$46:$BB$46, B774)&gt;0, INDEX(MaGv!$C$38:$BB$46, 1, MATCH(B774, MaGv!$C$46:$BB$46,0))," ")</f>
        <v xml:space="preserve"> </v>
      </c>
      <c r="G782" s="48" t="str">
        <f>IF(COUNTIF(MaGv!$C$51:$BB$51, B774)&gt;0, INDEX(MaGv!$C$38:$BB$51, 1, MATCH(B774, MaGv!$C$51:$BB$51,0))," ")</f>
        <v>C12</v>
      </c>
      <c r="H782" s="48" t="str">
        <f>IF(COUNTIF(MaGv!$C$56:$BB$56, B774)&gt;0, INDEX(MaGv!$C$38:$BB$56, 1, MATCH(B774, MaGv!$C$56:$BB$56,0))," ")</f>
        <v>B4</v>
      </c>
      <c r="I782" s="48" t="str">
        <f>IF(COUNTIF(MaGv!$C$61:$BB$61, B774)&gt;0, INDEX(MaGv!$C$38:$BB$61, 1, MATCH(B774, MaGv!$C$61:$BB$61,0))," ")</f>
        <v>B4</v>
      </c>
      <c r="J782" s="48" t="str">
        <f>IF(COUNTIF(MaGv!$C$66:$BB$66, B774)&gt;0, INDEX(MaGv!$C$38:$BB$66, 1, MATCH(B774, MaGv!$C$66:$BB$66,0))," ")</f>
        <v xml:space="preserve"> </v>
      </c>
      <c r="K782" s="75"/>
      <c r="L782" s="486"/>
      <c r="M782" s="48">
        <v>3</v>
      </c>
      <c r="N782" s="49" t="s">
        <v>708</v>
      </c>
      <c r="O782" s="48" t="str">
        <f>IF(COUNTIF(MaGv!$C$41:$BB$41, L774)&gt;0, INDEX(MaGv!$C$38:$BB$41, 1, MATCH(L774, MaGv!$C$41:$BB$41,0))," ")</f>
        <v xml:space="preserve"> </v>
      </c>
      <c r="P782" s="48" t="str">
        <f>IF(COUNTIF(MaGv!$C$46:$BB$46, L774)&gt;0, INDEX(MaGv!$C$38:$BB$46, 1, MATCH(L774, MaGv!$C$46:$BB$46,0))," ")</f>
        <v xml:space="preserve"> </v>
      </c>
      <c r="Q782" s="48" t="str">
        <f>IF(COUNTIF(MaGv!$C$51:$BB$51, L774)&gt;0, INDEX(MaGv!$C$38:$BB$51, 1, MATCH(L774, MaGv!$C$51:$BB$51,0))," ")</f>
        <v xml:space="preserve"> </v>
      </c>
      <c r="R782" s="48" t="str">
        <f>IF(COUNTIF(MaGv!$C$56:$BB$56, L774)&gt;0, INDEX(MaGv!$C$38:$BB$56, 1, MATCH(L774, MaGv!$C$56:$BB$56,0))," ")</f>
        <v xml:space="preserve"> </v>
      </c>
      <c r="S782" s="48" t="str">
        <f>IF(COUNTIF(MaGv!$C$61:$BB$61, L774)&gt;0, INDEX(MaGv!$C$38:$BB$61, 1, MATCH(L774, MaGv!$C$61:$BB$61,0))," ")</f>
        <v xml:space="preserve"> </v>
      </c>
      <c r="T782" s="48" t="str">
        <f>IF(COUNTIF(MaGv!$C$66:$BB$66, L774)&gt;0, INDEX(MaGv!$C$38:$BB$66, 1, MATCH(L774, MaGv!$C$66:$BB$66,0))," ")</f>
        <v xml:space="preserve"> </v>
      </c>
    </row>
    <row r="783" spans="1:22" ht="12.95" customHeight="1" x14ac:dyDescent="0.2">
      <c r="A783" s="91"/>
      <c r="B783" s="486"/>
      <c r="C783" s="48">
        <v>4</v>
      </c>
      <c r="D783" s="49" t="s">
        <v>709</v>
      </c>
      <c r="E783" s="48" t="str">
        <f>IF(COUNTIF(MaGv!$C$42:$BB$42, B774)&gt;0, INDEX(MaGv!$C$38:$BB$42, 1, MATCH(B774, MaGv!$C$42:$BB$42,0))," ")</f>
        <v xml:space="preserve"> </v>
      </c>
      <c r="F783" s="48" t="str">
        <f>IF(COUNTIF(MaGv!$C$47:$BB$47, B774)&gt;0, INDEX(MaGv!$C$38:$BB$47, 1, MATCH(B774, MaGv!$C$47:$BB$47,0))," ")</f>
        <v xml:space="preserve"> </v>
      </c>
      <c r="G783" s="48" t="str">
        <f>IF(COUNTIF(MaGv!$C$52:$BB$52, B774)&gt;0, INDEX(MaGv!$C$38:$BB$52, 1, MATCH(B774, MaGv!$C$52:$BB$52, 0))," ")</f>
        <v>C1</v>
      </c>
      <c r="H783" s="48" t="str">
        <f>IF(COUNTIF(MaGv!$C$57:$BB$57, B774)&gt;0, INDEX(MaGv!$C$38:$BB$57, 1, MATCH(B774, MaGv!$C$57:$BB$57,0))," ")</f>
        <v xml:space="preserve"> </v>
      </c>
      <c r="I783" s="48" t="str">
        <f>IF(COUNTIF(MaGv!$C$62:$BB$62, B774)&gt;0, INDEX(MaGv!$C$38:$BB$62, 1, MATCH(B774, MaGv!$C$62:$BB$62,0))," ")</f>
        <v>B4</v>
      </c>
      <c r="J783" s="48" t="str">
        <f>IF(COUNTIF(MaGv!$C$66:$BB$67, B774)&gt;0, INDEX(MaGv!$C$38:$BB$67, 1, MATCH(B774, MaGv!$C$67:$BB$67,0))," ")</f>
        <v xml:space="preserve"> </v>
      </c>
      <c r="K783" s="75"/>
      <c r="L783" s="486"/>
      <c r="M783" s="48">
        <v>4</v>
      </c>
      <c r="N783" s="49" t="s">
        <v>709</v>
      </c>
      <c r="O783" s="48" t="str">
        <f>IF(COUNTIF(MaGv!$C$42:$BB$42, L774)&gt;0, INDEX(MaGv!$C$38:$BB$42, 1, MATCH(L774, MaGv!$C$42:$BB$42,0))," ")</f>
        <v xml:space="preserve"> </v>
      </c>
      <c r="P783" s="48" t="str">
        <f>IF(COUNTIF(MaGv!$C$47:$BB$47, L774)&gt;0, INDEX(MaGv!$C$38:$BB$47, 1, MATCH(L774, MaGv!$C$47:$BB$47,0))," ")</f>
        <v xml:space="preserve"> </v>
      </c>
      <c r="Q783" s="48" t="str">
        <f>IF(COUNTIF(MaGv!$C$52:$BB$52, L774)&gt;0, INDEX(MaGv!$C$38:$BB$52, 1, MATCH(L774, MaGv!$C$52:$BB$52, 0))," ")</f>
        <v xml:space="preserve"> </v>
      </c>
      <c r="R783" s="48" t="str">
        <f>IF(COUNTIF(MaGv!$C$57:$BB$57, L774)&gt;0, INDEX(MaGv!$C$38:$BB$57, 1, MATCH(L774, MaGv!$C$57:$BB$57,0))," ")</f>
        <v xml:space="preserve"> </v>
      </c>
      <c r="S783" s="48" t="str">
        <f>IF(COUNTIF(MaGv!$C$62:$BB$62, L774)&gt;0, INDEX(MaGv!$C$38:$BB$62, 1, MATCH(L774, MaGv!$C$62:$BB$62,0))," ")</f>
        <v xml:space="preserve"> </v>
      </c>
      <c r="T783" s="48" t="str">
        <f>IF(COUNTIF(MaGv!$C$66:$BB$67, L774)&gt;0, INDEX(MaGv!$C$38:$BB$67, 1, MATCH(L774, MaGv!$C$67:$BB$67,0))," ")</f>
        <v xml:space="preserve"> </v>
      </c>
    </row>
    <row r="784" spans="1:22" ht="12.95" customHeight="1" x14ac:dyDescent="0.2">
      <c r="A784" s="91"/>
      <c r="B784" s="487"/>
      <c r="C784" s="50">
        <v>5</v>
      </c>
      <c r="D784" s="51" t="s">
        <v>710</v>
      </c>
      <c r="E784" s="50" t="str">
        <f>IF(COUNTIF(MaGv!$C$43:$BB$43, B774)&gt;0, INDEX(MaGv!$C$38:$BB$43, 1, MATCH(B774, MaGv!$C$43:$BB$43,0))," ")</f>
        <v xml:space="preserve"> </v>
      </c>
      <c r="F784" s="50" t="str">
        <f>IF(COUNTIF(MaGv!$C$48:$BB$48, B774)&gt;0, INDEX(MaGv!$C$38:$BB$48, 1, MATCH(B774, MaGv!$C$48:$BB$48,0))," ")</f>
        <v xml:space="preserve"> </v>
      </c>
      <c r="G784" s="50" t="str">
        <f>IF(COUNTIF(MaGv!$C$53:$BB$53, B774)&gt;0, INDEX(MaGv!$C$38:$BB$53, 1, MATCH(B774, MaGv!$C$53:$BB$53,0))," ")</f>
        <v>C1</v>
      </c>
      <c r="H784" s="50" t="str">
        <f>IF(COUNTIF(MaGv!$C$58:$BB$58, B774)&gt;0, INDEX(MaGv!$C$38:$BB$58, 1, MATCH(B774, MaGv!$C$58:$BB$58,0))," ")</f>
        <v xml:space="preserve"> </v>
      </c>
      <c r="I784" s="50" t="str">
        <f>IF(COUNTIF(MaGv!$C$63:$BB$63, B774)&gt;0, INDEX(MaGv!$C$38:$BB$63, 1, MATCH(B774, MaGv!$C$63:$BB$63,0))," ")</f>
        <v>C12</v>
      </c>
      <c r="J784" s="50" t="str">
        <f>IF(COUNTIF(MaGv!$C$68:$BB$68, B774)&gt;0, INDEX(MaGv!$C$38:$BB$68, 1, MATCH(B774, MaGv!$C$68:$BB$68,0))," ")</f>
        <v xml:space="preserve"> </v>
      </c>
      <c r="K784" s="75"/>
      <c r="L784" s="487"/>
      <c r="M784" s="50">
        <v>5</v>
      </c>
      <c r="N784" s="51" t="s">
        <v>710</v>
      </c>
      <c r="O784" s="50" t="str">
        <f>IF(COUNTIF(MaGv!$C$43:$BB$43, L774)&gt;0, INDEX(MaGv!$C$38:$BB$43, 1, MATCH(L774, MaGv!$C$43:$BB$43,0))," ")</f>
        <v xml:space="preserve"> </v>
      </c>
      <c r="P784" s="50" t="str">
        <f>IF(COUNTIF(MaGv!$C$48:$BB$48, L774)&gt;0, INDEX(MaGv!$C$38:$BB$48, 1, MATCH(L774, MaGv!$C$48:$BB$48,0))," ")</f>
        <v xml:space="preserve"> </v>
      </c>
      <c r="Q784" s="50" t="str">
        <f>IF(COUNTIF(MaGv!$C$53:$BB$53, L774)&gt;0, INDEX(MaGv!$C$38:$BB$53, 1, MATCH(L774, MaGv!$C$53:$BB$53,0))," ")</f>
        <v xml:space="preserve"> </v>
      </c>
      <c r="R784" s="50" t="str">
        <f>IF(COUNTIF(MaGv!$C$58:$BB$58, L774)&gt;0, INDEX(MaGv!$C$38:$BB$58, 1, MATCH(L774, MaGv!$C$58:$BB$58,0))," ")</f>
        <v xml:space="preserve"> </v>
      </c>
      <c r="S784" s="50" t="str">
        <f>IF(COUNTIF(MaGv!$C$63:$BB$63, L774)&gt;0, INDEX(MaGv!$C$38:$BB$63, 1, MATCH(L774, MaGv!$C$63:$BB$63,0))," ")</f>
        <v xml:space="preserve"> </v>
      </c>
      <c r="T784" s="50" t="str">
        <f>IF(COUNTIF(MaGv!$C$68:$BB$68, L774)&gt;0, INDEX(MaGv!$C$38:$BB$68, 1, MATCH(L774, MaGv!$C$68:$BB$68,0))," ")</f>
        <v xml:space="preserve"> </v>
      </c>
    </row>
    <row r="785" spans="1:22" ht="12.95" customHeight="1" x14ac:dyDescent="0.2">
      <c r="A785" s="91"/>
      <c r="B785" s="86"/>
      <c r="C785" s="45"/>
      <c r="D785" s="52"/>
      <c r="E785" s="45"/>
      <c r="F785" s="45"/>
      <c r="G785" s="45"/>
      <c r="H785" s="45"/>
      <c r="I785" s="45"/>
      <c r="J785" s="45"/>
      <c r="K785" s="75"/>
      <c r="L785" s="86"/>
      <c r="M785" s="45"/>
      <c r="N785" s="52"/>
      <c r="O785" s="45"/>
      <c r="P785" s="45"/>
      <c r="Q785" s="45"/>
      <c r="R785" s="45"/>
      <c r="S785" s="45"/>
      <c r="T785" s="45"/>
    </row>
    <row r="786" spans="1:22" ht="12.95" customHeight="1" x14ac:dyDescent="0.2">
      <c r="A786" s="94"/>
      <c r="B786" s="87"/>
      <c r="C786" s="53"/>
      <c r="D786" s="53"/>
      <c r="E786" s="54"/>
      <c r="F786" s="54"/>
      <c r="G786" s="54"/>
      <c r="H786" s="54"/>
      <c r="I786" s="54"/>
      <c r="J786" s="54"/>
      <c r="K786" s="54"/>
      <c r="L786" s="87"/>
      <c r="M786" s="53"/>
      <c r="N786" s="53"/>
      <c r="O786" s="54"/>
      <c r="P786" s="54"/>
      <c r="Q786" s="54"/>
      <c r="R786" s="54"/>
      <c r="S786" s="54"/>
      <c r="T786" s="54"/>
    </row>
    <row r="787" spans="1:22" ht="12.95" customHeight="1" x14ac:dyDescent="0.2">
      <c r="A787" s="91"/>
      <c r="B787" s="83"/>
      <c r="C787" s="40" t="s">
        <v>94</v>
      </c>
      <c r="D787" s="40"/>
      <c r="E787" s="40"/>
      <c r="F787" s="40"/>
      <c r="G787" s="40"/>
      <c r="H787" s="40" t="str">
        <f>MaGv!$N$1</f>
        <v>02/1/2018</v>
      </c>
      <c r="I787" s="40"/>
      <c r="J787" s="40"/>
      <c r="K787" s="41"/>
      <c r="L787" s="83"/>
      <c r="M787" s="40" t="s">
        <v>94</v>
      </c>
      <c r="N787" s="40"/>
      <c r="O787" s="40"/>
      <c r="P787" s="40"/>
      <c r="Q787" s="40"/>
      <c r="R787" s="40" t="str">
        <f>MaGv!$N$1</f>
        <v>02/1/2018</v>
      </c>
      <c r="S787" s="40"/>
      <c r="T787" s="40"/>
    </row>
    <row r="788" spans="1:22" ht="17.25" customHeight="1" x14ac:dyDescent="0.3">
      <c r="B788" s="84" t="s">
        <v>95</v>
      </c>
      <c r="C788" s="489" t="str">
        <f>VLOOKUP(B790,dsma,3,0)&amp;"-"&amp;VLOOKUP(B790,dsma,5,0)</f>
        <v>Nguyễn Thị Thu Hà-AVăn</v>
      </c>
      <c r="D788" s="489"/>
      <c r="E788" s="489"/>
      <c r="F788" s="489"/>
      <c r="G788" s="41"/>
      <c r="H788" s="42"/>
      <c r="I788" s="43" t="s">
        <v>180</v>
      </c>
      <c r="J788" s="44">
        <f>60-COUNTIF(E791:J800, " ")</f>
        <v>15</v>
      </c>
      <c r="K788" s="41"/>
      <c r="L788" s="84" t="s">
        <v>95</v>
      </c>
      <c r="M788" s="489" t="str">
        <f>VLOOKUP(L790,dsma,3,0)&amp;"-"&amp;VLOOKUP(L790,dsma,5,0)</f>
        <v>Đào Thị Hồng Lam-AVăn</v>
      </c>
      <c r="N788" s="489"/>
      <c r="O788" s="489"/>
      <c r="P788" s="489"/>
      <c r="Q788" s="76"/>
      <c r="R788" s="42"/>
      <c r="S788" s="43" t="s">
        <v>180</v>
      </c>
      <c r="T788" s="44">
        <f>60-COUNTIF(O791:T800, " ")</f>
        <v>0</v>
      </c>
    </row>
    <row r="789" spans="1:22" ht="3" customHeight="1" x14ac:dyDescent="0.2">
      <c r="B789" s="83"/>
      <c r="C789" s="41"/>
      <c r="D789" s="41"/>
      <c r="E789" s="45"/>
      <c r="F789" s="41"/>
      <c r="G789" s="41"/>
      <c r="H789" s="41"/>
      <c r="I789" s="41"/>
      <c r="J789" s="41"/>
      <c r="K789" s="41"/>
      <c r="L789" s="83"/>
      <c r="M789" s="41"/>
      <c r="N789" s="41"/>
      <c r="O789" s="45"/>
      <c r="P789" s="41"/>
      <c r="Q789" s="41"/>
      <c r="R789" s="41"/>
      <c r="S789" s="41"/>
      <c r="T789" s="41"/>
    </row>
    <row r="790" spans="1:22" ht="12.95" customHeight="1" x14ac:dyDescent="0.2">
      <c r="A790" s="93"/>
      <c r="B790" s="85" t="str">
        <f>X103</f>
        <v>BA12</v>
      </c>
      <c r="C790" s="46" t="s">
        <v>96</v>
      </c>
      <c r="D790" s="46" t="s">
        <v>97</v>
      </c>
      <c r="E790" s="46" t="s">
        <v>15</v>
      </c>
      <c r="F790" s="46" t="s">
        <v>16</v>
      </c>
      <c r="G790" s="46" t="s">
        <v>38</v>
      </c>
      <c r="H790" s="46" t="s">
        <v>39</v>
      </c>
      <c r="I790" s="46" t="s">
        <v>40</v>
      </c>
      <c r="J790" s="46" t="s">
        <v>41</v>
      </c>
      <c r="K790" s="74"/>
      <c r="L790" s="85" t="str">
        <f>X104</f>
        <v>BA13</v>
      </c>
      <c r="M790" s="46" t="s">
        <v>96</v>
      </c>
      <c r="N790" s="46" t="s">
        <v>97</v>
      </c>
      <c r="O790" s="46" t="s">
        <v>15</v>
      </c>
      <c r="P790" s="46" t="s">
        <v>16</v>
      </c>
      <c r="Q790" s="46" t="s">
        <v>38</v>
      </c>
      <c r="R790" s="46" t="s">
        <v>39</v>
      </c>
      <c r="S790" s="46" t="s">
        <v>40</v>
      </c>
      <c r="T790" s="46" t="s">
        <v>41</v>
      </c>
      <c r="V790" s="89">
        <v>100</v>
      </c>
    </row>
    <row r="791" spans="1:22" ht="12.95" customHeight="1" x14ac:dyDescent="0.2">
      <c r="A791" s="91"/>
      <c r="B791" s="488" t="s">
        <v>25</v>
      </c>
      <c r="C791" s="38">
        <v>1</v>
      </c>
      <c r="D791" s="47" t="s">
        <v>98</v>
      </c>
      <c r="E791" s="38" t="str">
        <f>IF(COUNTIF(MaGv!$C$4:$BB$4, B790)&gt;0, INDEX(MaGv!$C$3:$BB$4, 1, MATCH(B790, MaGv!$C$4:$BB$4,0))," ")</f>
        <v xml:space="preserve"> </v>
      </c>
      <c r="F791" s="38" t="str">
        <f>IF(COUNTIF(MaGv!$C$9:$BB$9, B790)&gt;0, INDEX(MaGv!$C$3:$BB$9, 1, MATCH(B790, MaGv!$C$9:$BB$9,0))," ")</f>
        <v>C6</v>
      </c>
      <c r="G791" s="38" t="str">
        <f>IF(COUNTIF(MaGv!$C$14:$BB$14, B790)&gt;0, INDEX(MaGv!$C$3:$BB$14, 1, MATCH(B790, MaGv!$C$14:$BB$14,0))," ")</f>
        <v>C6</v>
      </c>
      <c r="H791" s="38" t="str">
        <f>IF(COUNTIF(MaGv!$C$19:$BB$19, B790)&gt;0, INDEX(MaGv!$C$3:$BB$19, 1, MATCH(B790, MaGv!$C$19:$BB$19,0))," ")</f>
        <v xml:space="preserve"> </v>
      </c>
      <c r="I791" s="38" t="str">
        <f>IF(COUNTIF(MaGv!$C$24:$BB$24, B790)&gt;0, INDEX(MaGv!$C$3:$BB$24, 1, MATCH(B790, MaGv!$C$24:$BB$24,0))," ")</f>
        <v xml:space="preserve"> </v>
      </c>
      <c r="J791" s="38" t="str">
        <f>IF(COUNTIF(MaGv!$C$29:$BB$29, B790)&gt;0, INDEX(MaGv!$C$3:$BB$29, 1, MATCH(B790, MaGv!$C$29:$BB$29,0))," ")</f>
        <v xml:space="preserve"> </v>
      </c>
      <c r="K791" s="75"/>
      <c r="L791" s="488" t="s">
        <v>25</v>
      </c>
      <c r="M791" s="38">
        <v>1</v>
      </c>
      <c r="N791" s="47" t="s">
        <v>98</v>
      </c>
      <c r="O791" s="38" t="str">
        <f>IF(COUNTIF(MaGv!$C$4:$BB$4, L790)&gt;0, INDEX(MaGv!$C$3:$BB$4, 1, MATCH(L790, MaGv!$C$4:$BB$4,0))," ")</f>
        <v xml:space="preserve"> </v>
      </c>
      <c r="P791" s="38" t="str">
        <f>IF(COUNTIF(MaGv!$C$9:$BB$9, L790)&gt;0, INDEX(MaGv!$C$3:$BB$9, 1, MATCH(L790, MaGv!$C$9:$BB$9,0))," ")</f>
        <v xml:space="preserve"> </v>
      </c>
      <c r="Q791" s="38" t="str">
        <f>IF(COUNTIF(MaGv!$C$14:$BB$14, L790)&gt;0, INDEX(MaGv!$C$3:$BB$14, 1, MATCH(L790, MaGv!$C$14:$BB$14,0))," ")</f>
        <v xml:space="preserve"> </v>
      </c>
      <c r="R791" s="38" t="str">
        <f>IF(COUNTIF(MaGv!$C$19:$BB$19, L790)&gt;0, INDEX(MaGv!$C$3:$BB$19, 1, MATCH(L790, MaGv!$C$19:$BB$19,0))," ")</f>
        <v xml:space="preserve"> </v>
      </c>
      <c r="S791" s="38" t="str">
        <f>IF(COUNTIF(MaGv!$C$24:$BB$24, L790)&gt;0, INDEX(MaGv!$C$3:$BB$24, 1, MATCH(L790, MaGv!$C$24:$BB$24,0))," ")</f>
        <v xml:space="preserve"> </v>
      </c>
      <c r="T791" s="38" t="str">
        <f>IF(COUNTIF(MaGv!$C$29:$BB$29, L790)&gt;0, INDEX(MaGv!$C$3:$BB$29, 1, MATCH(L790, MaGv!$C$29:$BB$29,0))," ")</f>
        <v xml:space="preserve"> </v>
      </c>
    </row>
    <row r="792" spans="1:22" ht="12.95" customHeight="1" x14ac:dyDescent="0.2">
      <c r="A792" s="91"/>
      <c r="B792" s="486"/>
      <c r="C792" s="48">
        <v>2</v>
      </c>
      <c r="D792" s="49" t="s">
        <v>140</v>
      </c>
      <c r="E792" s="48" t="str">
        <f>IF(COUNTIF(MaGv!$C$5:$BB$5, B790)&gt;0, INDEX(MaGv!$C$3:$BB$5, 1, MATCH(B790, MaGv!$C$5:$BB$5,0))," ")</f>
        <v xml:space="preserve"> </v>
      </c>
      <c r="F792" s="48" t="str">
        <f>IF(COUNTIF(MaGv!$C$10:$BB$10, B790)&gt;0, INDEX(MaGv!$C$3:$BB$10, 1, MATCH(B790, MaGv!$C$10:$BB$10,0))," ")</f>
        <v xml:space="preserve"> </v>
      </c>
      <c r="G792" s="48" t="str">
        <f>IF(COUNTIF(MaGv!$C$15:$BB$15, B790)&gt;0, INDEX(MaGv!$C$3:$BB$15, 1, MATCH(B790, MaGv!$C$15:$BB$15,0))," ")</f>
        <v>C6</v>
      </c>
      <c r="H792" s="48" t="str">
        <f>IF(COUNTIF(MaGv!$C$20:$BB$20, B790)&gt;0, INDEX(MaGv!$C$3:$BB$20, 1, MATCH(B790, MaGv!$C$20:$BB$20,0))," ")</f>
        <v xml:space="preserve"> </v>
      </c>
      <c r="I792" s="48" t="str">
        <f>IF(COUNTIF(MaGv!$C$25:$BB$25, B790)&gt;0, INDEX(MaGv!$C$3:$BB$25, 1, MATCH(B790, MaGv!$C$25:$BB$25,0))," ")</f>
        <v xml:space="preserve"> </v>
      </c>
      <c r="J792" s="48" t="str">
        <f>IF(COUNTIF(MaGv!$C$30:$BB$30, B790)&gt;0, INDEX(MaGv!$C$3:$BB$30, 1, MATCH(B790, MaGv!$C$30:$BB$30,0))," ")</f>
        <v xml:space="preserve"> </v>
      </c>
      <c r="K792" s="75"/>
      <c r="L792" s="486"/>
      <c r="M792" s="48">
        <v>2</v>
      </c>
      <c r="N792" s="49" t="s">
        <v>140</v>
      </c>
      <c r="O792" s="48" t="str">
        <f>IF(COUNTIF(MaGv!$C$5:$BB$5, L790)&gt;0, INDEX(MaGv!$C$3:$BB$5, 1, MATCH(L790, MaGv!$C$5:$BB$5,0))," ")</f>
        <v xml:space="preserve"> </v>
      </c>
      <c r="P792" s="48" t="str">
        <f>IF(COUNTIF(MaGv!$C$10:$BB$10, L790)&gt;0, INDEX(MaGv!$C$3:$BB$10, 1, MATCH(L790, MaGv!$C$10:$BB$10,0))," ")</f>
        <v xml:space="preserve"> </v>
      </c>
      <c r="Q792" s="48" t="str">
        <f>IF(COUNTIF(MaGv!$C$15:$BB$15, L790)&gt;0, INDEX(MaGv!$C$3:$BB$15, 1, MATCH(L790, MaGv!$C$15:$BB$15,0))," ")</f>
        <v xml:space="preserve"> </v>
      </c>
      <c r="R792" s="48" t="str">
        <f>IF(COUNTIF(MaGv!$C$20:$BB$20, L790)&gt;0, INDEX(MaGv!$C$3:$BB$20, 1, MATCH(L790, MaGv!$C$20:$BB$20,0))," ")</f>
        <v xml:space="preserve"> </v>
      </c>
      <c r="S792" s="48" t="str">
        <f>IF(COUNTIF(MaGv!$C$25:$BB$25, L790)&gt;0, INDEX(MaGv!$C$3:$BB$25, 1, MATCH(L790, MaGv!$C$25:$BB$25,0))," ")</f>
        <v xml:space="preserve"> </v>
      </c>
      <c r="T792" s="48" t="str">
        <f>IF(COUNTIF(MaGv!$C$30:$BB$30, L790)&gt;0, INDEX(MaGv!$C$3:$BB$30, 1, MATCH(L790, MaGv!$C$30:$BB$30,0))," ")</f>
        <v xml:space="preserve"> </v>
      </c>
    </row>
    <row r="793" spans="1:22" ht="12.95" customHeight="1" x14ac:dyDescent="0.2">
      <c r="A793" s="91"/>
      <c r="B793" s="486"/>
      <c r="C793" s="48">
        <v>3</v>
      </c>
      <c r="D793" s="49" t="s">
        <v>445</v>
      </c>
      <c r="E793" s="48" t="str">
        <f>IF(COUNTIF(MaGv!$C$6:$BB$6, B790)&gt;0, INDEX(MaGv!$C$3:$BB$6, 1, MATCH(B790, MaGv!$C$6:$BB$6,0))," ")</f>
        <v xml:space="preserve"> </v>
      </c>
      <c r="F793" s="48" t="str">
        <f>IF(COUNTIF(MaGv!$C$11:$BB$11, B790)&gt;0, INDEX(MaGv!$C$3:$BB$11, 1, MATCH(B790, MaGv!$C$11:$BB$11,0))," ")</f>
        <v>C14</v>
      </c>
      <c r="G793" s="48" t="str">
        <f>IF(COUNTIF(MaGv!$C$16:$BB$16, B790)&gt;0, INDEX(MaGv!$C$3:$BB$16, 1, MATCH(B790, MaGv!$C$16:$BB$16,0))," ")</f>
        <v xml:space="preserve"> </v>
      </c>
      <c r="H793" s="48" t="str">
        <f>IF(COUNTIF(MaGv!$C$21:$BB$21, B790)&gt;0, INDEX(MaGv!$C$3:$BB$21, 1, MATCH(B790, MaGv!$C$21:$BB$21,0))," ")</f>
        <v xml:space="preserve"> </v>
      </c>
      <c r="I793" s="48" t="str">
        <f>IF(COUNTIF(MaGv!$C$26:$BB$26, B790)&gt;0, INDEX(MaGv!$C$3:$BB$26, 1, MATCH(B790, MaGv!$C$26:$BB$26,0))," ")</f>
        <v xml:space="preserve"> </v>
      </c>
      <c r="J793" s="48" t="str">
        <f>IF(COUNTIF(MaGv!$C$31:$BB$31, B790)&gt;0, INDEX(MaGv!$C$3:$BB$31, 1, MATCH(B790, MaGv!$C$31:$BB$31,0))," ")</f>
        <v xml:space="preserve"> </v>
      </c>
      <c r="K793" s="75"/>
      <c r="L793" s="486"/>
      <c r="M793" s="48">
        <v>3</v>
      </c>
      <c r="N793" s="49" t="s">
        <v>445</v>
      </c>
      <c r="O793" s="48" t="str">
        <f>IF(COUNTIF(MaGv!$C$6:$BB$6, L790)&gt;0, INDEX(MaGv!$C$3:$BB$6, 1, MATCH(L790, MaGv!$C$6:$BB$6,0))," ")</f>
        <v xml:space="preserve"> </v>
      </c>
      <c r="P793" s="48" t="str">
        <f>IF(COUNTIF(MaGv!$C$11:$BB$11, L790)&gt;0, INDEX(MaGv!$C$3:$BB$11, 1, MATCH(L790, MaGv!$C$11:$BB$11,0))," ")</f>
        <v xml:space="preserve"> </v>
      </c>
      <c r="Q793" s="48" t="str">
        <f>IF(COUNTIF(MaGv!$C$16:$BB$16, L790)&gt;0, INDEX(MaGv!$C$3:$BB$16, 1, MATCH(L790, MaGv!$C$16:$BB$16,0))," ")</f>
        <v xml:space="preserve"> </v>
      </c>
      <c r="R793" s="48" t="str">
        <f>IF(COUNTIF(MaGv!$C$21:$BB$21, L790)&gt;0, INDEX(MaGv!$C$3:$BB$21, 1, MATCH(L790, MaGv!$C$21:$BB$21,0))," ")</f>
        <v xml:space="preserve"> </v>
      </c>
      <c r="S793" s="48" t="str">
        <f>IF(COUNTIF(MaGv!$C$26:$BB$26, L790)&gt;0, INDEX(MaGv!$C$3:$BB$26, 1, MATCH(L790, MaGv!$C$26:$BB$26,0))," ")</f>
        <v xml:space="preserve"> </v>
      </c>
      <c r="T793" s="48" t="str">
        <f>IF(COUNTIF(MaGv!$C$31:$BB$31, L790)&gt;0, INDEX(MaGv!$C$3:$BB$31, 1, MATCH(L790, MaGv!$C$31:$BB$31,0))," ")</f>
        <v xml:space="preserve"> </v>
      </c>
    </row>
    <row r="794" spans="1:22" ht="12.95" customHeight="1" x14ac:dyDescent="0.2">
      <c r="A794" s="91"/>
      <c r="B794" s="486"/>
      <c r="C794" s="48">
        <v>4</v>
      </c>
      <c r="D794" s="49" t="s">
        <v>141</v>
      </c>
      <c r="E794" s="48" t="str">
        <f>IF(COUNTIF(MaGv!$C$7:$BB$7, B790)&gt;0, INDEX(MaGv!$C$3:$BB$7, 1, MATCH(B790, MaGv!$C$7:$BB$7,0))," ")</f>
        <v xml:space="preserve"> </v>
      </c>
      <c r="F794" s="48" t="str">
        <f>IF(COUNTIF(MaGv!$C$12:$BB$12, B790)&gt;0, INDEX(MaGv!$C$3:$BB$12, 1, MATCH(B790, MaGv!$C$12:$BB$12,0))," ")</f>
        <v>C14</v>
      </c>
      <c r="G794" s="48" t="str">
        <f>IF(COUNTIF(MaGv!$C$17:$BB$17, B790)&gt;0, INDEX(MaGv!$C$3:$BB$17, 1, MATCH(B790, MaGv!$C$17:$BB$17,0))," ")</f>
        <v xml:space="preserve"> </v>
      </c>
      <c r="H794" s="48" t="str">
        <f>IF(COUNTIF(MaGv!$C$22:$BB$22, B790)&gt;0, INDEX(MaGv!$C$3:$BB$22, 1, MATCH(B790, MaGv!$C$22:$BB$22,0))," ")</f>
        <v xml:space="preserve"> </v>
      </c>
      <c r="I794" s="48" t="str">
        <f>IF(COUNTIF(MaGv!$C$27:$BB$27, B790)&gt;0, INDEX(MaGv!$C$3:$BB$27, 1, MATCH(B790, MaGv!$C$27:$BB$27,0))," ")</f>
        <v xml:space="preserve"> </v>
      </c>
      <c r="J794" s="48" t="str">
        <f>IF(COUNTIF(MaGv!$C$32:$BB$32, B790)&gt;0, INDEX(MaGv!$C$3:$BB$32, 1, MATCH(B790, MaGv!$C$32:$BB$32,0))," ")</f>
        <v xml:space="preserve"> </v>
      </c>
      <c r="K794" s="75"/>
      <c r="L794" s="486"/>
      <c r="M794" s="48">
        <v>4</v>
      </c>
      <c r="N794" s="49" t="s">
        <v>141</v>
      </c>
      <c r="O794" s="48" t="str">
        <f>IF(COUNTIF(MaGv!$C$7:$BB$7, L790)&gt;0, INDEX(MaGv!$C$3:$BB$7, 1, MATCH(L790, MaGv!$C$7:$BB$7,0))," ")</f>
        <v xml:space="preserve"> </v>
      </c>
      <c r="P794" s="48" t="str">
        <f>IF(COUNTIF(MaGv!$C$12:$BB$12, L790)&gt;0, INDEX(MaGv!$C$3:$BB$12, 1, MATCH(L790, MaGv!$C$12:$BB$12,0))," ")</f>
        <v xml:space="preserve"> </v>
      </c>
      <c r="Q794" s="48" t="str">
        <f>IF(COUNTIF(MaGv!$C$17:$BB$17, L790)&gt;0, INDEX(MaGv!$C$3:$BB$17, 1, MATCH(L790, MaGv!$C$17:$BB$17,0))," ")</f>
        <v xml:space="preserve"> </v>
      </c>
      <c r="R794" s="48" t="str">
        <f>IF(COUNTIF(MaGv!$C$22:$BB$22, L790)&gt;0, INDEX(MaGv!$C$3:$BB$22, 1, MATCH(L790, MaGv!$C$22:$BB$22,0))," ")</f>
        <v xml:space="preserve"> </v>
      </c>
      <c r="S794" s="48" t="str">
        <f>IF(COUNTIF(MaGv!$C$27:$BB$27, L790)&gt;0, INDEX(MaGv!$C$3:$BB$27, 1, MATCH(L790, MaGv!$C$27:$BB$27,0))," ")</f>
        <v xml:space="preserve"> </v>
      </c>
      <c r="T794" s="48" t="str">
        <f>IF(COUNTIF(MaGv!$C$32:$BB$32, L790)&gt;0, INDEX(MaGv!$C$3:$BB$32, 1, MATCH(L790, MaGv!$C$32:$BB$32,0))," ")</f>
        <v xml:space="preserve"> </v>
      </c>
    </row>
    <row r="795" spans="1:22" ht="12.95" customHeight="1" thickBot="1" x14ac:dyDescent="0.25">
      <c r="A795" s="91"/>
      <c r="B795" s="486"/>
      <c r="C795" s="79">
        <v>5</v>
      </c>
      <c r="D795" s="81" t="s">
        <v>142</v>
      </c>
      <c r="E795" s="79" t="str">
        <f>IF(COUNTIF(MaGv!$C$8:$BB$8, B790)&gt;0, INDEX(MaGv!$C$3:$BB$8, 1, MATCH(B790, MaGv!$C$8:$BB$8,0))," ")</f>
        <v xml:space="preserve"> </v>
      </c>
      <c r="F795" s="79" t="str">
        <f>IF(COUNTIF(MaGv!$C$13:$BB$13, B790)&gt;0, INDEX(MaGv!$C$3:$BB$13, 1, MATCH(B790, MaGv!$C$13:$BB$13,0))," ")</f>
        <v xml:space="preserve"> </v>
      </c>
      <c r="G795" s="79" t="str">
        <f>IF(COUNTIF(MaGv!$C$18:$BB$18, B790)&gt;0, INDEX(MaGv!$C$3:$BB$18, 1, MATCH(B790, MaGv!$C$18:$BB$18,0))," ")</f>
        <v xml:space="preserve"> </v>
      </c>
      <c r="H795" s="79" t="str">
        <f>IF(COUNTIF(MaGv!$C$23:$BB$23, B790)&gt;0, INDEX(MaGv!$C$3:$BB$23, 1, MATCH(B790, MaGv!$C$23:$BB$23,0))," ")</f>
        <v xml:space="preserve"> </v>
      </c>
      <c r="I795" s="79" t="str">
        <f>IF(COUNTIF(MaGv!$C$28:$BB$28, B790)&gt;0, INDEX(MaGv!$C$3:$BB$28, 1, MATCH(B790, MaGv!$C$28:$BB$28,0))," ")</f>
        <v xml:space="preserve"> </v>
      </c>
      <c r="J795" s="79" t="str">
        <f>IF(COUNTIF(MaGv!$C$33:$BB$33, B790)&gt;0, INDEX(MaGv!$C$3:$BB$33, 1, MATCH(B790, MaGv!$C$33:$BB$33, 0))," ")</f>
        <v xml:space="preserve"> </v>
      </c>
      <c r="K795" s="75"/>
      <c r="L795" s="486"/>
      <c r="M795" s="79">
        <v>5</v>
      </c>
      <c r="N795" s="81" t="s">
        <v>142</v>
      </c>
      <c r="O795" s="79" t="str">
        <f>IF(COUNTIF(MaGv!$C$8:$BB$8, L790)&gt;0, INDEX(MaGv!$C$3:$BB$8, 1, MATCH(L790, MaGv!$C$8:$BB$8,0))," ")</f>
        <v xml:space="preserve"> </v>
      </c>
      <c r="P795" s="79" t="str">
        <f>IF(COUNTIF(MaGv!$C$13:$BB$13, L790)&gt;0, INDEX(MaGv!$C$3:$BB$13, 1, MATCH(L790, MaGv!$C$13:$BB$13,0))," ")</f>
        <v xml:space="preserve"> </v>
      </c>
      <c r="Q795" s="79" t="str">
        <f>IF(COUNTIF(MaGv!$C$18:$BB$18, L790)&gt;0, INDEX(MaGv!$C$3:$BB$18, 1, MATCH(L790, MaGv!$C$18:$BB$18,0))," ")</f>
        <v xml:space="preserve"> </v>
      </c>
      <c r="R795" s="79" t="str">
        <f>IF(COUNTIF(MaGv!$C$23:$BB$23, L790)&gt;0, INDEX(MaGv!$C$3:$BB$23, 1, MATCH(L790, MaGv!$C$23:$BB$23,0))," ")</f>
        <v xml:space="preserve"> </v>
      </c>
      <c r="S795" s="79" t="str">
        <f>IF(COUNTIF(MaGv!$C$28:$BB$28, L790)&gt;0, INDEX(MaGv!$C$3:$BB$28, 1, MATCH(L790, MaGv!$C$28:$BB$28,0))," ")</f>
        <v xml:space="preserve"> </v>
      </c>
      <c r="T795" s="79" t="str">
        <f>IF(COUNTIF(MaGv!$C$33:$BB$33, L790)&gt;0, INDEX(MaGv!$C$3:$BB$33, 1, MATCH(L790, MaGv!$C$33:$BB$33, 0))," ")</f>
        <v xml:space="preserve"> </v>
      </c>
    </row>
    <row r="796" spans="1:22" ht="12.95" customHeight="1" thickTop="1" x14ac:dyDescent="0.2">
      <c r="A796" s="91"/>
      <c r="B796" s="485" t="s">
        <v>24</v>
      </c>
      <c r="C796" s="80">
        <v>1</v>
      </c>
      <c r="D796" s="82" t="s">
        <v>446</v>
      </c>
      <c r="E796" s="80" t="str">
        <f>IF(COUNTIF(MaGv!$C$39:$BB$39, B790)&gt;0, INDEX(MaGv!$C$38:$BB$39, 1, MATCH(B790, MaGv!$C$39:$BB$39,0))," ")</f>
        <v xml:space="preserve"> </v>
      </c>
      <c r="F796" s="80" t="str">
        <f>IF(COUNTIF(MaGv!$C$44:$BB$44, B790)&gt;0, INDEX(MaGv!$C$38:$BB$44, 1, MATCH(B790, MaGv!$C$44:$BB$44,0))," ")</f>
        <v xml:space="preserve"> </v>
      </c>
      <c r="G796" s="80" t="str">
        <f>IF(COUNTIF(MaGv!$C$49:$BB$49, B790)&gt;0, INDEX(MaGv!$C$38:$BB$49, 1, MATCH(B790, MaGv!$C$49:$BB$49,0))," ")</f>
        <v xml:space="preserve"> </v>
      </c>
      <c r="H796" s="80" t="str">
        <f>IF(COUNTIF(MaGv!$C$54:$BB$54, B790)&gt;0, INDEX(MaGv!$C$38:$BB$54, 1, MATCH(B790, MaGv!$C$54:$BB$54,0))," ")</f>
        <v xml:space="preserve"> </v>
      </c>
      <c r="I796" s="80" t="str">
        <f>IF(COUNTIF(MaGv!$C$59:$BB$59, B790)&gt;0, INDEX(MaGv!$C$38:$BB$59, 1, MATCH(B790, MaGv!$C$59:$BB$59,0))," ")</f>
        <v xml:space="preserve"> </v>
      </c>
      <c r="J796" s="80" t="str">
        <f>IF(COUNTIF(MaGv!$C$64:$BB$64, B790)&gt;0, INDEX(MaGv!$C$38:$BB$64, 1, MATCH(B790, MaGv!$C$64:$BB$64,0))," ")</f>
        <v xml:space="preserve"> </v>
      </c>
      <c r="K796" s="75"/>
      <c r="L796" s="485" t="s">
        <v>24</v>
      </c>
      <c r="M796" s="80">
        <v>1</v>
      </c>
      <c r="N796" s="82" t="s">
        <v>446</v>
      </c>
      <c r="O796" s="80" t="str">
        <f>IF(COUNTIF(MaGv!$C$39:$BB$39, L790)&gt;0, INDEX(MaGv!$C$38:$BB$39, 1, MATCH(L790, MaGv!$C$39:$BB$39,0))," ")</f>
        <v xml:space="preserve"> </v>
      </c>
      <c r="P796" s="80" t="str">
        <f>IF(COUNTIF(MaGv!$C$44:$BB$44, L790)&gt;0, INDEX(MaGv!$C$38:$BB$44, 1, MATCH(L790, MaGv!$C$44:$BB$44,0))," ")</f>
        <v xml:space="preserve"> </v>
      </c>
      <c r="Q796" s="80" t="str">
        <f>IF(COUNTIF(MaGv!$C$49:$BB$49, L790)&gt;0, INDEX(MaGv!$C$38:$BB$49, 1, MATCH(L790, MaGv!$C$49:$BB$49,0))," ")</f>
        <v xml:space="preserve"> </v>
      </c>
      <c r="R796" s="80" t="str">
        <f>IF(COUNTIF(MaGv!$C$54:$BB$54, L790)&gt;0, INDEX(MaGv!$C$38:$BB$54, 1, MATCH(L790, MaGv!$C$54:$BB$54,0))," ")</f>
        <v xml:space="preserve"> </v>
      </c>
      <c r="S796" s="80" t="str">
        <f>IF(COUNTIF(MaGv!$C$59:$BB$59, L790)&gt;0, INDEX(MaGv!$C$38:$BB$59, 1, MATCH(L790, MaGv!$C$59:$BB$59,0))," ")</f>
        <v xml:space="preserve"> </v>
      </c>
      <c r="T796" s="80" t="str">
        <f>IF(COUNTIF(MaGv!$C$64:$BB$64, L790)&gt;0, INDEX(MaGv!$C$38:$BB$64, 1, MATCH(L790, MaGv!$C$64:$BB$64,0))," ")</f>
        <v xml:space="preserve"> </v>
      </c>
    </row>
    <row r="797" spans="1:22" ht="12.95" customHeight="1" x14ac:dyDescent="0.2">
      <c r="A797" s="91"/>
      <c r="B797" s="486"/>
      <c r="C797" s="48">
        <v>2</v>
      </c>
      <c r="D797" s="49" t="s">
        <v>707</v>
      </c>
      <c r="E797" s="48" t="str">
        <f>IF(COUNTIF(MaGv!$C$40:$BB$40, B790)&gt;0, INDEX(MaGv!$C$38:$BB$40, 1, MATCH(B790, MaGv!$C$40:$BB$40,0))," ")</f>
        <v xml:space="preserve"> </v>
      </c>
      <c r="F797" s="48" t="str">
        <f>IF(COUNTIF(MaGv!$C$45:$BB$45, B790)&gt;0, INDEX(MaGv!$C$38:$BB$45, 1, MATCH(B790, MaGv!$C$45:$BB$45,0))," ")</f>
        <v xml:space="preserve"> </v>
      </c>
      <c r="G797" s="48" t="str">
        <f>IF(COUNTIF(MaGv!$C$50:$BB$50, B790)&gt;0, INDEX(MaGv!$C$38:$BB$50, 1, MATCH(B790, MaGv!$C$50:$BB$50,0))," ")</f>
        <v>B9</v>
      </c>
      <c r="H797" s="48" t="str">
        <f>IF(COUNTIF(MaGv!$C$55:$BB$55, B790)&gt;0, INDEX(MaGv!$C$38:$BB$55, 1, MATCH(B790, MaGv!$C$55:$BB$55,0))," ")</f>
        <v xml:space="preserve"> </v>
      </c>
      <c r="I797" s="48" t="str">
        <f>IF(COUNTIF(MaGv!$C$60:$BB$60, B790)&gt;0, INDEX(MaGv!$C$38:$BB$60, 1, MATCH(B790, MaGv!$C$60:$BB$60,0))," ")</f>
        <v>B9</v>
      </c>
      <c r="J797" s="48" t="str">
        <f>IF(COUNTIF(MaGv!$C$65:$BB$65, B790)&gt;0, INDEX(MaGv!$C$38:$BB$65, 1, MATCH(B790, MaGv!$C$65:$BB$65,0))," ")</f>
        <v xml:space="preserve"> </v>
      </c>
      <c r="K797" s="75"/>
      <c r="L797" s="486"/>
      <c r="M797" s="48">
        <v>2</v>
      </c>
      <c r="N797" s="49" t="s">
        <v>707</v>
      </c>
      <c r="O797" s="48" t="str">
        <f>IF(COUNTIF(MaGv!$C$40:$BB$40, L790)&gt;0, INDEX(MaGv!$C$38:$BB$40, 1, MATCH(L790, MaGv!$C$40:$BB$40,0))," ")</f>
        <v xml:space="preserve"> </v>
      </c>
      <c r="P797" s="48" t="str">
        <f>IF(COUNTIF(MaGv!$C$45:$BB$45, L790)&gt;0, INDEX(MaGv!$C$38:$BB$45, 1, MATCH(L790, MaGv!$C$45:$BB$45,0))," ")</f>
        <v xml:space="preserve"> </v>
      </c>
      <c r="Q797" s="48" t="str">
        <f>IF(COUNTIF(MaGv!$C$50:$BB$50, L790)&gt;0, INDEX(MaGv!$C$38:$BB$50, 1, MATCH(L790, MaGv!$C$50:$BB$50,0))," ")</f>
        <v xml:space="preserve"> </v>
      </c>
      <c r="R797" s="48" t="str">
        <f>IF(COUNTIF(MaGv!$C$55:$BB$55, L790)&gt;0, INDEX(MaGv!$C$38:$BB$55, 1, MATCH(L790, MaGv!$C$55:$BB$55,0))," ")</f>
        <v xml:space="preserve"> </v>
      </c>
      <c r="S797" s="48" t="str">
        <f>IF(COUNTIF(MaGv!$C$60:$BB$60, L790)&gt;0, INDEX(MaGv!$C$38:$BB$60, 1, MATCH(L790, MaGv!$C$60:$BB$60,0))," ")</f>
        <v xml:space="preserve"> </v>
      </c>
      <c r="T797" s="48" t="str">
        <f>IF(COUNTIF(MaGv!$C$65:$BB$65, L790)&gt;0, INDEX(MaGv!$C$38:$BB$65, 1, MATCH(L790, MaGv!$C$65:$BB$65,0))," ")</f>
        <v xml:space="preserve"> </v>
      </c>
    </row>
    <row r="798" spans="1:22" ht="12.95" customHeight="1" x14ac:dyDescent="0.2">
      <c r="A798" s="91"/>
      <c r="B798" s="486"/>
      <c r="C798" s="48">
        <v>3</v>
      </c>
      <c r="D798" s="49" t="s">
        <v>708</v>
      </c>
      <c r="E798" s="48" t="str">
        <f>IF(COUNTIF(MaGv!$C$41:$BB$41, B790)&gt;0, INDEX(MaGv!$C$38:$BB$41, 1, MATCH(B790, MaGv!$C$41:$BB$41,0))," ")</f>
        <v xml:space="preserve"> </v>
      </c>
      <c r="F798" s="48" t="str">
        <f>IF(COUNTIF(MaGv!$C$46:$BB$46, B790)&gt;0, INDEX(MaGv!$C$38:$BB$46, 1, MATCH(B790, MaGv!$C$46:$BB$46,0))," ")</f>
        <v xml:space="preserve"> </v>
      </c>
      <c r="G798" s="48" t="str">
        <f>IF(COUNTIF(MaGv!$C$51:$BB$51, B790)&gt;0, INDEX(MaGv!$C$38:$BB$51, 1, MATCH(B790, MaGv!$C$51:$BB$51,0))," ")</f>
        <v>B9</v>
      </c>
      <c r="H798" s="48" t="str">
        <f>IF(COUNTIF(MaGv!$C$56:$BB$56, B790)&gt;0, INDEX(MaGv!$C$38:$BB$56, 1, MATCH(B790, MaGv!$C$56:$BB$56,0))," ")</f>
        <v xml:space="preserve"> </v>
      </c>
      <c r="I798" s="48" t="str">
        <f>IF(COUNTIF(MaGv!$C$61:$BB$61, B790)&gt;0, INDEX(MaGv!$C$38:$BB$61, 1, MATCH(B790, MaGv!$C$61:$BB$61,0))," ")</f>
        <v>C6</v>
      </c>
      <c r="J798" s="48" t="str">
        <f>IF(COUNTIF(MaGv!$C$66:$BB$66, B790)&gt;0, INDEX(MaGv!$C$38:$BB$66, 1, MATCH(B790, MaGv!$C$66:$BB$66,0))," ")</f>
        <v xml:space="preserve"> </v>
      </c>
      <c r="K798" s="75"/>
      <c r="L798" s="486"/>
      <c r="M798" s="48">
        <v>3</v>
      </c>
      <c r="N798" s="49" t="s">
        <v>708</v>
      </c>
      <c r="O798" s="48" t="str">
        <f>IF(COUNTIF(MaGv!$C$41:$BB$41, L790)&gt;0, INDEX(MaGv!$C$38:$BB$41, 1, MATCH(L790, MaGv!$C$41:$BB$41,0))," ")</f>
        <v xml:space="preserve"> </v>
      </c>
      <c r="P798" s="48" t="str">
        <f>IF(COUNTIF(MaGv!$C$46:$BB$46, L790)&gt;0, INDEX(MaGv!$C$38:$BB$46, 1, MATCH(L790, MaGv!$C$46:$BB$46,0))," ")</f>
        <v xml:space="preserve"> </v>
      </c>
      <c r="Q798" s="48" t="str">
        <f>IF(COUNTIF(MaGv!$C$51:$BB$51, L790)&gt;0, INDEX(MaGv!$C$38:$BB$51, 1, MATCH(L790, MaGv!$C$51:$BB$51,0))," ")</f>
        <v xml:space="preserve"> </v>
      </c>
      <c r="R798" s="48" t="str">
        <f>IF(COUNTIF(MaGv!$C$56:$BB$56, L790)&gt;0, INDEX(MaGv!$C$38:$BB$56, 1, MATCH(L790, MaGv!$C$56:$BB$56,0))," ")</f>
        <v xml:space="preserve"> </v>
      </c>
      <c r="S798" s="48" t="str">
        <f>IF(COUNTIF(MaGv!$C$61:$BB$61, L790)&gt;0, INDEX(MaGv!$C$38:$BB$61, 1, MATCH(L790, MaGv!$C$61:$BB$61,0))," ")</f>
        <v xml:space="preserve"> </v>
      </c>
      <c r="T798" s="48" t="str">
        <f>IF(COUNTIF(MaGv!$C$66:$BB$66, L790)&gt;0, INDEX(MaGv!$C$38:$BB$66, 1, MATCH(L790, MaGv!$C$66:$BB$66,0))," ")</f>
        <v xml:space="preserve"> </v>
      </c>
    </row>
    <row r="799" spans="1:22" ht="12.95" customHeight="1" x14ac:dyDescent="0.2">
      <c r="A799" s="91"/>
      <c r="B799" s="486"/>
      <c r="C799" s="48">
        <v>4</v>
      </c>
      <c r="D799" s="49" t="s">
        <v>709</v>
      </c>
      <c r="E799" s="48" t="str">
        <f>IF(COUNTIF(MaGv!$C$42:$BB$42, B790)&gt;0, INDEX(MaGv!$C$38:$BB$42, 1, MATCH(B790, MaGv!$C$42:$BB$42,0))," ")</f>
        <v xml:space="preserve"> </v>
      </c>
      <c r="F799" s="48" t="str">
        <f>IF(COUNTIF(MaGv!$C$47:$BB$47, B790)&gt;0, INDEX(MaGv!$C$38:$BB$47, 1, MATCH(B790, MaGv!$C$47:$BB$47,0))," ")</f>
        <v>B9</v>
      </c>
      <c r="G799" s="48" t="str">
        <f>IF(COUNTIF(MaGv!$C$52:$BB$52, B790)&gt;0, INDEX(MaGv!$C$38:$BB$52, 1, MATCH(B790, MaGv!$C$52:$BB$52, 0))," ")</f>
        <v>C14</v>
      </c>
      <c r="H799" s="48" t="str">
        <f>IF(COUNTIF(MaGv!$C$57:$BB$57, B790)&gt;0, INDEX(MaGv!$C$38:$BB$57, 1, MATCH(B790, MaGv!$C$57:$BB$57,0))," ")</f>
        <v xml:space="preserve"> </v>
      </c>
      <c r="I799" s="48" t="str">
        <f>IF(COUNTIF(MaGv!$C$62:$BB$62, B790)&gt;0, INDEX(MaGv!$C$38:$BB$62, 1, MATCH(B790, MaGv!$C$62:$BB$62,0))," ")</f>
        <v>C6</v>
      </c>
      <c r="J799" s="48" t="str">
        <f>IF(COUNTIF(MaGv!$C$66:$BB$67, B790)&gt;0, INDEX(MaGv!$C$38:$BB$67, 1, MATCH(B790, MaGv!$C$67:$BB$67,0))," ")</f>
        <v xml:space="preserve"> </v>
      </c>
      <c r="K799" s="75"/>
      <c r="L799" s="486"/>
      <c r="M799" s="48">
        <v>4</v>
      </c>
      <c r="N799" s="49" t="s">
        <v>709</v>
      </c>
      <c r="O799" s="48" t="str">
        <f>IF(COUNTIF(MaGv!$C$42:$BB$42, L790)&gt;0, INDEX(MaGv!$C$38:$BB$42, 1, MATCH(L790, MaGv!$C$42:$BB$42,0))," ")</f>
        <v xml:space="preserve"> </v>
      </c>
      <c r="P799" s="48" t="str">
        <f>IF(COUNTIF(MaGv!$C$47:$BB$47, L790)&gt;0, INDEX(MaGv!$C$38:$BB$47, 1, MATCH(L790, MaGv!$C$47:$BB$47,0))," ")</f>
        <v xml:space="preserve"> </v>
      </c>
      <c r="Q799" s="48" t="str">
        <f>IF(COUNTIF(MaGv!$C$52:$BB$52, L790)&gt;0, INDEX(MaGv!$C$38:$BB$52, 1, MATCH(L790, MaGv!$C$52:$BB$52, 0))," ")</f>
        <v xml:space="preserve"> </v>
      </c>
      <c r="R799" s="48" t="str">
        <f>IF(COUNTIF(MaGv!$C$57:$BB$57, L790)&gt;0, INDEX(MaGv!$C$38:$BB$57, 1, MATCH(L790, MaGv!$C$57:$BB$57,0))," ")</f>
        <v xml:space="preserve"> </v>
      </c>
      <c r="S799" s="48" t="str">
        <f>IF(COUNTIF(MaGv!$C$62:$BB$62, L790)&gt;0, INDEX(MaGv!$C$38:$BB$62, 1, MATCH(L790, MaGv!$C$62:$BB$62,0))," ")</f>
        <v xml:space="preserve"> </v>
      </c>
      <c r="T799" s="48" t="str">
        <f>IF(COUNTIF(MaGv!$C$66:$BB$67, L790)&gt;0, INDEX(MaGv!$C$38:$BB$67, 1, MATCH(L790, MaGv!$C$67:$BB$67,0))," ")</f>
        <v xml:space="preserve"> </v>
      </c>
    </row>
    <row r="800" spans="1:22" ht="12.95" customHeight="1" x14ac:dyDescent="0.2">
      <c r="A800" s="91"/>
      <c r="B800" s="487"/>
      <c r="C800" s="50">
        <v>5</v>
      </c>
      <c r="D800" s="51" t="s">
        <v>710</v>
      </c>
      <c r="E800" s="50" t="str">
        <f>IF(COUNTIF(MaGv!$C$43:$BB$43, B790)&gt;0, INDEX(MaGv!$C$38:$BB$43, 1, MATCH(B790, MaGv!$C$43:$BB$43,0))," ")</f>
        <v xml:space="preserve"> </v>
      </c>
      <c r="F800" s="50" t="str">
        <f>IF(COUNTIF(MaGv!$C$48:$BB$48, B790)&gt;0, INDEX(MaGv!$C$38:$BB$48, 1, MATCH(B790, MaGv!$C$48:$BB$48,0))," ")</f>
        <v>B9</v>
      </c>
      <c r="G800" s="50" t="str">
        <f>IF(COUNTIF(MaGv!$C$53:$BB$53, B790)&gt;0, INDEX(MaGv!$C$38:$BB$53, 1, MATCH(B790, MaGv!$C$53:$BB$53,0))," ")</f>
        <v>C14</v>
      </c>
      <c r="H800" s="50" t="str">
        <f>IF(COUNTIF(MaGv!$C$58:$BB$58, B790)&gt;0, INDEX(MaGv!$C$38:$BB$58, 1, MATCH(B790, MaGv!$C$58:$BB$58,0))," ")</f>
        <v xml:space="preserve"> </v>
      </c>
      <c r="I800" s="50" t="str">
        <f>IF(COUNTIF(MaGv!$C$63:$BB$63, B790)&gt;0, INDEX(MaGv!$C$38:$BB$63, 1, MATCH(B790, MaGv!$C$63:$BB$63,0))," ")</f>
        <v>C14</v>
      </c>
      <c r="J800" s="50" t="str">
        <f>IF(COUNTIF(MaGv!$C$68:$BB$68, B790)&gt;0, INDEX(MaGv!$C$38:$BB$68, 1, MATCH(B790, MaGv!$C$68:$BB$68,0))," ")</f>
        <v xml:space="preserve"> </v>
      </c>
      <c r="K800" s="75"/>
      <c r="L800" s="487"/>
      <c r="M800" s="50">
        <v>5</v>
      </c>
      <c r="N800" s="51" t="s">
        <v>710</v>
      </c>
      <c r="O800" s="50" t="str">
        <f>IF(COUNTIF(MaGv!$C$43:$BB$43, L790)&gt;0, INDEX(MaGv!$C$38:$BB$43, 1, MATCH(L790, MaGv!$C$43:$BB$43,0))," ")</f>
        <v xml:space="preserve"> </v>
      </c>
      <c r="P800" s="50" t="str">
        <f>IF(COUNTIF(MaGv!$C$48:$BB$48, L790)&gt;0, INDEX(MaGv!$C$38:$BB$48, 1, MATCH(L790, MaGv!$C$48:$BB$48,0))," ")</f>
        <v xml:space="preserve"> </v>
      </c>
      <c r="Q800" s="50" t="str">
        <f>IF(COUNTIF(MaGv!$C$53:$BB$53, L790)&gt;0, INDEX(MaGv!$C$38:$BB$53, 1, MATCH(L790, MaGv!$C$53:$BB$53,0))," ")</f>
        <v xml:space="preserve"> </v>
      </c>
      <c r="R800" s="50" t="str">
        <f>IF(COUNTIF(MaGv!$C$58:$BB$58, L790)&gt;0, INDEX(MaGv!$C$38:$BB$58, 1, MATCH(L790, MaGv!$C$58:$BB$58,0))," ")</f>
        <v xml:space="preserve"> </v>
      </c>
      <c r="S800" s="50" t="str">
        <f>IF(COUNTIF(MaGv!$C$63:$BB$63, L790)&gt;0, INDEX(MaGv!$C$38:$BB$63, 1, MATCH(L790, MaGv!$C$63:$BB$63,0))," ")</f>
        <v xml:space="preserve"> </v>
      </c>
      <c r="T800" s="50" t="str">
        <f>IF(COUNTIF(MaGv!$C$68:$BB$68, L790)&gt;0, INDEX(MaGv!$C$38:$BB$68, 1, MATCH(L790, MaGv!$C$68:$BB$68,0))," ")</f>
        <v xml:space="preserve"> </v>
      </c>
    </row>
    <row r="801" spans="1:22" ht="12.95" customHeight="1" x14ac:dyDescent="0.2">
      <c r="A801" s="91"/>
      <c r="B801" s="86"/>
      <c r="C801" s="45"/>
      <c r="D801" s="52"/>
      <c r="E801" s="45"/>
      <c r="F801" s="45"/>
      <c r="G801" s="45"/>
      <c r="H801" s="45"/>
      <c r="I801" s="45"/>
      <c r="J801" s="45"/>
      <c r="K801" s="75"/>
      <c r="L801" s="86"/>
      <c r="M801" s="45"/>
      <c r="N801" s="52"/>
      <c r="O801" s="45"/>
      <c r="P801" s="45"/>
      <c r="Q801" s="45"/>
      <c r="R801" s="45"/>
      <c r="S801" s="45"/>
      <c r="T801" s="45"/>
    </row>
    <row r="802" spans="1:22" ht="12.95" customHeight="1" x14ac:dyDescent="0.2">
      <c r="A802" s="94"/>
      <c r="B802" s="87"/>
      <c r="C802" s="53"/>
      <c r="D802" s="53"/>
      <c r="E802" s="54"/>
      <c r="F802" s="54"/>
      <c r="G802" s="54"/>
      <c r="H802" s="54"/>
      <c r="I802" s="54"/>
      <c r="J802" s="54"/>
      <c r="K802" s="54"/>
      <c r="L802" s="87"/>
      <c r="M802" s="53"/>
      <c r="N802" s="53"/>
      <c r="O802" s="54"/>
      <c r="P802" s="54"/>
      <c r="Q802" s="54"/>
      <c r="R802" s="54"/>
      <c r="S802" s="54"/>
      <c r="T802" s="54"/>
    </row>
    <row r="803" spans="1:22" ht="12.95" customHeight="1" x14ac:dyDescent="0.2">
      <c r="A803" s="91"/>
      <c r="B803" s="83"/>
      <c r="C803" s="40" t="s">
        <v>94</v>
      </c>
      <c r="D803" s="40"/>
      <c r="E803" s="40"/>
      <c r="F803" s="40"/>
      <c r="G803" s="40"/>
      <c r="H803" s="40" t="str">
        <f>MaGv!$N$1</f>
        <v>02/1/2018</v>
      </c>
      <c r="I803" s="40"/>
      <c r="J803" s="40"/>
      <c r="K803" s="41"/>
      <c r="L803" s="83"/>
      <c r="M803" s="40" t="s">
        <v>94</v>
      </c>
      <c r="N803" s="40"/>
      <c r="O803" s="40"/>
      <c r="P803" s="40"/>
      <c r="Q803" s="40"/>
      <c r="R803" s="40" t="str">
        <f>MaGv!$N$1</f>
        <v>02/1/2018</v>
      </c>
      <c r="S803" s="40"/>
      <c r="T803" s="40"/>
    </row>
    <row r="804" spans="1:22" ht="19.5" customHeight="1" x14ac:dyDescent="0.3">
      <c r="B804" s="84" t="s">
        <v>95</v>
      </c>
      <c r="C804" s="489" t="str">
        <f>VLOOKUP(B806,dsma,3,0)&amp;"-"&amp;VLOOKUP(B806,dsma,5,0)</f>
        <v>GV nước ngoài 1-AVăn</v>
      </c>
      <c r="D804" s="489"/>
      <c r="E804" s="489"/>
      <c r="F804" s="489"/>
      <c r="G804" s="41"/>
      <c r="H804" s="42"/>
      <c r="I804" s="43" t="s">
        <v>180</v>
      </c>
      <c r="J804" s="44">
        <f>60-COUNTIF(E807:J816, " ")</f>
        <v>20</v>
      </c>
      <c r="K804" s="41"/>
      <c r="L804" s="84" t="s">
        <v>95</v>
      </c>
      <c r="M804" s="489" t="str">
        <f>VLOOKUP(L806,dsma,3,0)&amp;"-"&amp;VLOOKUP(L806,dsma,5,0)</f>
        <v>GV nước ngoài 2-AVăn</v>
      </c>
      <c r="N804" s="489"/>
      <c r="O804" s="489"/>
      <c r="P804" s="489"/>
      <c r="Q804" s="41"/>
      <c r="R804" s="42"/>
      <c r="S804" s="43" t="s">
        <v>180</v>
      </c>
      <c r="T804" s="44">
        <f>60-COUNTIF(O807:T816, " ")</f>
        <v>10</v>
      </c>
    </row>
    <row r="805" spans="1:22" ht="3" customHeight="1" x14ac:dyDescent="0.2">
      <c r="B805" s="83"/>
      <c r="C805" s="41"/>
      <c r="D805" s="41"/>
      <c r="E805" s="45"/>
      <c r="F805" s="41"/>
      <c r="G805" s="41"/>
      <c r="H805" s="41"/>
      <c r="I805" s="41"/>
      <c r="J805" s="41"/>
      <c r="K805" s="41"/>
      <c r="L805" s="83"/>
      <c r="M805" s="41"/>
      <c r="N805" s="41"/>
      <c r="O805" s="45"/>
      <c r="P805" s="41"/>
      <c r="Q805" s="41"/>
      <c r="R805" s="41"/>
      <c r="S805" s="41"/>
      <c r="T805" s="41"/>
    </row>
    <row r="806" spans="1:22" ht="12.95" customHeight="1" x14ac:dyDescent="0.2">
      <c r="A806" s="93"/>
      <c r="B806" s="85" t="str">
        <f>X105</f>
        <v>BA14</v>
      </c>
      <c r="C806" s="46" t="s">
        <v>96</v>
      </c>
      <c r="D806" s="46" t="s">
        <v>97</v>
      </c>
      <c r="E806" s="46" t="s">
        <v>15</v>
      </c>
      <c r="F806" s="46" t="s">
        <v>16</v>
      </c>
      <c r="G806" s="46" t="s">
        <v>38</v>
      </c>
      <c r="H806" s="46" t="s">
        <v>39</v>
      </c>
      <c r="I806" s="46" t="s">
        <v>40</v>
      </c>
      <c r="J806" s="46" t="s">
        <v>41</v>
      </c>
      <c r="K806" s="74"/>
      <c r="L806" s="85" t="str">
        <f>X106</f>
        <v>BA15</v>
      </c>
      <c r="M806" s="46" t="s">
        <v>96</v>
      </c>
      <c r="N806" s="46" t="s">
        <v>97</v>
      </c>
      <c r="O806" s="46" t="s">
        <v>15</v>
      </c>
      <c r="P806" s="46" t="s">
        <v>16</v>
      </c>
      <c r="Q806" s="46" t="s">
        <v>38</v>
      </c>
      <c r="R806" s="46" t="s">
        <v>39</v>
      </c>
      <c r="S806" s="46" t="s">
        <v>40</v>
      </c>
      <c r="T806" s="46" t="s">
        <v>41</v>
      </c>
      <c r="V806" s="89">
        <v>102</v>
      </c>
    </row>
    <row r="807" spans="1:22" ht="12.95" customHeight="1" x14ac:dyDescent="0.2">
      <c r="A807" s="91"/>
      <c r="B807" s="488" t="s">
        <v>25</v>
      </c>
      <c r="C807" s="38">
        <v>1</v>
      </c>
      <c r="D807" s="47" t="s">
        <v>98</v>
      </c>
      <c r="E807" s="38" t="str">
        <f>IF(COUNTIF(MaGv!$C$4:$BB$4, B806)&gt;0, INDEX(MaGv!$C$3:$BB$4, 1, MATCH(B806, MaGv!$C$4:$BB$4,0))," ")</f>
        <v xml:space="preserve"> </v>
      </c>
      <c r="F807" s="38" t="str">
        <f>IF(COUNTIF(MaGv!$C$9:$BB$9, B806)&gt;0, INDEX(MaGv!$C$3:$BB$9, 1, MATCH(B806, MaGv!$C$9:$BB$9,0))," ")</f>
        <v>B3</v>
      </c>
      <c r="G807" s="38" t="str">
        <f>IF(COUNTIF(MaGv!$C$14:$BB$14, B806)&gt;0, INDEX(MaGv!$C$3:$BB$14, 1, MATCH(B806, MaGv!$C$14:$BB$14,0))," ")</f>
        <v>B5</v>
      </c>
      <c r="H807" s="38" t="str">
        <f>IF(COUNTIF(MaGv!$C$19:$BB$19, B806)&gt;0, INDEX(MaGv!$C$3:$BB$19, 1, MATCH(B806, MaGv!$C$19:$BB$19,0))," ")</f>
        <v>B2</v>
      </c>
      <c r="I807" s="38" t="str">
        <f>IF(COUNTIF(MaGv!$C$24:$BB$24, B806)&gt;0, INDEX(MaGv!$C$3:$BB$24, 1, MATCH(B806, MaGv!$C$24:$BB$24,0))," ")</f>
        <v xml:space="preserve"> </v>
      </c>
      <c r="J807" s="38" t="str">
        <f>IF(COUNTIF(MaGv!$C$29:$BB$29, B806)&gt;0, INDEX(MaGv!$C$3:$BB$29, 1, MATCH(B806, MaGv!$C$29:$BB$29,0))," ")</f>
        <v xml:space="preserve"> </v>
      </c>
      <c r="K807" s="75"/>
      <c r="L807" s="488" t="s">
        <v>25</v>
      </c>
      <c r="M807" s="38">
        <v>1</v>
      </c>
      <c r="N807" s="47" t="s">
        <v>98</v>
      </c>
      <c r="O807" s="38" t="str">
        <f>IF(COUNTIF(MaGv!$C$4:$BB$4, L806)&gt;0, INDEX(MaGv!$C$3:$BB$4, 1, MATCH(L806, MaGv!$C$4:$BB$4,0))," ")</f>
        <v xml:space="preserve"> </v>
      </c>
      <c r="P807" s="38" t="str">
        <f>IF(COUNTIF(MaGv!$C$9:$BB$9, L806)&gt;0, INDEX(MaGv!$C$3:$BB$9, 1, MATCH(L806, MaGv!$C$9:$BB$9,0))," ")</f>
        <v xml:space="preserve"> </v>
      </c>
      <c r="Q807" s="38" t="str">
        <f>IF(COUNTIF(MaGv!$C$14:$BB$14, L806)&gt;0, INDEX(MaGv!$C$3:$BB$14, 1, MATCH(L806, MaGv!$C$14:$BB$14,0))," ")</f>
        <v>C9</v>
      </c>
      <c r="R807" s="38" t="str">
        <f>IF(COUNTIF(MaGv!$C$19:$BB$19, L806)&gt;0, INDEX(MaGv!$C$3:$BB$19, 1, MATCH(L806, MaGv!$C$19:$BB$19,0))," ")</f>
        <v xml:space="preserve"> </v>
      </c>
      <c r="S807" s="38" t="str">
        <f>IF(COUNTIF(MaGv!$C$24:$BB$24, L806)&gt;0, INDEX(MaGv!$C$3:$BB$24, 1, MATCH(L806, MaGv!$C$24:$BB$24,0))," ")</f>
        <v xml:space="preserve"> </v>
      </c>
      <c r="T807" s="38" t="str">
        <f>IF(COUNTIF(MaGv!$C$29:$BB$29, L806)&gt;0, INDEX(MaGv!$C$3:$BB$29, 1, MATCH(L806, MaGv!$C$29:$BB$29,0))," ")</f>
        <v xml:space="preserve"> </v>
      </c>
    </row>
    <row r="808" spans="1:22" ht="12.95" customHeight="1" x14ac:dyDescent="0.2">
      <c r="A808" s="91"/>
      <c r="B808" s="486"/>
      <c r="C808" s="48">
        <v>2</v>
      </c>
      <c r="D808" s="49" t="s">
        <v>140</v>
      </c>
      <c r="E808" s="48" t="str">
        <f>IF(COUNTIF(MaGv!$C$5:$BB$5, B806)&gt;0, INDEX(MaGv!$C$3:$BB$5, 1, MATCH(B806, MaGv!$C$5:$BB$5,0))," ")</f>
        <v xml:space="preserve"> </v>
      </c>
      <c r="F808" s="48" t="str">
        <f>IF(COUNTIF(MaGv!$C$10:$BB$10, B806)&gt;0, INDEX(MaGv!$C$3:$BB$10, 1, MATCH(B806, MaGv!$C$10:$BB$10,0))," ")</f>
        <v>B3</v>
      </c>
      <c r="G808" s="48" t="str">
        <f>IF(COUNTIF(MaGv!$C$15:$BB$15, B806)&gt;0, INDEX(MaGv!$C$3:$BB$15, 1, MATCH(B806, MaGv!$C$15:$BB$15,0))," ")</f>
        <v>B5</v>
      </c>
      <c r="H808" s="48" t="str">
        <f>IF(COUNTIF(MaGv!$C$20:$BB$20, B806)&gt;0, INDEX(MaGv!$C$3:$BB$20, 1, MATCH(B806, MaGv!$C$20:$BB$20,0))," ")</f>
        <v>B2</v>
      </c>
      <c r="I808" s="48" t="str">
        <f>IF(COUNTIF(MaGv!$C$25:$BB$25, B806)&gt;0, INDEX(MaGv!$C$3:$BB$25, 1, MATCH(B806, MaGv!$C$25:$BB$25,0))," ")</f>
        <v xml:space="preserve"> </v>
      </c>
      <c r="J808" s="48" t="str">
        <f>IF(COUNTIF(MaGv!$C$30:$BB$30, B806)&gt;0, INDEX(MaGv!$C$3:$BB$30, 1, MATCH(B806, MaGv!$C$30:$BB$30,0))," ")</f>
        <v xml:space="preserve"> </v>
      </c>
      <c r="K808" s="75"/>
      <c r="L808" s="486"/>
      <c r="M808" s="48">
        <v>2</v>
      </c>
      <c r="N808" s="49" t="s">
        <v>140</v>
      </c>
      <c r="O808" s="48" t="str">
        <f>IF(COUNTIF(MaGv!$C$5:$BB$5, L806)&gt;0, INDEX(MaGv!$C$3:$BB$5, 1, MATCH(L806, MaGv!$C$5:$BB$5,0))," ")</f>
        <v xml:space="preserve"> </v>
      </c>
      <c r="P808" s="48" t="str">
        <f>IF(COUNTIF(MaGv!$C$10:$BB$10, L806)&gt;0, INDEX(MaGv!$C$3:$BB$10, 1, MATCH(L806, MaGv!$C$10:$BB$10,0))," ")</f>
        <v xml:space="preserve"> </v>
      </c>
      <c r="Q808" s="48" t="str">
        <f>IF(COUNTIF(MaGv!$C$15:$BB$15, L806)&gt;0, INDEX(MaGv!$C$3:$BB$15, 1, MATCH(L806, MaGv!$C$15:$BB$15,0))," ")</f>
        <v>C9</v>
      </c>
      <c r="R808" s="48" t="str">
        <f>IF(COUNTIF(MaGv!$C$20:$BB$20, L806)&gt;0, INDEX(MaGv!$C$3:$BB$20, 1, MATCH(L806, MaGv!$C$20:$BB$20,0))," ")</f>
        <v xml:space="preserve"> </v>
      </c>
      <c r="S808" s="48" t="str">
        <f>IF(COUNTIF(MaGv!$C$25:$BB$25, L806)&gt;0, INDEX(MaGv!$C$3:$BB$25, 1, MATCH(L806, MaGv!$C$25:$BB$25,0))," ")</f>
        <v xml:space="preserve"> </v>
      </c>
      <c r="T808" s="48" t="str">
        <f>IF(COUNTIF(MaGv!$C$30:$BB$30, L806)&gt;0, INDEX(MaGv!$C$3:$BB$30, 1, MATCH(L806, MaGv!$C$30:$BB$30,0))," ")</f>
        <v xml:space="preserve"> </v>
      </c>
    </row>
    <row r="809" spans="1:22" ht="12.95" customHeight="1" x14ac:dyDescent="0.2">
      <c r="A809" s="91"/>
      <c r="B809" s="486"/>
      <c r="C809" s="48">
        <v>3</v>
      </c>
      <c r="D809" s="49" t="s">
        <v>445</v>
      </c>
      <c r="E809" s="48" t="str">
        <f>IF(COUNTIF(MaGv!$C$6:$BB$6, B806)&gt;0, INDEX(MaGv!$C$3:$BB$6, 1, MATCH(B806, MaGv!$C$6:$BB$6,0))," ")</f>
        <v xml:space="preserve"> </v>
      </c>
      <c r="F809" s="48" t="str">
        <f>IF(COUNTIF(MaGv!$C$11:$BB$11, B806)&gt;0, INDEX(MaGv!$C$3:$BB$11, 1, MATCH(B806, MaGv!$C$11:$BB$11,0))," ")</f>
        <v>B4</v>
      </c>
      <c r="G809" s="48" t="str">
        <f>IF(COUNTIF(MaGv!$C$16:$BB$16, B806)&gt;0, INDEX(MaGv!$C$3:$BB$16, 1, MATCH(B806, MaGv!$C$16:$BB$16,0))," ")</f>
        <v>C14</v>
      </c>
      <c r="H809" s="48" t="str">
        <f>IF(COUNTIF(MaGv!$C$21:$BB$21, B806)&gt;0, INDEX(MaGv!$C$3:$BB$21, 1, MATCH(B806, MaGv!$C$21:$BB$21,0))," ")</f>
        <v>B1</v>
      </c>
      <c r="I809" s="48" t="str">
        <f>IF(COUNTIF(MaGv!$C$26:$BB$26, B806)&gt;0, INDEX(MaGv!$C$3:$BB$26, 1, MATCH(B806, MaGv!$C$26:$BB$26,0))," ")</f>
        <v xml:space="preserve"> </v>
      </c>
      <c r="J809" s="48" t="str">
        <f>IF(COUNTIF(MaGv!$C$31:$BB$31, B806)&gt;0, INDEX(MaGv!$C$3:$BB$31, 1, MATCH(B806, MaGv!$C$31:$BB$31,0))," ")</f>
        <v xml:space="preserve"> </v>
      </c>
      <c r="K809" s="75"/>
      <c r="L809" s="486"/>
      <c r="M809" s="48">
        <v>3</v>
      </c>
      <c r="N809" s="49" t="s">
        <v>445</v>
      </c>
      <c r="O809" s="48" t="str">
        <f>IF(COUNTIF(MaGv!$C$6:$BB$6, L806)&gt;0, INDEX(MaGv!$C$3:$BB$6, 1, MATCH(L806, MaGv!$C$6:$BB$6,0))," ")</f>
        <v xml:space="preserve"> </v>
      </c>
      <c r="P809" s="48" t="str">
        <f>IF(COUNTIF(MaGv!$C$11:$BB$11, L806)&gt;0, INDEX(MaGv!$C$3:$BB$11, 1, MATCH(L806, MaGv!$C$11:$BB$11,0))," ")</f>
        <v xml:space="preserve"> </v>
      </c>
      <c r="Q809" s="48" t="str">
        <f>IF(COUNTIF(MaGv!$C$16:$BB$16, L806)&gt;0, INDEX(MaGv!$C$3:$BB$16, 1, MATCH(L806, MaGv!$C$16:$BB$16,0))," ")</f>
        <v>C8</v>
      </c>
      <c r="R809" s="48" t="str">
        <f>IF(COUNTIF(MaGv!$C$21:$BB$21, L806)&gt;0, INDEX(MaGv!$C$3:$BB$21, 1, MATCH(L806, MaGv!$C$21:$BB$21,0))," ")</f>
        <v xml:space="preserve"> </v>
      </c>
      <c r="S809" s="48" t="str">
        <f>IF(COUNTIF(MaGv!$C$26:$BB$26, L806)&gt;0, INDEX(MaGv!$C$3:$BB$26, 1, MATCH(L806, MaGv!$C$26:$BB$26,0))," ")</f>
        <v xml:space="preserve"> </v>
      </c>
      <c r="T809" s="48" t="str">
        <f>IF(COUNTIF(MaGv!$C$31:$BB$31, L806)&gt;0, INDEX(MaGv!$C$3:$BB$31, 1, MATCH(L806, MaGv!$C$31:$BB$31,0))," ")</f>
        <v xml:space="preserve"> </v>
      </c>
    </row>
    <row r="810" spans="1:22" ht="12.95" customHeight="1" x14ac:dyDescent="0.2">
      <c r="A810" s="91"/>
      <c r="B810" s="486"/>
      <c r="C810" s="48">
        <v>4</v>
      </c>
      <c r="D810" s="49" t="s">
        <v>141</v>
      </c>
      <c r="E810" s="48" t="str">
        <f>IF(COUNTIF(MaGv!$C$7:$BB$7, B806)&gt;0, INDEX(MaGv!$C$3:$BB$7, 1, MATCH(B806, MaGv!$C$7:$BB$7,0))," ")</f>
        <v xml:space="preserve"> </v>
      </c>
      <c r="F810" s="48" t="str">
        <f>IF(COUNTIF(MaGv!$C$12:$BB$12, B806)&gt;0, INDEX(MaGv!$C$3:$BB$12, 1, MATCH(B806, MaGv!$C$12:$BB$12,0))," ")</f>
        <v>B4</v>
      </c>
      <c r="G810" s="48" t="str">
        <f>IF(COUNTIF(MaGv!$C$17:$BB$17, B806)&gt;0, INDEX(MaGv!$C$3:$BB$17, 1, MATCH(B806, MaGv!$C$17:$BB$17,0))," ")</f>
        <v>C14</v>
      </c>
      <c r="H810" s="48" t="str">
        <f>IF(COUNTIF(MaGv!$C$22:$BB$22, B806)&gt;0, INDEX(MaGv!$C$3:$BB$22, 1, MATCH(B806, MaGv!$C$22:$BB$22,0))," ")</f>
        <v>B1</v>
      </c>
      <c r="I810" s="48" t="str">
        <f>IF(COUNTIF(MaGv!$C$27:$BB$27, B806)&gt;0, INDEX(MaGv!$C$3:$BB$27, 1, MATCH(B806, MaGv!$C$27:$BB$27,0))," ")</f>
        <v xml:space="preserve"> </v>
      </c>
      <c r="J810" s="48" t="str">
        <f>IF(COUNTIF(MaGv!$C$32:$BB$32, B806)&gt;0, INDEX(MaGv!$C$3:$BB$32, 1, MATCH(B806, MaGv!$C$32:$BB$32,0))," ")</f>
        <v xml:space="preserve"> </v>
      </c>
      <c r="K810" s="75"/>
      <c r="L810" s="486"/>
      <c r="M810" s="48">
        <v>4</v>
      </c>
      <c r="N810" s="49" t="s">
        <v>141</v>
      </c>
      <c r="O810" s="48" t="str">
        <f>IF(COUNTIF(MaGv!$C$7:$BB$7, L806)&gt;0, INDEX(MaGv!$C$3:$BB$7, 1, MATCH(L806, MaGv!$C$7:$BB$7,0))," ")</f>
        <v xml:space="preserve"> </v>
      </c>
      <c r="P810" s="48" t="str">
        <f>IF(COUNTIF(MaGv!$C$12:$BB$12, L806)&gt;0, INDEX(MaGv!$C$3:$BB$12, 1, MATCH(L806, MaGv!$C$12:$BB$12,0))," ")</f>
        <v xml:space="preserve"> </v>
      </c>
      <c r="Q810" s="48" t="str">
        <f>IF(COUNTIF(MaGv!$C$17:$BB$17, L806)&gt;0, INDEX(MaGv!$C$3:$BB$17, 1, MATCH(L806, MaGv!$C$17:$BB$17,0))," ")</f>
        <v>C8</v>
      </c>
      <c r="R810" s="48" t="str">
        <f>IF(COUNTIF(MaGv!$C$22:$BB$22, L806)&gt;0, INDEX(MaGv!$C$3:$BB$22, 1, MATCH(L806, MaGv!$C$22:$BB$22,0))," ")</f>
        <v xml:space="preserve"> </v>
      </c>
      <c r="S810" s="48" t="str">
        <f>IF(COUNTIF(MaGv!$C$27:$BB$27, L806)&gt;0, INDEX(MaGv!$C$3:$BB$27, 1, MATCH(L806, MaGv!$C$27:$BB$27,0))," ")</f>
        <v xml:space="preserve"> </v>
      </c>
      <c r="T810" s="48" t="str">
        <f>IF(COUNTIF(MaGv!$C$32:$BB$32, L806)&gt;0, INDEX(MaGv!$C$3:$BB$32, 1, MATCH(L806, MaGv!$C$32:$BB$32,0))," ")</f>
        <v xml:space="preserve"> </v>
      </c>
    </row>
    <row r="811" spans="1:22" ht="12.95" customHeight="1" thickBot="1" x14ac:dyDescent="0.25">
      <c r="A811" s="91"/>
      <c r="B811" s="486"/>
      <c r="C811" s="79">
        <v>5</v>
      </c>
      <c r="D811" s="81" t="s">
        <v>142</v>
      </c>
      <c r="E811" s="79" t="str">
        <f>IF(COUNTIF(MaGv!$C$8:$BB$8, B806)&gt;0, INDEX(MaGv!$C$3:$BB$8, 1, MATCH(B806, MaGv!$C$8:$BB$8,0))," ")</f>
        <v xml:space="preserve"> </v>
      </c>
      <c r="F811" s="79" t="str">
        <f>IF(COUNTIF(MaGv!$C$13:$BB$13, B806)&gt;0, INDEX(MaGv!$C$3:$BB$13, 1, MATCH(B806, MaGv!$C$13:$BB$13,0))," ")</f>
        <v xml:space="preserve"> </v>
      </c>
      <c r="G811" s="79" t="str">
        <f>IF(COUNTIF(MaGv!$C$18:$BB$18, B806)&gt;0, INDEX(MaGv!$C$3:$BB$18, 1, MATCH(B806, MaGv!$C$18:$BB$18,0))," ")</f>
        <v xml:space="preserve"> </v>
      </c>
      <c r="H811" s="79" t="str">
        <f>IF(COUNTIF(MaGv!$C$23:$BB$23, B806)&gt;0, INDEX(MaGv!$C$3:$BB$23, 1, MATCH(B806, MaGv!$C$23:$BB$23,0))," ")</f>
        <v xml:space="preserve"> </v>
      </c>
      <c r="I811" s="79" t="str">
        <f>IF(COUNTIF(MaGv!$C$28:$BB$28, B806)&gt;0, INDEX(MaGv!$C$3:$BB$28, 1, MATCH(B806, MaGv!$C$28:$BB$28,0))," ")</f>
        <v xml:space="preserve"> </v>
      </c>
      <c r="J811" s="79" t="str">
        <f>IF(COUNTIF(MaGv!$C$33:$BB$33, B806)&gt;0, INDEX(MaGv!$C$3:$BB$33, 1, MATCH(B806, MaGv!$C$33:$BB$33, 0))," ")</f>
        <v xml:space="preserve"> </v>
      </c>
      <c r="K811" s="75"/>
      <c r="L811" s="486"/>
      <c r="M811" s="79">
        <v>5</v>
      </c>
      <c r="N811" s="81" t="s">
        <v>142</v>
      </c>
      <c r="O811" s="79" t="str">
        <f>IF(COUNTIF(MaGv!$C$8:$BB$8, L806)&gt;0, INDEX(MaGv!$C$3:$BB$8, 1, MATCH(L806, MaGv!$C$8:$BB$8,0))," ")</f>
        <v xml:space="preserve"> </v>
      </c>
      <c r="P811" s="79" t="str">
        <f>IF(COUNTIF(MaGv!$C$13:$BB$13, L806)&gt;0, INDEX(MaGv!$C$3:$BB$13, 1, MATCH(L806, MaGv!$C$13:$BB$13,0))," ")</f>
        <v xml:space="preserve"> </v>
      </c>
      <c r="Q811" s="79" t="str">
        <f>IF(COUNTIF(MaGv!$C$18:$BB$18, L806)&gt;0, INDEX(MaGv!$C$3:$BB$18, 1, MATCH(L806, MaGv!$C$18:$BB$18,0))," ")</f>
        <v xml:space="preserve"> </v>
      </c>
      <c r="R811" s="79" t="str">
        <f>IF(COUNTIF(MaGv!$C$23:$BB$23, L806)&gt;0, INDEX(MaGv!$C$3:$BB$23, 1, MATCH(L806, MaGv!$C$23:$BB$23,0))," ")</f>
        <v xml:space="preserve"> </v>
      </c>
      <c r="S811" s="79" t="str">
        <f>IF(COUNTIF(MaGv!$C$28:$BB$28, L806)&gt;0, INDEX(MaGv!$C$3:$BB$28, 1, MATCH(L806, MaGv!$C$28:$BB$28,0))," ")</f>
        <v xml:space="preserve"> </v>
      </c>
      <c r="T811" s="79" t="str">
        <f>IF(COUNTIF(MaGv!$C$33:$BB$33, L806)&gt;0, INDEX(MaGv!$C$3:$BB$33, 1, MATCH(L806, MaGv!$C$33:$BB$33, 0))," ")</f>
        <v xml:space="preserve"> </v>
      </c>
    </row>
    <row r="812" spans="1:22" ht="12.95" customHeight="1" thickTop="1" x14ac:dyDescent="0.2">
      <c r="A812" s="91"/>
      <c r="B812" s="485" t="s">
        <v>24</v>
      </c>
      <c r="C812" s="80">
        <v>1</v>
      </c>
      <c r="D812" s="82" t="s">
        <v>446</v>
      </c>
      <c r="E812" s="80" t="str">
        <f>IF(COUNTIF(MaGv!$C$39:$BB$39, B806)&gt;0, INDEX(MaGv!$C$38:$BB$39, 1, MATCH(B806, MaGv!$C$39:$BB$39,0))," ")</f>
        <v xml:space="preserve"> </v>
      </c>
      <c r="F812" s="80" t="str">
        <f>IF(COUNTIF(MaGv!$C$44:$BB$44, B806)&gt;0, INDEX(MaGv!$C$38:$BB$44, 1, MATCH(B806, MaGv!$C$44:$BB$44,0))," ")</f>
        <v xml:space="preserve"> </v>
      </c>
      <c r="G812" s="80" t="str">
        <f>IF(COUNTIF(MaGv!$C$49:$BB$49, B806)&gt;0, INDEX(MaGv!$C$38:$BB$49, 1, MATCH(B806, MaGv!$C$49:$BB$49,0))," ")</f>
        <v xml:space="preserve"> </v>
      </c>
      <c r="H812" s="80" t="str">
        <f>IF(COUNTIF(MaGv!$C$54:$BB$54, B806)&gt;0, INDEX(MaGv!$C$38:$BB$54, 1, MATCH(B806, MaGv!$C$54:$BB$54,0))," ")</f>
        <v xml:space="preserve"> </v>
      </c>
      <c r="I812" s="80" t="str">
        <f>IF(COUNTIF(MaGv!$C$59:$BB$59, B806)&gt;0, INDEX(MaGv!$C$38:$BB$59, 1, MATCH(B806, MaGv!$C$59:$BB$59,0))," ")</f>
        <v xml:space="preserve"> </v>
      </c>
      <c r="J812" s="80" t="str">
        <f>IF(COUNTIF(MaGv!$C$64:$BB$64, B806)&gt;0, INDEX(MaGv!$C$38:$BB$64, 1, MATCH(B806, MaGv!$C$64:$BB$64,0))," ")</f>
        <v xml:space="preserve"> </v>
      </c>
      <c r="K812" s="75"/>
      <c r="L812" s="485" t="s">
        <v>24</v>
      </c>
      <c r="M812" s="80">
        <v>1</v>
      </c>
      <c r="N812" s="82" t="s">
        <v>446</v>
      </c>
      <c r="O812" s="80" t="str">
        <f>IF(COUNTIF(MaGv!$C$39:$BB$39, L806)&gt;0, INDEX(MaGv!$C$38:$BB$39, 1, MATCH(L806, MaGv!$C$39:$BB$39,0))," ")</f>
        <v xml:space="preserve"> </v>
      </c>
      <c r="P812" s="80" t="str">
        <f>IF(COUNTIF(MaGv!$C$44:$BB$44, L806)&gt;0, INDEX(MaGv!$C$38:$BB$44, 1, MATCH(L806, MaGv!$C$44:$BB$44,0))," ")</f>
        <v xml:space="preserve"> </v>
      </c>
      <c r="Q812" s="80" t="str">
        <f>IF(COUNTIF(MaGv!$C$49:$BB$49, L806)&gt;0, INDEX(MaGv!$C$38:$BB$49, 1, MATCH(L806, MaGv!$C$49:$BB$49,0))," ")</f>
        <v xml:space="preserve"> </v>
      </c>
      <c r="R812" s="80" t="str">
        <f>IF(COUNTIF(MaGv!$C$54:$BB$54, L806)&gt;0, INDEX(MaGv!$C$38:$BB$54, 1, MATCH(L806, MaGv!$C$54:$BB$54,0))," ")</f>
        <v xml:space="preserve"> </v>
      </c>
      <c r="S812" s="80" t="str">
        <f>IF(COUNTIF(MaGv!$C$59:$BB$59, L806)&gt;0, INDEX(MaGv!$C$38:$BB$59, 1, MATCH(L806, MaGv!$C$59:$BB$59,0))," ")</f>
        <v xml:space="preserve"> </v>
      </c>
      <c r="T812" s="80" t="str">
        <f>IF(COUNTIF(MaGv!$C$64:$BB$64, L806)&gt;0, INDEX(MaGv!$C$38:$BB$64, 1, MATCH(L806, MaGv!$C$64:$BB$64,0))," ")</f>
        <v xml:space="preserve"> </v>
      </c>
    </row>
    <row r="813" spans="1:22" ht="12.95" customHeight="1" x14ac:dyDescent="0.2">
      <c r="A813" s="91"/>
      <c r="B813" s="486"/>
      <c r="C813" s="48">
        <v>2</v>
      </c>
      <c r="D813" s="49" t="s">
        <v>707</v>
      </c>
      <c r="E813" s="48" t="str">
        <f>IF(COUNTIF(MaGv!$C$40:$BB$40, B806)&gt;0, INDEX(MaGv!$C$38:$BB$40, 1, MATCH(B806, MaGv!$C$40:$BB$40,0))," ")</f>
        <v>C2</v>
      </c>
      <c r="F813" s="48" t="str">
        <f>IF(COUNTIF(MaGv!$C$45:$BB$45, B806)&gt;0, INDEX(MaGv!$C$38:$BB$45, 1, MATCH(B806, MaGv!$C$45:$BB$45,0))," ")</f>
        <v>C1</v>
      </c>
      <c r="G813" s="48" t="str">
        <f>IF(COUNTIF(MaGv!$C$50:$BB$50, B806)&gt;0, INDEX(MaGv!$C$38:$BB$50, 1, MATCH(B806, MaGv!$C$50:$BB$50,0))," ")</f>
        <v xml:space="preserve"> </v>
      </c>
      <c r="H813" s="48" t="str">
        <f>IF(COUNTIF(MaGv!$C$55:$BB$55, B806)&gt;0, INDEX(MaGv!$C$38:$BB$55, 1, MATCH(B806, MaGv!$C$55:$BB$55,0))," ")</f>
        <v xml:space="preserve"> </v>
      </c>
      <c r="I813" s="48" t="str">
        <f>IF(COUNTIF(MaGv!$C$60:$BB$60, B806)&gt;0, INDEX(MaGv!$C$38:$BB$60, 1, MATCH(B806, MaGv!$C$60:$BB$60,0))," ")</f>
        <v xml:space="preserve"> </v>
      </c>
      <c r="J813" s="48" t="str">
        <f>IF(COUNTIF(MaGv!$C$65:$BB$65, B806)&gt;0, INDEX(MaGv!$C$38:$BB$65, 1, MATCH(B806, MaGv!$C$65:$BB$65,0))," ")</f>
        <v xml:space="preserve"> </v>
      </c>
      <c r="K813" s="75"/>
      <c r="L813" s="486"/>
      <c r="M813" s="48">
        <v>2</v>
      </c>
      <c r="N813" s="49" t="s">
        <v>707</v>
      </c>
      <c r="O813" s="48" t="str">
        <f>IF(COUNTIF(MaGv!$C$40:$BB$40, L806)&gt;0, INDEX(MaGv!$C$38:$BB$40, 1, MATCH(L806, MaGv!$C$40:$BB$40,0))," ")</f>
        <v>C5</v>
      </c>
      <c r="P813" s="48" t="str">
        <f>IF(COUNTIF(MaGv!$C$45:$BB$45, L806)&gt;0, INDEX(MaGv!$C$38:$BB$45, 1, MATCH(L806, MaGv!$C$45:$BB$45,0))," ")</f>
        <v>C3</v>
      </c>
      <c r="Q813" s="48" t="str">
        <f>IF(COUNTIF(MaGv!$C$50:$BB$50, L806)&gt;0, INDEX(MaGv!$C$38:$BB$50, 1, MATCH(L806, MaGv!$C$50:$BB$50,0))," ")</f>
        <v xml:space="preserve"> </v>
      </c>
      <c r="R813" s="48" t="str">
        <f>IF(COUNTIF(MaGv!$C$55:$BB$55, L806)&gt;0, INDEX(MaGv!$C$38:$BB$55, 1, MATCH(L806, MaGv!$C$55:$BB$55,0))," ")</f>
        <v xml:space="preserve"> </v>
      </c>
      <c r="S813" s="48" t="str">
        <f>IF(COUNTIF(MaGv!$C$60:$BB$60, L806)&gt;0, INDEX(MaGv!$C$38:$BB$60, 1, MATCH(L806, MaGv!$C$60:$BB$60,0))," ")</f>
        <v xml:space="preserve"> </v>
      </c>
      <c r="T813" s="48" t="str">
        <f>IF(COUNTIF(MaGv!$C$65:$BB$65, L806)&gt;0, INDEX(MaGv!$C$38:$BB$65, 1, MATCH(L806, MaGv!$C$65:$BB$65,0))," ")</f>
        <v xml:space="preserve"> </v>
      </c>
    </row>
    <row r="814" spans="1:22" ht="12.95" customHeight="1" x14ac:dyDescent="0.2">
      <c r="A814" s="91"/>
      <c r="B814" s="486"/>
      <c r="C814" s="48">
        <v>3</v>
      </c>
      <c r="D814" s="49" t="s">
        <v>708</v>
      </c>
      <c r="E814" s="48" t="str">
        <f>IF(COUNTIF(MaGv!$C$41:$BB$41, B806)&gt;0, INDEX(MaGv!$C$38:$BB$41, 1, MATCH(B806, MaGv!$C$41:$BB$41,0))," ")</f>
        <v>C2</v>
      </c>
      <c r="F814" s="48" t="str">
        <f>IF(COUNTIF(MaGv!$C$46:$BB$46, B806)&gt;0, INDEX(MaGv!$C$38:$BB$46, 1, MATCH(B806, MaGv!$C$46:$BB$46,0))," ")</f>
        <v>C1</v>
      </c>
      <c r="G814" s="48" t="str">
        <f>IF(COUNTIF(MaGv!$C$51:$BB$51, B806)&gt;0, INDEX(MaGv!$C$38:$BB$51, 1, MATCH(B806, MaGv!$C$51:$BB$51,0))," ")</f>
        <v xml:space="preserve"> </v>
      </c>
      <c r="H814" s="48" t="str">
        <f>IF(COUNTIF(MaGv!$C$56:$BB$56, B806)&gt;0, INDEX(MaGv!$C$38:$BB$56, 1, MATCH(B806, MaGv!$C$56:$BB$56,0))," ")</f>
        <v xml:space="preserve"> </v>
      </c>
      <c r="I814" s="48" t="str">
        <f>IF(COUNTIF(MaGv!$C$61:$BB$61, B806)&gt;0, INDEX(MaGv!$C$38:$BB$61, 1, MATCH(B806, MaGv!$C$61:$BB$61,0))," ")</f>
        <v xml:space="preserve"> </v>
      </c>
      <c r="J814" s="48" t="str">
        <f>IF(COUNTIF(MaGv!$C$66:$BB$66, B806)&gt;0, INDEX(MaGv!$C$38:$BB$66, 1, MATCH(B806, MaGv!$C$66:$BB$66,0))," ")</f>
        <v xml:space="preserve"> </v>
      </c>
      <c r="K814" s="75"/>
      <c r="L814" s="486"/>
      <c r="M814" s="48">
        <v>3</v>
      </c>
      <c r="N814" s="49" t="s">
        <v>708</v>
      </c>
      <c r="O814" s="48" t="str">
        <f>IF(COUNTIF(MaGv!$C$41:$BB$41, L806)&gt;0, INDEX(MaGv!$C$38:$BB$41, 1, MATCH(L806, MaGv!$C$41:$BB$41,0))," ")</f>
        <v>C5</v>
      </c>
      <c r="P814" s="48" t="str">
        <f>IF(COUNTIF(MaGv!$C$46:$BB$46, L806)&gt;0, INDEX(MaGv!$C$38:$BB$46, 1, MATCH(L806, MaGv!$C$46:$BB$46,0))," ")</f>
        <v>C3</v>
      </c>
      <c r="Q814" s="48" t="str">
        <f>IF(COUNTIF(MaGv!$C$51:$BB$51, L806)&gt;0, INDEX(MaGv!$C$38:$BB$51, 1, MATCH(L806, MaGv!$C$51:$BB$51,0))," ")</f>
        <v xml:space="preserve"> </v>
      </c>
      <c r="R814" s="48" t="str">
        <f>IF(COUNTIF(MaGv!$C$56:$BB$56, L806)&gt;0, INDEX(MaGv!$C$38:$BB$56, 1, MATCH(L806, MaGv!$C$56:$BB$56,0))," ")</f>
        <v xml:space="preserve"> </v>
      </c>
      <c r="S814" s="48" t="str">
        <f>IF(COUNTIF(MaGv!$C$61:$BB$61, L806)&gt;0, INDEX(MaGv!$C$38:$BB$61, 1, MATCH(L806, MaGv!$C$61:$BB$61,0))," ")</f>
        <v xml:space="preserve"> </v>
      </c>
      <c r="T814" s="48" t="str">
        <f>IF(COUNTIF(MaGv!$C$66:$BB$66, L806)&gt;0, INDEX(MaGv!$C$38:$BB$66, 1, MATCH(L806, MaGv!$C$66:$BB$66,0))," ")</f>
        <v xml:space="preserve"> </v>
      </c>
    </row>
    <row r="815" spans="1:22" ht="12.95" customHeight="1" x14ac:dyDescent="0.2">
      <c r="A815" s="91"/>
      <c r="B815" s="486"/>
      <c r="C815" s="48">
        <v>4</v>
      </c>
      <c r="D815" s="49" t="s">
        <v>709</v>
      </c>
      <c r="E815" s="48" t="str">
        <f>IF(COUNTIF(MaGv!$C$42:$BB$42, B806)&gt;0, INDEX(MaGv!$C$38:$BB$42, 1, MATCH(B806, MaGv!$C$42:$BB$42,0))," ")</f>
        <v>C4</v>
      </c>
      <c r="F815" s="48" t="str">
        <f>IF(COUNTIF(MaGv!$C$47:$BB$47, B806)&gt;0, INDEX(MaGv!$C$38:$BB$47, 1, MATCH(B806, MaGv!$C$47:$BB$47,0))," ")</f>
        <v>C7</v>
      </c>
      <c r="G815" s="48" t="str">
        <f>IF(COUNTIF(MaGv!$C$52:$BB$52, B806)&gt;0, INDEX(MaGv!$C$38:$BB$52, 1, MATCH(B806, MaGv!$C$52:$BB$52, 0))," ")</f>
        <v xml:space="preserve"> </v>
      </c>
      <c r="H815" s="48" t="str">
        <f>IF(COUNTIF(MaGv!$C$57:$BB$57, B806)&gt;0, INDEX(MaGv!$C$38:$BB$57, 1, MATCH(B806, MaGv!$C$57:$BB$57,0))," ")</f>
        <v xml:space="preserve"> </v>
      </c>
      <c r="I815" s="48" t="str">
        <f>IF(COUNTIF(MaGv!$C$62:$BB$62, B806)&gt;0, INDEX(MaGv!$C$38:$BB$62, 1, MATCH(B806, MaGv!$C$62:$BB$62,0))," ")</f>
        <v xml:space="preserve"> </v>
      </c>
      <c r="J815" s="48" t="str">
        <f>IF(COUNTIF(MaGv!$C$66:$BB$67, B806)&gt;0, INDEX(MaGv!$C$38:$BB$67, 1, MATCH(B806, MaGv!$C$67:$BB$67,0))," ")</f>
        <v xml:space="preserve"> </v>
      </c>
      <c r="K815" s="75"/>
      <c r="L815" s="486"/>
      <c r="M815" s="48">
        <v>4</v>
      </c>
      <c r="N815" s="49" t="s">
        <v>709</v>
      </c>
      <c r="O815" s="48" t="str">
        <f>IF(COUNTIF(MaGv!$C$42:$BB$42, L806)&gt;0, INDEX(MaGv!$C$38:$BB$42, 1, MATCH(L806, MaGv!$C$42:$BB$42,0))," ")</f>
        <v>C6</v>
      </c>
      <c r="P815" s="48" t="str">
        <f>IF(COUNTIF(MaGv!$C$47:$BB$47, L806)&gt;0, INDEX(MaGv!$C$38:$BB$47, 1, MATCH(L806, MaGv!$C$47:$BB$47,0))," ")</f>
        <v xml:space="preserve"> </v>
      </c>
      <c r="Q815" s="48" t="str">
        <f>IF(COUNTIF(MaGv!$C$52:$BB$52, L806)&gt;0, INDEX(MaGv!$C$38:$BB$52, 1, MATCH(L806, MaGv!$C$52:$BB$52, 0))," ")</f>
        <v xml:space="preserve"> </v>
      </c>
      <c r="R815" s="48" t="str">
        <f>IF(COUNTIF(MaGv!$C$57:$BB$57, L806)&gt;0, INDEX(MaGv!$C$38:$BB$57, 1, MATCH(L806, MaGv!$C$57:$BB$57,0))," ")</f>
        <v xml:space="preserve"> </v>
      </c>
      <c r="S815" s="48" t="str">
        <f>IF(COUNTIF(MaGv!$C$62:$BB$62, L806)&gt;0, INDEX(MaGv!$C$38:$BB$62, 1, MATCH(L806, MaGv!$C$62:$BB$62,0))," ")</f>
        <v xml:space="preserve"> </v>
      </c>
      <c r="T815" s="48" t="str">
        <f>IF(COUNTIF(MaGv!$C$66:$BB$67, L806)&gt;0, INDEX(MaGv!$C$38:$BB$67, 1, MATCH(L806, MaGv!$C$67:$BB$67,0))," ")</f>
        <v xml:space="preserve"> </v>
      </c>
    </row>
    <row r="816" spans="1:22" ht="12.95" customHeight="1" x14ac:dyDescent="0.2">
      <c r="A816" s="91"/>
      <c r="B816" s="487"/>
      <c r="C816" s="50">
        <v>5</v>
      </c>
      <c r="D816" s="51" t="s">
        <v>710</v>
      </c>
      <c r="E816" s="50" t="str">
        <f>IF(COUNTIF(MaGv!$C$43:$BB$43, B806)&gt;0, INDEX(MaGv!$C$38:$BB$43, 1, MATCH(B806, MaGv!$C$43:$BB$43,0))," ")</f>
        <v>C4</v>
      </c>
      <c r="F816" s="50" t="str">
        <f>IF(COUNTIF(MaGv!$C$48:$BB$48, B806)&gt;0, INDEX(MaGv!$C$38:$BB$48, 1, MATCH(B806, MaGv!$C$48:$BB$48,0))," ")</f>
        <v>C7</v>
      </c>
      <c r="G816" s="50" t="str">
        <f>IF(COUNTIF(MaGv!$C$53:$BB$53, B806)&gt;0, INDEX(MaGv!$C$38:$BB$53, 1, MATCH(B806, MaGv!$C$53:$BB$53,0))," ")</f>
        <v xml:space="preserve"> </v>
      </c>
      <c r="H816" s="50" t="str">
        <f>IF(COUNTIF(MaGv!$C$58:$BB$58, B806)&gt;0, INDEX(MaGv!$C$38:$BB$58, 1, MATCH(B806, MaGv!$C$58:$BB$58,0))," ")</f>
        <v xml:space="preserve"> </v>
      </c>
      <c r="I816" s="50" t="str">
        <f>IF(COUNTIF(MaGv!$C$63:$BB$63, B806)&gt;0, INDEX(MaGv!$C$38:$BB$63, 1, MATCH(B806, MaGv!$C$63:$BB$63,0))," ")</f>
        <v xml:space="preserve"> </v>
      </c>
      <c r="J816" s="50" t="str">
        <f>IF(COUNTIF(MaGv!$C$68:$BB$68, B806)&gt;0, INDEX(MaGv!$C$38:$BB$68, 1, MATCH(B806, MaGv!$C$68:$BB$68,0))," ")</f>
        <v xml:space="preserve"> </v>
      </c>
      <c r="K816" s="75"/>
      <c r="L816" s="487"/>
      <c r="M816" s="50">
        <v>5</v>
      </c>
      <c r="N816" s="51" t="s">
        <v>710</v>
      </c>
      <c r="O816" s="50" t="str">
        <f>IF(COUNTIF(MaGv!$C$43:$BB$43, L806)&gt;0, INDEX(MaGv!$C$38:$BB$43, 1, MATCH(L806, MaGv!$C$43:$BB$43,0))," ")</f>
        <v>C6</v>
      </c>
      <c r="P816" s="50" t="str">
        <f>IF(COUNTIF(MaGv!$C$48:$BB$48, L806)&gt;0, INDEX(MaGv!$C$38:$BB$48, 1, MATCH(L806, MaGv!$C$48:$BB$48,0))," ")</f>
        <v xml:space="preserve"> </v>
      </c>
      <c r="Q816" s="50" t="str">
        <f>IF(COUNTIF(MaGv!$C$53:$BB$53, L806)&gt;0, INDEX(MaGv!$C$38:$BB$53, 1, MATCH(L806, MaGv!$C$53:$BB$53,0))," ")</f>
        <v xml:space="preserve"> </v>
      </c>
      <c r="R816" s="50" t="str">
        <f>IF(COUNTIF(MaGv!$C$58:$BB$58, L806)&gt;0, INDEX(MaGv!$C$38:$BB$58, 1, MATCH(L806, MaGv!$C$58:$BB$58,0))," ")</f>
        <v xml:space="preserve"> </v>
      </c>
      <c r="S816" s="50" t="str">
        <f>IF(COUNTIF(MaGv!$C$63:$BB$63, L806)&gt;0, INDEX(MaGv!$C$38:$BB$63, 1, MATCH(L806, MaGv!$C$63:$BB$63,0))," ")</f>
        <v xml:space="preserve"> </v>
      </c>
      <c r="T816" s="50" t="str">
        <f>IF(COUNTIF(MaGv!$C$68:$BB$68, L806)&gt;0, INDEX(MaGv!$C$38:$BB$68, 1, MATCH(L806, MaGv!$C$68:$BB$68,0))," ")</f>
        <v xml:space="preserve"> </v>
      </c>
    </row>
    <row r="817" spans="1:22" ht="12.95" customHeight="1" x14ac:dyDescent="0.2">
      <c r="A817" s="91"/>
      <c r="B817" s="86"/>
      <c r="C817" s="45"/>
      <c r="D817" s="52"/>
      <c r="E817" s="45"/>
      <c r="F817" s="45"/>
      <c r="G817" s="45"/>
      <c r="H817" s="45"/>
      <c r="I817" s="45"/>
      <c r="J817" s="45"/>
      <c r="K817" s="75"/>
      <c r="L817" s="86"/>
      <c r="M817" s="45"/>
      <c r="N817" s="52"/>
      <c r="O817" s="45"/>
      <c r="P817" s="45"/>
      <c r="Q817" s="45"/>
      <c r="R817" s="45"/>
      <c r="S817" s="45"/>
      <c r="T817" s="45"/>
    </row>
    <row r="818" spans="1:22" ht="12.95" customHeight="1" x14ac:dyDescent="0.2">
      <c r="A818" s="94"/>
      <c r="B818" s="87"/>
      <c r="C818" s="53"/>
      <c r="D818" s="53"/>
      <c r="E818" s="54"/>
      <c r="F818" s="54"/>
      <c r="G818" s="54"/>
      <c r="H818" s="54"/>
      <c r="I818" s="54"/>
      <c r="J818" s="54"/>
      <c r="K818" s="54"/>
      <c r="L818" s="87"/>
      <c r="M818" s="53"/>
      <c r="N818" s="53"/>
      <c r="O818" s="54"/>
      <c r="P818" s="54"/>
      <c r="Q818" s="54"/>
      <c r="R818" s="54"/>
      <c r="S818" s="54"/>
      <c r="T818" s="54"/>
    </row>
    <row r="819" spans="1:22" ht="12.95" customHeight="1" x14ac:dyDescent="0.2">
      <c r="A819" s="91"/>
      <c r="B819" s="83"/>
      <c r="C819" s="40" t="s">
        <v>94</v>
      </c>
      <c r="D819" s="40"/>
      <c r="E819" s="40"/>
      <c r="F819" s="40"/>
      <c r="G819" s="40"/>
      <c r="H819" s="40" t="str">
        <f>MaGv!$N$1</f>
        <v>02/1/2018</v>
      </c>
      <c r="I819" s="40"/>
      <c r="J819" s="40"/>
      <c r="K819" s="41"/>
      <c r="L819" s="83"/>
      <c r="M819" s="40" t="s">
        <v>94</v>
      </c>
      <c r="N819" s="40"/>
      <c r="O819" s="40"/>
      <c r="P819" s="40"/>
      <c r="Q819" s="40"/>
      <c r="R819" s="40" t="str">
        <f>MaGv!$N$1</f>
        <v>02/1/2018</v>
      </c>
      <c r="S819" s="40"/>
      <c r="T819" s="40"/>
    </row>
    <row r="820" spans="1:22" ht="15.75" customHeight="1" x14ac:dyDescent="0.3">
      <c r="B820" s="84" t="s">
        <v>95</v>
      </c>
      <c r="C820" s="489" t="str">
        <f>VLOOKUP(B822,dsma,3,0)&amp;"-"&amp;VLOOKUP(B822,dsma,5,0)</f>
        <v>Thái Quốc Tuấn-CD</v>
      </c>
      <c r="D820" s="489"/>
      <c r="E820" s="489"/>
      <c r="F820" s="489"/>
      <c r="G820" s="41"/>
      <c r="H820" s="42"/>
      <c r="I820" s="43" t="s">
        <v>180</v>
      </c>
      <c r="J820" s="44">
        <f>60-COUNTIF(E823:J832, " ")</f>
        <v>0</v>
      </c>
      <c r="K820" s="41"/>
      <c r="L820" s="84" t="s">
        <v>95</v>
      </c>
      <c r="M820" s="489" t="str">
        <f>VLOOKUP(L822,dsma,3,0)&amp;"-"&amp;VLOOKUP(L822,dsma,5,0)</f>
        <v>Nguyễn Thị Hồng-CD</v>
      </c>
      <c r="N820" s="489"/>
      <c r="O820" s="489"/>
      <c r="P820" s="489"/>
      <c r="Q820" s="41"/>
      <c r="R820" s="42"/>
      <c r="S820" s="43" t="s">
        <v>180</v>
      </c>
      <c r="T820" s="44">
        <f>60-COUNTIF(O823:T832, " ")</f>
        <v>16</v>
      </c>
    </row>
    <row r="821" spans="1:22" ht="3" customHeight="1" x14ac:dyDescent="0.2">
      <c r="B821" s="83"/>
      <c r="C821" s="41"/>
      <c r="D821" s="41"/>
      <c r="E821" s="45"/>
      <c r="F821" s="41"/>
      <c r="G821" s="41"/>
      <c r="H821" s="41"/>
      <c r="I821" s="41"/>
      <c r="J821" s="41"/>
      <c r="K821" s="41"/>
      <c r="L821" s="83"/>
      <c r="M821" s="41"/>
      <c r="N821" s="41"/>
      <c r="O821" s="45"/>
      <c r="P821" s="41"/>
      <c r="Q821" s="41"/>
      <c r="R821" s="41"/>
      <c r="S821" s="41"/>
      <c r="T821" s="41"/>
    </row>
    <row r="822" spans="1:22" ht="12.95" customHeight="1" x14ac:dyDescent="0.2">
      <c r="A822" s="93"/>
      <c r="B822" s="85" t="str">
        <f>X107</f>
        <v>BG01</v>
      </c>
      <c r="C822" s="46" t="s">
        <v>96</v>
      </c>
      <c r="D822" s="46" t="s">
        <v>97</v>
      </c>
      <c r="E822" s="46" t="s">
        <v>15</v>
      </c>
      <c r="F822" s="46" t="s">
        <v>16</v>
      </c>
      <c r="G822" s="46" t="s">
        <v>38</v>
      </c>
      <c r="H822" s="46" t="s">
        <v>39</v>
      </c>
      <c r="I822" s="46" t="s">
        <v>40</v>
      </c>
      <c r="J822" s="46" t="s">
        <v>41</v>
      </c>
      <c r="K822" s="74"/>
      <c r="L822" s="85" t="str">
        <f>X108</f>
        <v>BG02</v>
      </c>
      <c r="M822" s="46" t="s">
        <v>96</v>
      </c>
      <c r="N822" s="46" t="s">
        <v>97</v>
      </c>
      <c r="O822" s="46" t="s">
        <v>15</v>
      </c>
      <c r="P822" s="46" t="s">
        <v>16</v>
      </c>
      <c r="Q822" s="46" t="s">
        <v>38</v>
      </c>
      <c r="R822" s="46" t="s">
        <v>39</v>
      </c>
      <c r="S822" s="46" t="s">
        <v>40</v>
      </c>
      <c r="T822" s="46" t="s">
        <v>41</v>
      </c>
      <c r="V822" s="89">
        <v>104</v>
      </c>
    </row>
    <row r="823" spans="1:22" ht="12.95" customHeight="1" x14ac:dyDescent="0.2">
      <c r="A823" s="91"/>
      <c r="B823" s="488" t="s">
        <v>25</v>
      </c>
      <c r="C823" s="38">
        <v>1</v>
      </c>
      <c r="D823" s="47" t="s">
        <v>98</v>
      </c>
      <c r="E823" s="38" t="str">
        <f>IF(COUNTIF(MaGv!$C$4:$BB$4, B822)&gt;0, INDEX(MaGv!$C$3:$BB$4, 1, MATCH(B822, MaGv!$C$4:$BB$4,0))," ")</f>
        <v xml:space="preserve"> </v>
      </c>
      <c r="F823" s="38" t="str">
        <f>IF(COUNTIF(MaGv!$C$9:$BB$9, B822)&gt;0, INDEX(MaGv!$C$3:$BB$9, 1, MATCH(B822, MaGv!$C$9:$BB$9,0))," ")</f>
        <v xml:space="preserve"> </v>
      </c>
      <c r="G823" s="38" t="str">
        <f>IF(COUNTIF(MaGv!$C$14:$BB$14, B822)&gt;0, INDEX(MaGv!$C$3:$BB$14, 1, MATCH(B822, MaGv!$C$14:$BB$14,0))," ")</f>
        <v xml:space="preserve"> </v>
      </c>
      <c r="H823" s="38" t="str">
        <f>IF(COUNTIF(MaGv!$C$19:$BB$19, B822)&gt;0, INDEX(MaGv!$C$3:$BB$19, 1, MATCH(B822, MaGv!$C$19:$BB$19,0))," ")</f>
        <v xml:space="preserve"> </v>
      </c>
      <c r="I823" s="38" t="str">
        <f>IF(COUNTIF(MaGv!$C$24:$BB$24, B822)&gt;0, INDEX(MaGv!$C$3:$BB$24, 1, MATCH(B822, MaGv!$C$24:$BB$24,0))," ")</f>
        <v xml:space="preserve"> </v>
      </c>
      <c r="J823" s="38" t="str">
        <f>IF(COUNTIF(MaGv!$C$29:$BB$29, B822)&gt;0, INDEX(MaGv!$C$3:$BB$29, 1, MATCH(B822, MaGv!$C$29:$BB$29,0))," ")</f>
        <v xml:space="preserve"> </v>
      </c>
      <c r="K823" s="75"/>
      <c r="L823" s="488" t="s">
        <v>25</v>
      </c>
      <c r="M823" s="38">
        <v>1</v>
      </c>
      <c r="N823" s="47" t="s">
        <v>98</v>
      </c>
      <c r="O823" s="38" t="str">
        <f>IF(COUNTIF(MaGv!$C$4:$BB$4, L822)&gt;0, INDEX(MaGv!$C$3:$BB$4, 1, MATCH(L822, MaGv!$C$4:$BB$4,0))," ")</f>
        <v xml:space="preserve"> </v>
      </c>
      <c r="P823" s="38" t="str">
        <f>IF(COUNTIF(MaGv!$C$9:$BB$9, L822)&gt;0, INDEX(MaGv!$C$3:$BB$9, 1, MATCH(L822, MaGv!$C$9:$BB$9,0))," ")</f>
        <v>A3</v>
      </c>
      <c r="Q823" s="38" t="str">
        <f>IF(COUNTIF(MaGv!$C$14:$BB$14, L822)&gt;0, INDEX(MaGv!$C$3:$BB$14, 1, MATCH(L822, MaGv!$C$14:$BB$14,0))," ")</f>
        <v>C1</v>
      </c>
      <c r="R823" s="38" t="str">
        <f>IF(COUNTIF(MaGv!$C$19:$BB$19, L822)&gt;0, INDEX(MaGv!$C$3:$BB$19, 1, MATCH(L822, MaGv!$C$19:$BB$19,0))," ")</f>
        <v xml:space="preserve"> </v>
      </c>
      <c r="S823" s="38" t="str">
        <f>IF(COUNTIF(MaGv!$C$24:$BB$24, L822)&gt;0, INDEX(MaGv!$C$3:$BB$24, 1, MATCH(L822, MaGv!$C$24:$BB$24,0))," ")</f>
        <v xml:space="preserve"> </v>
      </c>
      <c r="T823" s="38" t="str">
        <f>IF(COUNTIF(MaGv!$C$29:$BB$29, L822)&gt;0, INDEX(MaGv!$C$3:$BB$29, 1, MATCH(L822, MaGv!$C$29:$BB$29,0))," ")</f>
        <v xml:space="preserve"> </v>
      </c>
    </row>
    <row r="824" spans="1:22" ht="12.95" customHeight="1" x14ac:dyDescent="0.2">
      <c r="A824" s="91"/>
      <c r="B824" s="486"/>
      <c r="C824" s="48">
        <v>2</v>
      </c>
      <c r="D824" s="49" t="s">
        <v>140</v>
      </c>
      <c r="E824" s="48" t="str">
        <f>IF(COUNTIF(MaGv!$C$5:$BB$5, B822)&gt;0, INDEX(MaGv!$C$3:$BB$5, 1, MATCH(B822, MaGv!$C$5:$BB$5,0))," ")</f>
        <v xml:space="preserve"> </v>
      </c>
      <c r="F824" s="48" t="str">
        <f>IF(COUNTIF(MaGv!$C$10:$BB$10, B822)&gt;0, INDEX(MaGv!$C$3:$BB$10, 1, MATCH(B822, MaGv!$C$10:$BB$10,0))," ")</f>
        <v xml:space="preserve"> </v>
      </c>
      <c r="G824" s="48" t="str">
        <f>IF(COUNTIF(MaGv!$C$15:$BB$15, B822)&gt;0, INDEX(MaGv!$C$3:$BB$15, 1, MATCH(B822, MaGv!$C$15:$BB$15,0))," ")</f>
        <v xml:space="preserve"> </v>
      </c>
      <c r="H824" s="48" t="str">
        <f>IF(COUNTIF(MaGv!$C$20:$BB$20, B822)&gt;0, INDEX(MaGv!$C$3:$BB$20, 1, MATCH(B822, MaGv!$C$20:$BB$20,0))," ")</f>
        <v xml:space="preserve"> </v>
      </c>
      <c r="I824" s="48" t="str">
        <f>IF(COUNTIF(MaGv!$C$25:$BB$25, B822)&gt;0, INDEX(MaGv!$C$3:$BB$25, 1, MATCH(B822, MaGv!$C$25:$BB$25,0))," ")</f>
        <v xml:space="preserve"> </v>
      </c>
      <c r="J824" s="48" t="str">
        <f>IF(COUNTIF(MaGv!$C$30:$BB$30, B822)&gt;0, INDEX(MaGv!$C$3:$BB$30, 1, MATCH(B822, MaGv!$C$30:$BB$30,0))," ")</f>
        <v xml:space="preserve"> </v>
      </c>
      <c r="K824" s="75"/>
      <c r="L824" s="486"/>
      <c r="M824" s="48">
        <v>2</v>
      </c>
      <c r="N824" s="49" t="s">
        <v>140</v>
      </c>
      <c r="O824" s="48" t="str">
        <f>IF(COUNTIF(MaGv!$C$5:$BB$5, L822)&gt;0, INDEX(MaGv!$C$3:$BB$5, 1, MATCH(L822, MaGv!$C$5:$BB$5,0))," ")</f>
        <v xml:space="preserve"> </v>
      </c>
      <c r="P824" s="48" t="str">
        <f>IF(COUNTIF(MaGv!$C$10:$BB$10, L822)&gt;0, INDEX(MaGv!$C$3:$BB$10, 1, MATCH(L822, MaGv!$C$10:$BB$10,0))," ")</f>
        <v>C5</v>
      </c>
      <c r="Q824" s="48" t="str">
        <f>IF(COUNTIF(MaGv!$C$15:$BB$15, L822)&gt;0, INDEX(MaGv!$C$3:$BB$15, 1, MATCH(L822, MaGv!$C$15:$BB$15,0))," ")</f>
        <v>A5</v>
      </c>
      <c r="R824" s="48" t="str">
        <f>IF(COUNTIF(MaGv!$C$20:$BB$20, L822)&gt;0, INDEX(MaGv!$C$3:$BB$20, 1, MATCH(L822, MaGv!$C$20:$BB$20,0))," ")</f>
        <v xml:space="preserve"> </v>
      </c>
      <c r="S824" s="48" t="str">
        <f>IF(COUNTIF(MaGv!$C$25:$BB$25, L822)&gt;0, INDEX(MaGv!$C$3:$BB$25, 1, MATCH(L822, MaGv!$C$25:$BB$25,0))," ")</f>
        <v xml:space="preserve"> </v>
      </c>
      <c r="T824" s="48" t="str">
        <f>IF(COUNTIF(MaGv!$C$30:$BB$30, L822)&gt;0, INDEX(MaGv!$C$3:$BB$30, 1, MATCH(L822, MaGv!$C$30:$BB$30,0))," ")</f>
        <v xml:space="preserve"> </v>
      </c>
    </row>
    <row r="825" spans="1:22" ht="12.95" customHeight="1" x14ac:dyDescent="0.2">
      <c r="A825" s="91"/>
      <c r="B825" s="486"/>
      <c r="C825" s="48">
        <v>3</v>
      </c>
      <c r="D825" s="49" t="s">
        <v>445</v>
      </c>
      <c r="E825" s="48" t="str">
        <f>IF(COUNTIF(MaGv!$C$6:$BB$6, B822)&gt;0, INDEX(MaGv!$C$3:$BB$6, 1, MATCH(B822, MaGv!$C$6:$BB$6,0))," ")</f>
        <v xml:space="preserve"> </v>
      </c>
      <c r="F825" s="48" t="str">
        <f>IF(COUNTIF(MaGv!$C$11:$BB$11, B822)&gt;0, INDEX(MaGv!$C$3:$BB$11, 1, MATCH(B822, MaGv!$C$11:$BB$11,0))," ")</f>
        <v xml:space="preserve"> </v>
      </c>
      <c r="G825" s="48" t="str">
        <f>IF(COUNTIF(MaGv!$C$16:$BB$16, B822)&gt;0, INDEX(MaGv!$C$3:$BB$16, 1, MATCH(B822, MaGv!$C$16:$BB$16,0))," ")</f>
        <v xml:space="preserve"> </v>
      </c>
      <c r="H825" s="48" t="str">
        <f>IF(COUNTIF(MaGv!$C$21:$BB$21, B822)&gt;0, INDEX(MaGv!$C$3:$BB$21, 1, MATCH(B822, MaGv!$C$21:$BB$21,0))," ")</f>
        <v xml:space="preserve"> </v>
      </c>
      <c r="I825" s="48" t="str">
        <f>IF(COUNTIF(MaGv!$C$26:$BB$26, B822)&gt;0, INDEX(MaGv!$C$3:$BB$26, 1, MATCH(B822, MaGv!$C$26:$BB$26,0))," ")</f>
        <v xml:space="preserve"> </v>
      </c>
      <c r="J825" s="48" t="str">
        <f>IF(COUNTIF(MaGv!$C$31:$BB$31, B822)&gt;0, INDEX(MaGv!$C$3:$BB$31, 1, MATCH(B822, MaGv!$C$31:$BB$31,0))," ")</f>
        <v xml:space="preserve"> </v>
      </c>
      <c r="K825" s="75"/>
      <c r="L825" s="486"/>
      <c r="M825" s="48">
        <v>3</v>
      </c>
      <c r="N825" s="49" t="s">
        <v>445</v>
      </c>
      <c r="O825" s="48" t="str">
        <f>IF(COUNTIF(MaGv!$C$6:$BB$6, L822)&gt;0, INDEX(MaGv!$C$3:$BB$6, 1, MATCH(L822, MaGv!$C$6:$BB$6,0))," ")</f>
        <v xml:space="preserve"> </v>
      </c>
      <c r="P825" s="48" t="str">
        <f>IF(COUNTIF(MaGv!$C$11:$BB$11, L822)&gt;0, INDEX(MaGv!$C$3:$BB$11, 1, MATCH(L822, MaGv!$C$11:$BB$11,0))," ")</f>
        <v>A11</v>
      </c>
      <c r="Q825" s="48" t="str">
        <f>IF(COUNTIF(MaGv!$C$16:$BB$16, L822)&gt;0, INDEX(MaGv!$C$3:$BB$16, 1, MATCH(L822, MaGv!$C$16:$BB$16,0))," ")</f>
        <v xml:space="preserve"> </v>
      </c>
      <c r="R825" s="48" t="str">
        <f>IF(COUNTIF(MaGv!$C$21:$BB$21, L822)&gt;0, INDEX(MaGv!$C$3:$BB$21, 1, MATCH(L822, MaGv!$C$21:$BB$21,0))," ")</f>
        <v xml:space="preserve"> </v>
      </c>
      <c r="S825" s="48" t="str">
        <f>IF(COUNTIF(MaGv!$C$26:$BB$26, L822)&gt;0, INDEX(MaGv!$C$3:$BB$26, 1, MATCH(L822, MaGv!$C$26:$BB$26,0))," ")</f>
        <v xml:space="preserve"> </v>
      </c>
      <c r="T825" s="48" t="str">
        <f>IF(COUNTIF(MaGv!$C$31:$BB$31, L822)&gt;0, INDEX(MaGv!$C$3:$BB$31, 1, MATCH(L822, MaGv!$C$31:$BB$31,0))," ")</f>
        <v xml:space="preserve"> </v>
      </c>
    </row>
    <row r="826" spans="1:22" ht="12.95" customHeight="1" x14ac:dyDescent="0.2">
      <c r="A826" s="91"/>
      <c r="B826" s="486"/>
      <c r="C826" s="48">
        <v>4</v>
      </c>
      <c r="D826" s="49" t="s">
        <v>141</v>
      </c>
      <c r="E826" s="48" t="str">
        <f>IF(COUNTIF(MaGv!$C$7:$BB$7, B822)&gt;0, INDEX(MaGv!$C$3:$BB$7, 1, MATCH(B822, MaGv!$C$7:$BB$7,0))," ")</f>
        <v xml:space="preserve"> </v>
      </c>
      <c r="F826" s="48" t="str">
        <f>IF(COUNTIF(MaGv!$C$12:$BB$12, B822)&gt;0, INDEX(MaGv!$C$3:$BB$12, 1, MATCH(B822, MaGv!$C$12:$BB$12,0))," ")</f>
        <v xml:space="preserve"> </v>
      </c>
      <c r="G826" s="48" t="str">
        <f>IF(COUNTIF(MaGv!$C$17:$BB$17, B822)&gt;0, INDEX(MaGv!$C$3:$BB$17, 1, MATCH(B822, MaGv!$C$17:$BB$17,0))," ")</f>
        <v xml:space="preserve"> </v>
      </c>
      <c r="H826" s="48" t="str">
        <f>IF(COUNTIF(MaGv!$C$22:$BB$22, B822)&gt;0, INDEX(MaGv!$C$3:$BB$22, 1, MATCH(B822, MaGv!$C$22:$BB$22,0))," ")</f>
        <v xml:space="preserve"> </v>
      </c>
      <c r="I826" s="48" t="str">
        <f>IF(COUNTIF(MaGv!$C$27:$BB$27, B822)&gt;0, INDEX(MaGv!$C$3:$BB$27, 1, MATCH(B822, MaGv!$C$27:$BB$27,0))," ")</f>
        <v xml:space="preserve"> </v>
      </c>
      <c r="J826" s="48" t="str">
        <f>IF(COUNTIF(MaGv!$C$32:$BB$32, B822)&gt;0, INDEX(MaGv!$C$3:$BB$32, 1, MATCH(B822, MaGv!$C$32:$BB$32,0))," ")</f>
        <v xml:space="preserve"> </v>
      </c>
      <c r="K826" s="75"/>
      <c r="L826" s="486"/>
      <c r="M826" s="48">
        <v>4</v>
      </c>
      <c r="N826" s="49" t="s">
        <v>141</v>
      </c>
      <c r="O826" s="48" t="str">
        <f>IF(COUNTIF(MaGv!$C$7:$BB$7, L822)&gt;0, INDEX(MaGv!$C$3:$BB$7, 1, MATCH(L822, MaGv!$C$7:$BB$7,0))," ")</f>
        <v xml:space="preserve"> </v>
      </c>
      <c r="P826" s="48" t="str">
        <f>IF(COUNTIF(MaGv!$C$12:$BB$12, L822)&gt;0, INDEX(MaGv!$C$3:$BB$12, 1, MATCH(L822, MaGv!$C$12:$BB$12,0))," ")</f>
        <v>C6</v>
      </c>
      <c r="Q826" s="48" t="str">
        <f>IF(COUNTIF(MaGv!$C$17:$BB$17, L822)&gt;0, INDEX(MaGv!$C$3:$BB$17, 1, MATCH(L822, MaGv!$C$17:$BB$17,0))," ")</f>
        <v>A12</v>
      </c>
      <c r="R826" s="48" t="str">
        <f>IF(COUNTIF(MaGv!$C$22:$BB$22, L822)&gt;0, INDEX(MaGv!$C$3:$BB$22, 1, MATCH(L822, MaGv!$C$22:$BB$22,0))," ")</f>
        <v xml:space="preserve"> </v>
      </c>
      <c r="S826" s="48" t="str">
        <f>IF(COUNTIF(MaGv!$C$27:$BB$27, L822)&gt;0, INDEX(MaGv!$C$3:$BB$27, 1, MATCH(L822, MaGv!$C$27:$BB$27,0))," ")</f>
        <v xml:space="preserve"> </v>
      </c>
      <c r="T826" s="48" t="str">
        <f>IF(COUNTIF(MaGv!$C$32:$BB$32, L822)&gt;0, INDEX(MaGv!$C$3:$BB$32, 1, MATCH(L822, MaGv!$C$32:$BB$32,0))," ")</f>
        <v xml:space="preserve"> </v>
      </c>
    </row>
    <row r="827" spans="1:22" ht="12.95" customHeight="1" thickBot="1" x14ac:dyDescent="0.25">
      <c r="A827" s="91"/>
      <c r="B827" s="486"/>
      <c r="C827" s="79">
        <v>5</v>
      </c>
      <c r="D827" s="81" t="s">
        <v>142</v>
      </c>
      <c r="E827" s="79" t="str">
        <f>IF(COUNTIF(MaGv!$C$8:$BB$8, B822)&gt;0, INDEX(MaGv!$C$3:$BB$8, 1, MATCH(B822, MaGv!$C$8:$BB$8,0))," ")</f>
        <v xml:space="preserve"> </v>
      </c>
      <c r="F827" s="79" t="str">
        <f>IF(COUNTIF(MaGv!$C$13:$BB$13, B822)&gt;0, INDEX(MaGv!$C$3:$BB$13, 1, MATCH(B822, MaGv!$C$13:$BB$13,0))," ")</f>
        <v xml:space="preserve"> </v>
      </c>
      <c r="G827" s="79" t="str">
        <f>IF(COUNTIF(MaGv!$C$18:$BB$18, B822)&gt;0, INDEX(MaGv!$C$3:$BB$18, 1, MATCH(B822, MaGv!$C$18:$BB$18,0))," ")</f>
        <v xml:space="preserve"> </v>
      </c>
      <c r="H827" s="79" t="str">
        <f>IF(COUNTIF(MaGv!$C$23:$BB$23, B822)&gt;0, INDEX(MaGv!$C$3:$BB$23, 1, MATCH(B822, MaGv!$C$23:$BB$23,0))," ")</f>
        <v xml:space="preserve"> </v>
      </c>
      <c r="I827" s="79" t="str">
        <f>IF(COUNTIF(MaGv!$C$28:$BB$28, B822)&gt;0, INDEX(MaGv!$C$3:$BB$28, 1, MATCH(B822, MaGv!$C$28:$BB$28,0))," ")</f>
        <v xml:space="preserve"> </v>
      </c>
      <c r="J827" s="79" t="str">
        <f>IF(COUNTIF(MaGv!$C$33:$BB$33, B822)&gt;0, INDEX(MaGv!$C$3:$BB$33, 1, MATCH(B822, MaGv!$C$33:$BB$33, 0))," ")</f>
        <v xml:space="preserve"> </v>
      </c>
      <c r="K827" s="75"/>
      <c r="L827" s="486"/>
      <c r="M827" s="79">
        <v>5</v>
      </c>
      <c r="N827" s="81" t="s">
        <v>142</v>
      </c>
      <c r="O827" s="79" t="str">
        <f>IF(COUNTIF(MaGv!$C$8:$BB$8, L822)&gt;0, INDEX(MaGv!$C$3:$BB$8, 1, MATCH(L822, MaGv!$C$8:$BB$8,0))," ")</f>
        <v xml:space="preserve"> </v>
      </c>
      <c r="P827" s="79" t="str">
        <f>IF(COUNTIF(MaGv!$C$13:$BB$13, L822)&gt;0, INDEX(MaGv!$C$3:$BB$13, 1, MATCH(L822, MaGv!$C$13:$BB$13,0))," ")</f>
        <v>C2</v>
      </c>
      <c r="Q827" s="79" t="str">
        <f>IF(COUNTIF(MaGv!$C$18:$BB$18, L822)&gt;0, INDEX(MaGv!$C$3:$BB$18, 1, MATCH(L822, MaGv!$C$18:$BB$18,0))," ")</f>
        <v>A9</v>
      </c>
      <c r="R827" s="79" t="str">
        <f>IF(COUNTIF(MaGv!$C$23:$BB$23, L822)&gt;0, INDEX(MaGv!$C$3:$BB$23, 1, MATCH(L822, MaGv!$C$23:$BB$23,0))," ")</f>
        <v xml:space="preserve"> </v>
      </c>
      <c r="S827" s="79" t="str">
        <f>IF(COUNTIF(MaGv!$C$28:$BB$28, L822)&gt;0, INDEX(MaGv!$C$3:$BB$28, 1, MATCH(L822, MaGv!$C$28:$BB$28,0))," ")</f>
        <v xml:space="preserve"> </v>
      </c>
      <c r="T827" s="79" t="str">
        <f>IF(COUNTIF(MaGv!$C$33:$BB$33, L822)&gt;0, INDEX(MaGv!$C$3:$BB$33, 1, MATCH(L822, MaGv!$C$33:$BB$33, 0))," ")</f>
        <v xml:space="preserve"> </v>
      </c>
    </row>
    <row r="828" spans="1:22" ht="12.95" customHeight="1" thickTop="1" x14ac:dyDescent="0.2">
      <c r="A828" s="91"/>
      <c r="B828" s="485" t="s">
        <v>24</v>
      </c>
      <c r="C828" s="80">
        <v>1</v>
      </c>
      <c r="D828" s="82" t="s">
        <v>446</v>
      </c>
      <c r="E828" s="80" t="str">
        <f>IF(COUNTIF(MaGv!$C$39:$BB$39, B822)&gt;0, INDEX(MaGv!$C$38:$BB$39, 1, MATCH(B822, MaGv!$C$39:$BB$39,0))," ")</f>
        <v xml:space="preserve"> </v>
      </c>
      <c r="F828" s="80" t="str">
        <f>IF(COUNTIF(MaGv!$C$44:$BB$44, B822)&gt;0, INDEX(MaGv!$C$38:$BB$44, 1, MATCH(B822, MaGv!$C$44:$BB$44,0))," ")</f>
        <v xml:space="preserve"> </v>
      </c>
      <c r="G828" s="80" t="str">
        <f>IF(COUNTIF(MaGv!$C$49:$BB$49, B822)&gt;0, INDEX(MaGv!$C$38:$BB$49, 1, MATCH(B822, MaGv!$C$49:$BB$49,0))," ")</f>
        <v xml:space="preserve"> </v>
      </c>
      <c r="H828" s="80" t="str">
        <f>IF(COUNTIF(MaGv!$C$54:$BB$54, B822)&gt;0, INDEX(MaGv!$C$38:$BB$54, 1, MATCH(B822, MaGv!$C$54:$BB$54,0))," ")</f>
        <v xml:space="preserve"> </v>
      </c>
      <c r="I828" s="80" t="str">
        <f>IF(COUNTIF(MaGv!$C$59:$BB$59, B822)&gt;0, INDEX(MaGv!$C$38:$BB$59, 1, MATCH(B822, MaGv!$C$59:$BB$59,0))," ")</f>
        <v xml:space="preserve"> </v>
      </c>
      <c r="J828" s="80" t="str">
        <f>IF(COUNTIF(MaGv!$C$64:$BB$64, B822)&gt;0, INDEX(MaGv!$C$38:$BB$64, 1, MATCH(B822, MaGv!$C$64:$BB$64,0))," ")</f>
        <v xml:space="preserve"> </v>
      </c>
      <c r="K828" s="75"/>
      <c r="L828" s="485" t="s">
        <v>24</v>
      </c>
      <c r="M828" s="80">
        <v>1</v>
      </c>
      <c r="N828" s="82" t="s">
        <v>446</v>
      </c>
      <c r="O828" s="80" t="str">
        <f>IF(COUNTIF(MaGv!$C$39:$BB$39, L822)&gt;0, INDEX(MaGv!$C$38:$BB$39, 1, MATCH(L822, MaGv!$C$39:$BB$39,0))," ")</f>
        <v xml:space="preserve"> </v>
      </c>
      <c r="P828" s="80" t="str">
        <f>IF(COUNTIF(MaGv!$C$44:$BB$44, L822)&gt;0, INDEX(MaGv!$C$38:$BB$44, 1, MATCH(L822, MaGv!$C$44:$BB$44,0))," ")</f>
        <v>C15</v>
      </c>
      <c r="Q828" s="80" t="str">
        <f>IF(COUNTIF(MaGv!$C$49:$BB$49, L822)&gt;0, INDEX(MaGv!$C$38:$BB$49, 1, MATCH(L822, MaGv!$C$49:$BB$49,0))," ")</f>
        <v>C12</v>
      </c>
      <c r="R828" s="80" t="str">
        <f>IF(COUNTIF(MaGv!$C$54:$BB$54, L822)&gt;0, INDEX(MaGv!$C$38:$BB$54, 1, MATCH(L822, MaGv!$C$54:$BB$54,0))," ")</f>
        <v xml:space="preserve"> </v>
      </c>
      <c r="S828" s="80" t="str">
        <f>IF(COUNTIF(MaGv!$C$59:$BB$59, L822)&gt;0, INDEX(MaGv!$C$38:$BB$59, 1, MATCH(L822, MaGv!$C$59:$BB$59,0))," ")</f>
        <v xml:space="preserve"> </v>
      </c>
      <c r="T828" s="80" t="str">
        <f>IF(COUNTIF(MaGv!$C$64:$BB$64, L822)&gt;0, INDEX(MaGv!$C$38:$BB$64, 1, MATCH(L822, MaGv!$C$64:$BB$64,0))," ")</f>
        <v xml:space="preserve"> </v>
      </c>
    </row>
    <row r="829" spans="1:22" ht="12.95" customHeight="1" x14ac:dyDescent="0.2">
      <c r="A829" s="91"/>
      <c r="B829" s="486"/>
      <c r="C829" s="48">
        <v>2</v>
      </c>
      <c r="D829" s="49" t="s">
        <v>707</v>
      </c>
      <c r="E829" s="48" t="str">
        <f>IF(COUNTIF(MaGv!$C$40:$BB$40, B822)&gt;0, INDEX(MaGv!$C$38:$BB$40, 1, MATCH(B822, MaGv!$C$40:$BB$40,0))," ")</f>
        <v xml:space="preserve"> </v>
      </c>
      <c r="F829" s="48" t="str">
        <f>IF(COUNTIF(MaGv!$C$45:$BB$45, B822)&gt;0, INDEX(MaGv!$C$38:$BB$45, 1, MATCH(B822, MaGv!$C$45:$BB$45,0))," ")</f>
        <v xml:space="preserve"> </v>
      </c>
      <c r="G829" s="48" t="str">
        <f>IF(COUNTIF(MaGv!$C$50:$BB$50, B822)&gt;0, INDEX(MaGv!$C$38:$BB$50, 1, MATCH(B822, MaGv!$C$50:$BB$50,0))," ")</f>
        <v xml:space="preserve"> </v>
      </c>
      <c r="H829" s="48" t="str">
        <f>IF(COUNTIF(MaGv!$C$55:$BB$55, B822)&gt;0, INDEX(MaGv!$C$38:$BB$55, 1, MATCH(B822, MaGv!$C$55:$BB$55,0))," ")</f>
        <v xml:space="preserve"> </v>
      </c>
      <c r="I829" s="48" t="str">
        <f>IF(COUNTIF(MaGv!$C$60:$BB$60, B822)&gt;0, INDEX(MaGv!$C$38:$BB$60, 1, MATCH(B822, MaGv!$C$60:$BB$60,0))," ")</f>
        <v xml:space="preserve"> </v>
      </c>
      <c r="J829" s="48" t="str">
        <f>IF(COUNTIF(MaGv!$C$65:$BB$65, B822)&gt;0, INDEX(MaGv!$C$38:$BB$65, 1, MATCH(B822, MaGv!$C$65:$BB$65,0))," ")</f>
        <v xml:space="preserve"> </v>
      </c>
      <c r="K829" s="75"/>
      <c r="L829" s="486"/>
      <c r="M829" s="48">
        <v>2</v>
      </c>
      <c r="N829" s="49" t="s">
        <v>707</v>
      </c>
      <c r="O829" s="48" t="str">
        <f>IF(COUNTIF(MaGv!$C$40:$BB$40, L822)&gt;0, INDEX(MaGv!$C$38:$BB$40, 1, MATCH(L822, MaGv!$C$40:$BB$40,0))," ")</f>
        <v xml:space="preserve"> </v>
      </c>
      <c r="P829" s="48" t="str">
        <f>IF(COUNTIF(MaGv!$C$45:$BB$45, L822)&gt;0, INDEX(MaGv!$C$38:$BB$45, 1, MATCH(L822, MaGv!$C$45:$BB$45,0))," ")</f>
        <v>A9</v>
      </c>
      <c r="Q829" s="48" t="str">
        <f>IF(COUNTIF(MaGv!$C$50:$BB$50, L822)&gt;0, INDEX(MaGv!$C$38:$BB$50, 1, MATCH(L822, MaGv!$C$50:$BB$50,0))," ")</f>
        <v>C9</v>
      </c>
      <c r="R829" s="48" t="str">
        <f>IF(COUNTIF(MaGv!$C$55:$BB$55, L822)&gt;0, INDEX(MaGv!$C$38:$BB$55, 1, MATCH(L822, MaGv!$C$55:$BB$55,0))," ")</f>
        <v xml:space="preserve"> </v>
      </c>
      <c r="S829" s="48" t="str">
        <f>IF(COUNTIF(MaGv!$C$60:$BB$60, L822)&gt;0, INDEX(MaGv!$C$38:$BB$60, 1, MATCH(L822, MaGv!$C$60:$BB$60,0))," ")</f>
        <v xml:space="preserve"> </v>
      </c>
      <c r="T829" s="48" t="str">
        <f>IF(COUNTIF(MaGv!$C$65:$BB$65, L822)&gt;0, INDEX(MaGv!$C$38:$BB$65, 1, MATCH(L822, MaGv!$C$65:$BB$65,0))," ")</f>
        <v xml:space="preserve"> </v>
      </c>
    </row>
    <row r="830" spans="1:22" ht="12.95" customHeight="1" x14ac:dyDescent="0.2">
      <c r="A830" s="91"/>
      <c r="B830" s="486"/>
      <c r="C830" s="48">
        <v>3</v>
      </c>
      <c r="D830" s="49" t="s">
        <v>708</v>
      </c>
      <c r="E830" s="48" t="str">
        <f>IF(COUNTIF(MaGv!$C$41:$BB$41, B822)&gt;0, INDEX(MaGv!$C$38:$BB$41, 1, MATCH(B822, MaGv!$C$41:$BB$41,0))," ")</f>
        <v xml:space="preserve"> </v>
      </c>
      <c r="F830" s="48" t="str">
        <f>IF(COUNTIF(MaGv!$C$46:$BB$46, B822)&gt;0, INDEX(MaGv!$C$38:$BB$46, 1, MATCH(B822, MaGv!$C$46:$BB$46,0))," ")</f>
        <v xml:space="preserve"> </v>
      </c>
      <c r="G830" s="48" t="str">
        <f>IF(COUNTIF(MaGv!$C$51:$BB$51, B822)&gt;0, INDEX(MaGv!$C$38:$BB$51, 1, MATCH(B822, MaGv!$C$51:$BB$51,0))," ")</f>
        <v xml:space="preserve"> </v>
      </c>
      <c r="H830" s="48" t="str">
        <f>IF(COUNTIF(MaGv!$C$56:$BB$56, B822)&gt;0, INDEX(MaGv!$C$38:$BB$56, 1, MATCH(B822, MaGv!$C$56:$BB$56,0))," ")</f>
        <v xml:space="preserve"> </v>
      </c>
      <c r="I830" s="48" t="str">
        <f>IF(COUNTIF(MaGv!$C$61:$BB$61, B822)&gt;0, INDEX(MaGv!$C$38:$BB$61, 1, MATCH(B822, MaGv!$C$61:$BB$61,0))," ")</f>
        <v xml:space="preserve"> </v>
      </c>
      <c r="J830" s="48" t="str">
        <f>IF(COUNTIF(MaGv!$C$66:$BB$66, B822)&gt;0, INDEX(MaGv!$C$38:$BB$66, 1, MATCH(B822, MaGv!$C$66:$BB$66,0))," ")</f>
        <v xml:space="preserve"> </v>
      </c>
      <c r="K830" s="75"/>
      <c r="L830" s="486"/>
      <c r="M830" s="48">
        <v>3</v>
      </c>
      <c r="N830" s="49" t="s">
        <v>708</v>
      </c>
      <c r="O830" s="48" t="str">
        <f>IF(COUNTIF(MaGv!$C$41:$BB$41, L822)&gt;0, INDEX(MaGv!$C$38:$BB$41, 1, MATCH(L822, MaGv!$C$41:$BB$41,0))," ")</f>
        <v xml:space="preserve"> </v>
      </c>
      <c r="P830" s="48" t="str">
        <f>IF(COUNTIF(MaGv!$C$46:$BB$46, L822)&gt;0, INDEX(MaGv!$C$38:$BB$46, 1, MATCH(L822, MaGv!$C$46:$BB$46,0))," ")</f>
        <v>C14</v>
      </c>
      <c r="Q830" s="48" t="str">
        <f>IF(COUNTIF(MaGv!$C$51:$BB$51, L822)&gt;0, INDEX(MaGv!$C$38:$BB$51, 1, MATCH(L822, MaGv!$C$51:$BB$51,0))," ")</f>
        <v xml:space="preserve"> </v>
      </c>
      <c r="R830" s="48" t="str">
        <f>IF(COUNTIF(MaGv!$C$56:$BB$56, L822)&gt;0, INDEX(MaGv!$C$38:$BB$56, 1, MATCH(L822, MaGv!$C$56:$BB$56,0))," ")</f>
        <v xml:space="preserve"> </v>
      </c>
      <c r="S830" s="48" t="str">
        <f>IF(COUNTIF(MaGv!$C$61:$BB$61, L822)&gt;0, INDEX(MaGv!$C$38:$BB$61, 1, MATCH(L822, MaGv!$C$61:$BB$61,0))," ")</f>
        <v xml:space="preserve"> </v>
      </c>
      <c r="T830" s="48" t="str">
        <f>IF(COUNTIF(MaGv!$C$66:$BB$66, L822)&gt;0, INDEX(MaGv!$C$38:$BB$66, 1, MATCH(L822, MaGv!$C$66:$BB$66,0))," ")</f>
        <v xml:space="preserve"> </v>
      </c>
    </row>
    <row r="831" spans="1:22" ht="12.95" customHeight="1" x14ac:dyDescent="0.2">
      <c r="A831" s="91"/>
      <c r="B831" s="486"/>
      <c r="C831" s="48">
        <v>4</v>
      </c>
      <c r="D831" s="49" t="s">
        <v>709</v>
      </c>
      <c r="E831" s="48" t="str">
        <f>IF(COUNTIF(MaGv!$C$42:$BB$42, B822)&gt;0, INDEX(MaGv!$C$38:$BB$42, 1, MATCH(B822, MaGv!$C$42:$BB$42,0))," ")</f>
        <v xml:space="preserve"> </v>
      </c>
      <c r="F831" s="48" t="str">
        <f>IF(COUNTIF(MaGv!$C$47:$BB$47, B822)&gt;0, INDEX(MaGv!$C$38:$BB$47, 1, MATCH(B822, MaGv!$C$47:$BB$47,0))," ")</f>
        <v xml:space="preserve"> </v>
      </c>
      <c r="G831" s="48" t="str">
        <f>IF(COUNTIF(MaGv!$C$52:$BB$52, B822)&gt;0, INDEX(MaGv!$C$38:$BB$52, 1, MATCH(B822, MaGv!$C$52:$BB$52, 0))," ")</f>
        <v xml:space="preserve"> </v>
      </c>
      <c r="H831" s="48" t="str">
        <f>IF(COUNTIF(MaGv!$C$57:$BB$57, B822)&gt;0, INDEX(MaGv!$C$38:$BB$57, 1, MATCH(B822, MaGv!$C$57:$BB$57,0))," ")</f>
        <v xml:space="preserve"> </v>
      </c>
      <c r="I831" s="48" t="str">
        <f>IF(COUNTIF(MaGv!$C$62:$BB$62, B822)&gt;0, INDEX(MaGv!$C$38:$BB$62, 1, MATCH(B822, MaGv!$C$62:$BB$62,0))," ")</f>
        <v xml:space="preserve"> </v>
      </c>
      <c r="J831" s="48" t="str">
        <f>IF(COUNTIF(MaGv!$C$66:$BB$67, B822)&gt;0, INDEX(MaGv!$C$38:$BB$67, 1, MATCH(B822, MaGv!$C$67:$BB$67,0))," ")</f>
        <v xml:space="preserve"> </v>
      </c>
      <c r="K831" s="75"/>
      <c r="L831" s="486"/>
      <c r="M831" s="48">
        <v>4</v>
      </c>
      <c r="N831" s="49" t="s">
        <v>709</v>
      </c>
      <c r="O831" s="48" t="str">
        <f>IF(COUNTIF(MaGv!$C$42:$BB$42, L822)&gt;0, INDEX(MaGv!$C$38:$BB$42, 1, MATCH(L822, MaGv!$C$42:$BB$42,0))," ")</f>
        <v xml:space="preserve"> </v>
      </c>
      <c r="P831" s="48" t="str">
        <f>IF(COUNTIF(MaGv!$C$47:$BB$47, L822)&gt;0, INDEX(MaGv!$C$38:$BB$47, 1, MATCH(L822, MaGv!$C$47:$BB$47,0))," ")</f>
        <v>A11</v>
      </c>
      <c r="Q831" s="48" t="str">
        <f>IF(COUNTIF(MaGv!$C$52:$BB$52, L822)&gt;0, INDEX(MaGv!$C$38:$BB$52, 1, MATCH(L822, MaGv!$C$52:$BB$52, 0))," ")</f>
        <v xml:space="preserve"> </v>
      </c>
      <c r="R831" s="48" t="str">
        <f>IF(COUNTIF(MaGv!$C$57:$BB$57, L822)&gt;0, INDEX(MaGv!$C$38:$BB$57, 1, MATCH(L822, MaGv!$C$57:$BB$57,0))," ")</f>
        <v xml:space="preserve"> </v>
      </c>
      <c r="S831" s="48" t="str">
        <f>IF(COUNTIF(MaGv!$C$62:$BB$62, L822)&gt;0, INDEX(MaGv!$C$38:$BB$62, 1, MATCH(L822, MaGv!$C$62:$BB$62,0))," ")</f>
        <v xml:space="preserve"> </v>
      </c>
      <c r="T831" s="48" t="str">
        <f>IF(COUNTIF(MaGv!$C$66:$BB$67, L822)&gt;0, INDEX(MaGv!$C$38:$BB$67, 1, MATCH(L822, MaGv!$C$67:$BB$67,0))," ")</f>
        <v xml:space="preserve"> </v>
      </c>
    </row>
    <row r="832" spans="1:22" ht="12.95" customHeight="1" x14ac:dyDescent="0.2">
      <c r="A832" s="91"/>
      <c r="B832" s="487"/>
      <c r="C832" s="50">
        <v>5</v>
      </c>
      <c r="D832" s="51" t="s">
        <v>710</v>
      </c>
      <c r="E832" s="50" t="str">
        <f>IF(COUNTIF(MaGv!$C$43:$BB$43, B822)&gt;0, INDEX(MaGv!$C$38:$BB$43, 1, MATCH(B822, MaGv!$C$43:$BB$43,0))," ")</f>
        <v xml:space="preserve"> </v>
      </c>
      <c r="F832" s="50" t="str">
        <f>IF(COUNTIF(MaGv!$C$48:$BB$48, B822)&gt;0, INDEX(MaGv!$C$38:$BB$48, 1, MATCH(B822, MaGv!$C$48:$BB$48,0))," ")</f>
        <v xml:space="preserve"> </v>
      </c>
      <c r="G832" s="50" t="str">
        <f>IF(COUNTIF(MaGv!$C$53:$BB$53, B822)&gt;0, INDEX(MaGv!$C$38:$BB$53, 1, MATCH(B822, MaGv!$C$53:$BB$53,0))," ")</f>
        <v xml:space="preserve"> </v>
      </c>
      <c r="H832" s="50" t="str">
        <f>IF(COUNTIF(MaGv!$C$58:$BB$58, B822)&gt;0, INDEX(MaGv!$C$38:$BB$58, 1, MATCH(B822, MaGv!$C$58:$BB$58,0))," ")</f>
        <v xml:space="preserve"> </v>
      </c>
      <c r="I832" s="50" t="str">
        <f>IF(COUNTIF(MaGv!$C$63:$BB$63, B822)&gt;0, INDEX(MaGv!$C$38:$BB$63, 1, MATCH(B822, MaGv!$C$63:$BB$63,0))," ")</f>
        <v xml:space="preserve"> </v>
      </c>
      <c r="J832" s="50" t="str">
        <f>IF(COUNTIF(MaGv!$C$68:$BB$68, B822)&gt;0, INDEX(MaGv!$C$38:$BB$68, 1, MATCH(B822, MaGv!$C$68:$BB$68,0))," ")</f>
        <v xml:space="preserve"> </v>
      </c>
      <c r="K832" s="75"/>
      <c r="L832" s="487"/>
      <c r="M832" s="50">
        <v>5</v>
      </c>
      <c r="N832" s="51" t="s">
        <v>710</v>
      </c>
      <c r="O832" s="50" t="str">
        <f>IF(COUNTIF(MaGv!$C$43:$BB$43, L822)&gt;0, INDEX(MaGv!$C$38:$BB$43, 1, MATCH(L822, MaGv!$C$43:$BB$43,0))," ")</f>
        <v xml:space="preserve"> </v>
      </c>
      <c r="P832" s="50" t="str">
        <f>IF(COUNTIF(MaGv!$C$48:$BB$48, L822)&gt;0, INDEX(MaGv!$C$38:$BB$48, 1, MATCH(L822, MaGv!$C$48:$BB$48,0))," ")</f>
        <v>C10</v>
      </c>
      <c r="Q832" s="50" t="str">
        <f>IF(COUNTIF(MaGv!$C$53:$BB$53, L822)&gt;0, INDEX(MaGv!$C$38:$BB$53, 1, MATCH(L822, MaGv!$C$53:$BB$53,0))," ")</f>
        <v xml:space="preserve"> </v>
      </c>
      <c r="R832" s="50" t="str">
        <f>IF(COUNTIF(MaGv!$C$58:$BB$58, L822)&gt;0, INDEX(MaGv!$C$38:$BB$58, 1, MATCH(L822, MaGv!$C$58:$BB$58,0))," ")</f>
        <v xml:space="preserve"> </v>
      </c>
      <c r="S832" s="50" t="str">
        <f>IF(COUNTIF(MaGv!$C$63:$BB$63, L822)&gt;0, INDEX(MaGv!$C$38:$BB$63, 1, MATCH(L822, MaGv!$C$63:$BB$63,0))," ")</f>
        <v xml:space="preserve"> </v>
      </c>
      <c r="T832" s="50" t="str">
        <f>IF(COUNTIF(MaGv!$C$68:$BB$68, L822)&gt;0, INDEX(MaGv!$C$38:$BB$68, 1, MATCH(L822, MaGv!$C$68:$BB$68,0))," ")</f>
        <v xml:space="preserve"> </v>
      </c>
    </row>
    <row r="835" spans="1:22" ht="12.95" customHeight="1" x14ac:dyDescent="0.2">
      <c r="A835" s="91"/>
      <c r="B835" s="83"/>
      <c r="C835" s="40" t="s">
        <v>94</v>
      </c>
      <c r="D835" s="40"/>
      <c r="E835" s="40"/>
      <c r="F835" s="40"/>
      <c r="G835" s="40"/>
      <c r="H835" s="40" t="str">
        <f>MaGv!$N$1</f>
        <v>02/1/2018</v>
      </c>
      <c r="I835" s="40"/>
      <c r="J835" s="40"/>
      <c r="K835" s="41"/>
      <c r="L835" s="83"/>
      <c r="M835" s="40" t="s">
        <v>94</v>
      </c>
      <c r="N835" s="40"/>
      <c r="O835" s="40"/>
      <c r="P835" s="40"/>
      <c r="Q835" s="40"/>
      <c r="R835" s="40" t="str">
        <f>MaGv!$N$1</f>
        <v>02/1/2018</v>
      </c>
      <c r="S835" s="40"/>
      <c r="T835" s="40"/>
    </row>
    <row r="836" spans="1:22" ht="15" customHeight="1" x14ac:dyDescent="0.3">
      <c r="B836" s="84" t="s">
        <v>95</v>
      </c>
      <c r="C836" s="489" t="str">
        <f>VLOOKUP(B838,dsma,3,0)&amp;"-"&amp;VLOOKUP(B838,dsma,5,0)</f>
        <v>Huỳnh Thị Thiên Hương-CD</v>
      </c>
      <c r="D836" s="489"/>
      <c r="E836" s="489"/>
      <c r="F836" s="489"/>
      <c r="G836" s="41"/>
      <c r="H836" s="42"/>
      <c r="I836" s="43" t="s">
        <v>180</v>
      </c>
      <c r="J836" s="44">
        <f>60-COUNTIF(E839:J848, " ")</f>
        <v>16</v>
      </c>
      <c r="K836" s="41"/>
      <c r="L836" s="84" t="s">
        <v>95</v>
      </c>
      <c r="M836" s="489" t="str">
        <f>VLOOKUP(L838,dsma,3,0)&amp;"-"&amp;VLOOKUP(L838,dsma,5,0)</f>
        <v>Nguyễn Thị Lệ Thủy-CD</v>
      </c>
      <c r="N836" s="489"/>
      <c r="O836" s="489"/>
      <c r="P836" s="489"/>
      <c r="Q836" s="41"/>
      <c r="R836" s="42"/>
      <c r="S836" s="43" t="s">
        <v>180</v>
      </c>
      <c r="T836" s="44">
        <f>60-COUNTIF(O839:T848, " ")</f>
        <v>17</v>
      </c>
    </row>
    <row r="837" spans="1:22" ht="3" customHeight="1" x14ac:dyDescent="0.2">
      <c r="B837" s="83"/>
      <c r="C837" s="41"/>
      <c r="D837" s="41"/>
      <c r="E837" s="45"/>
      <c r="F837" s="41"/>
      <c r="G837" s="41"/>
      <c r="H837" s="41"/>
      <c r="I837" s="41"/>
      <c r="J837" s="41"/>
      <c r="K837" s="41"/>
      <c r="L837" s="83"/>
      <c r="M837" s="41"/>
      <c r="N837" s="41"/>
      <c r="O837" s="45"/>
      <c r="P837" s="41"/>
      <c r="Q837" s="41"/>
      <c r="R837" s="41"/>
      <c r="S837" s="41"/>
      <c r="T837" s="41"/>
    </row>
    <row r="838" spans="1:22" ht="12.95" customHeight="1" x14ac:dyDescent="0.2">
      <c r="A838" s="93"/>
      <c r="B838" s="85" t="str">
        <f>X109</f>
        <v>BG03</v>
      </c>
      <c r="C838" s="46" t="s">
        <v>96</v>
      </c>
      <c r="D838" s="46" t="s">
        <v>97</v>
      </c>
      <c r="E838" s="46" t="s">
        <v>15</v>
      </c>
      <c r="F838" s="46" t="s">
        <v>16</v>
      </c>
      <c r="G838" s="46" t="s">
        <v>38</v>
      </c>
      <c r="H838" s="46" t="s">
        <v>39</v>
      </c>
      <c r="I838" s="46" t="s">
        <v>40</v>
      </c>
      <c r="J838" s="46" t="s">
        <v>41</v>
      </c>
      <c r="K838" s="74"/>
      <c r="L838" s="85" t="str">
        <f>X110</f>
        <v>BG04</v>
      </c>
      <c r="M838" s="46" t="s">
        <v>96</v>
      </c>
      <c r="N838" s="46" t="s">
        <v>97</v>
      </c>
      <c r="O838" s="46" t="s">
        <v>15</v>
      </c>
      <c r="P838" s="46" t="s">
        <v>16</v>
      </c>
      <c r="Q838" s="46" t="s">
        <v>38</v>
      </c>
      <c r="R838" s="46" t="s">
        <v>39</v>
      </c>
      <c r="S838" s="46" t="s">
        <v>40</v>
      </c>
      <c r="T838" s="46" t="s">
        <v>41</v>
      </c>
      <c r="V838" s="89">
        <v>106</v>
      </c>
    </row>
    <row r="839" spans="1:22" ht="12.95" customHeight="1" x14ac:dyDescent="0.2">
      <c r="A839" s="91"/>
      <c r="B839" s="488" t="s">
        <v>25</v>
      </c>
      <c r="C839" s="38">
        <v>1</v>
      </c>
      <c r="D839" s="47" t="s">
        <v>98</v>
      </c>
      <c r="E839" s="38" t="str">
        <f>IF(COUNTIF(MaGv!$C$4:$BB$4, B838)&gt;0, INDEX(MaGv!$C$3:$BB$4, 1, MATCH(B838, MaGv!$C$4:$BB$4,0))," ")</f>
        <v>B10</v>
      </c>
      <c r="F839" s="38" t="str">
        <f>IF(COUNTIF(MaGv!$C$9:$BB$9, B838)&gt;0, INDEX(MaGv!$C$3:$BB$9, 1, MATCH(B838, MaGv!$C$9:$BB$9,0))," ")</f>
        <v>B7</v>
      </c>
      <c r="G839" s="38" t="str">
        <f>IF(COUNTIF(MaGv!$C$14:$BB$14, B838)&gt;0, INDEX(MaGv!$C$3:$BB$14, 1, MATCH(B838, MaGv!$C$14:$BB$14,0))," ")</f>
        <v>A14</v>
      </c>
      <c r="H839" s="38" t="str">
        <f>IF(COUNTIF(MaGv!$C$19:$BB$19, B838)&gt;0, INDEX(MaGv!$C$3:$BB$19, 1, MATCH(B838, MaGv!$C$19:$BB$19,0))," ")</f>
        <v xml:space="preserve"> </v>
      </c>
      <c r="I839" s="38" t="str">
        <f>IF(COUNTIF(MaGv!$C$24:$BB$24, B838)&gt;0, INDEX(MaGv!$C$3:$BB$24, 1, MATCH(B838, MaGv!$C$24:$BB$24,0))," ")</f>
        <v xml:space="preserve"> </v>
      </c>
      <c r="J839" s="38" t="str">
        <f>IF(COUNTIF(MaGv!$C$29:$BB$29, B838)&gt;0, INDEX(MaGv!$C$3:$BB$29, 1, MATCH(B838, MaGv!$C$29:$BB$29,0))," ")</f>
        <v xml:space="preserve"> </v>
      </c>
      <c r="K839" s="75"/>
      <c r="L839" s="488" t="s">
        <v>25</v>
      </c>
      <c r="M839" s="38">
        <v>1</v>
      </c>
      <c r="N839" s="47" t="s">
        <v>98</v>
      </c>
      <c r="O839" s="38" t="str">
        <f>IF(COUNTIF(MaGv!$C$4:$BB$4, L838)&gt;0, INDEX(MaGv!$C$3:$BB$4, 1, MATCH(L838, MaGv!$C$4:$BB$4,0))," ")</f>
        <v>A13</v>
      </c>
      <c r="P839" s="38" t="str">
        <f>IF(COUNTIF(MaGv!$C$9:$BB$9, L838)&gt;0, INDEX(MaGv!$C$3:$BB$9, 1, MATCH(L838, MaGv!$C$9:$BB$9,0))," ")</f>
        <v>C3</v>
      </c>
      <c r="Q839" s="38" t="str">
        <f>IF(COUNTIF(MaGv!$C$14:$BB$14, L838)&gt;0, INDEX(MaGv!$C$3:$BB$14, 1, MATCH(L838, MaGv!$C$14:$BB$14,0))," ")</f>
        <v xml:space="preserve"> </v>
      </c>
      <c r="R839" s="38" t="str">
        <f>IF(COUNTIF(MaGv!$C$19:$BB$19, L838)&gt;0, INDEX(MaGv!$C$3:$BB$19, 1, MATCH(L838, MaGv!$C$19:$BB$19,0))," ")</f>
        <v xml:space="preserve"> </v>
      </c>
      <c r="S839" s="38" t="str">
        <f>IF(COUNTIF(MaGv!$C$24:$BB$24, L838)&gt;0, INDEX(MaGv!$C$3:$BB$24, 1, MATCH(L838, MaGv!$C$24:$BB$24,0))," ")</f>
        <v xml:space="preserve"> </v>
      </c>
      <c r="T839" s="38" t="str">
        <f>IF(COUNTIF(MaGv!$C$29:$BB$29, L838)&gt;0, INDEX(MaGv!$C$3:$BB$29, 1, MATCH(L838, MaGv!$C$29:$BB$29,0))," ")</f>
        <v xml:space="preserve"> </v>
      </c>
    </row>
    <row r="840" spans="1:22" ht="12.95" customHeight="1" x14ac:dyDescent="0.2">
      <c r="A840" s="91"/>
      <c r="B840" s="486"/>
      <c r="C840" s="48">
        <v>2</v>
      </c>
      <c r="D840" s="49" t="s">
        <v>140</v>
      </c>
      <c r="E840" s="48" t="str">
        <f>IF(COUNTIF(MaGv!$C$5:$BB$5, B838)&gt;0, INDEX(MaGv!$C$3:$BB$5, 1, MATCH(B838, MaGv!$C$5:$BB$5,0))," ")</f>
        <v>B4</v>
      </c>
      <c r="F840" s="48" t="str">
        <f>IF(COUNTIF(MaGv!$C$10:$BB$10, B838)&gt;0, INDEX(MaGv!$C$3:$BB$10, 1, MATCH(B838, MaGv!$C$10:$BB$10,0))," ")</f>
        <v>B6</v>
      </c>
      <c r="G840" s="48" t="str">
        <f>IF(COUNTIF(MaGv!$C$15:$BB$15, B838)&gt;0, INDEX(MaGv!$C$3:$BB$15, 1, MATCH(B838, MaGv!$C$15:$BB$15,0))," ")</f>
        <v>A2</v>
      </c>
      <c r="H840" s="48" t="str">
        <f>IF(COUNTIF(MaGv!$C$20:$BB$20, B838)&gt;0, INDEX(MaGv!$C$3:$BB$20, 1, MATCH(B838, MaGv!$C$20:$BB$20,0))," ")</f>
        <v xml:space="preserve"> </v>
      </c>
      <c r="I840" s="48" t="str">
        <f>IF(COUNTIF(MaGv!$C$25:$BB$25, B838)&gt;0, INDEX(MaGv!$C$3:$BB$25, 1, MATCH(B838, MaGv!$C$25:$BB$25,0))," ")</f>
        <v xml:space="preserve"> </v>
      </c>
      <c r="J840" s="48" t="str">
        <f>IF(COUNTIF(MaGv!$C$30:$BB$30, B838)&gt;0, INDEX(MaGv!$C$3:$BB$30, 1, MATCH(B838, MaGv!$C$30:$BB$30,0))," ")</f>
        <v xml:space="preserve"> </v>
      </c>
      <c r="K840" s="75"/>
      <c r="L840" s="486"/>
      <c r="M840" s="48">
        <v>2</v>
      </c>
      <c r="N840" s="49" t="s">
        <v>140</v>
      </c>
      <c r="O840" s="48" t="str">
        <f>IF(COUNTIF(MaGv!$C$5:$BB$5, L838)&gt;0, INDEX(MaGv!$C$3:$BB$5, 1, MATCH(L838, MaGv!$C$5:$BB$5,0))," ")</f>
        <v>A13</v>
      </c>
      <c r="P840" s="48" t="str">
        <f>IF(COUNTIF(MaGv!$C$10:$BB$10, L838)&gt;0, INDEX(MaGv!$C$3:$BB$10, 1, MATCH(L838, MaGv!$C$10:$BB$10,0))," ")</f>
        <v>B2</v>
      </c>
      <c r="Q840" s="48" t="str">
        <f>IF(COUNTIF(MaGv!$C$15:$BB$15, L838)&gt;0, INDEX(MaGv!$C$3:$BB$15, 1, MATCH(L838, MaGv!$C$15:$BB$15,0))," ")</f>
        <v xml:space="preserve"> </v>
      </c>
      <c r="R840" s="48" t="str">
        <f>IF(COUNTIF(MaGv!$C$20:$BB$20, L838)&gt;0, INDEX(MaGv!$C$3:$BB$20, 1, MATCH(L838, MaGv!$C$20:$BB$20,0))," ")</f>
        <v xml:space="preserve"> </v>
      </c>
      <c r="S840" s="48" t="str">
        <f>IF(COUNTIF(MaGv!$C$25:$BB$25, L838)&gt;0, INDEX(MaGv!$C$3:$BB$25, 1, MATCH(L838, MaGv!$C$25:$BB$25,0))," ")</f>
        <v xml:space="preserve"> </v>
      </c>
      <c r="T840" s="48" t="str">
        <f>IF(COUNTIF(MaGv!$C$30:$BB$30, L838)&gt;0, INDEX(MaGv!$C$3:$BB$30, 1, MATCH(L838, MaGv!$C$30:$BB$30,0))," ")</f>
        <v xml:space="preserve"> </v>
      </c>
    </row>
    <row r="841" spans="1:22" ht="12.95" customHeight="1" x14ac:dyDescent="0.2">
      <c r="A841" s="91"/>
      <c r="B841" s="486"/>
      <c r="C841" s="48">
        <v>3</v>
      </c>
      <c r="D841" s="49" t="s">
        <v>445</v>
      </c>
      <c r="E841" s="48" t="str">
        <f>IF(COUNTIF(MaGv!$C$6:$BB$6, B838)&gt;0, INDEX(MaGv!$C$3:$BB$6, 1, MATCH(B838, MaGv!$C$6:$BB$6,0))," ")</f>
        <v>B9</v>
      </c>
      <c r="F841" s="48" t="str">
        <f>IF(COUNTIF(MaGv!$C$11:$BB$11, B838)&gt;0, INDEX(MaGv!$C$3:$BB$11, 1, MATCH(B838, MaGv!$C$11:$BB$11,0))," ")</f>
        <v>A10</v>
      </c>
      <c r="G841" s="48" t="str">
        <f>IF(COUNTIF(MaGv!$C$16:$BB$16, B838)&gt;0, INDEX(MaGv!$C$3:$BB$16, 1, MATCH(B838, MaGv!$C$16:$BB$16,0))," ")</f>
        <v>B3</v>
      </c>
      <c r="H841" s="48" t="str">
        <f>IF(COUNTIF(MaGv!$C$21:$BB$21, B838)&gt;0, INDEX(MaGv!$C$3:$BB$21, 1, MATCH(B838, MaGv!$C$21:$BB$21,0))," ")</f>
        <v xml:space="preserve"> </v>
      </c>
      <c r="I841" s="48" t="str">
        <f>IF(COUNTIF(MaGv!$C$26:$BB$26, B838)&gt;0, INDEX(MaGv!$C$3:$BB$26, 1, MATCH(B838, MaGv!$C$26:$BB$26,0))," ")</f>
        <v xml:space="preserve"> </v>
      </c>
      <c r="J841" s="48" t="str">
        <f>IF(COUNTIF(MaGv!$C$31:$BB$31, B838)&gt;0, INDEX(MaGv!$C$3:$BB$31, 1, MATCH(B838, MaGv!$C$31:$BB$31,0))," ")</f>
        <v xml:space="preserve"> </v>
      </c>
      <c r="K841" s="75"/>
      <c r="L841" s="486"/>
      <c r="M841" s="48">
        <v>3</v>
      </c>
      <c r="N841" s="49" t="s">
        <v>445</v>
      </c>
      <c r="O841" s="48" t="str">
        <f>IF(COUNTIF(MaGv!$C$6:$BB$6, L838)&gt;0, INDEX(MaGv!$C$3:$BB$6, 1, MATCH(L838, MaGv!$C$6:$BB$6,0))," ")</f>
        <v>A6</v>
      </c>
      <c r="P841" s="48" t="str">
        <f>IF(COUNTIF(MaGv!$C$11:$BB$11, L838)&gt;0, INDEX(MaGv!$C$3:$BB$11, 1, MATCH(L838, MaGv!$C$11:$BB$11,0))," ")</f>
        <v>A4</v>
      </c>
      <c r="Q841" s="48" t="str">
        <f>IF(COUNTIF(MaGv!$C$16:$BB$16, L838)&gt;0, INDEX(MaGv!$C$3:$BB$16, 1, MATCH(L838, MaGv!$C$16:$BB$16,0))," ")</f>
        <v xml:space="preserve"> </v>
      </c>
      <c r="R841" s="48" t="str">
        <f>IF(COUNTIF(MaGv!$C$21:$BB$21, L838)&gt;0, INDEX(MaGv!$C$3:$BB$21, 1, MATCH(L838, MaGv!$C$21:$BB$21,0))," ")</f>
        <v xml:space="preserve"> </v>
      </c>
      <c r="S841" s="48" t="str">
        <f>IF(COUNTIF(MaGv!$C$26:$BB$26, L838)&gt;0, INDEX(MaGv!$C$3:$BB$26, 1, MATCH(L838, MaGv!$C$26:$BB$26,0))," ")</f>
        <v xml:space="preserve"> </v>
      </c>
      <c r="T841" s="48" t="str">
        <f>IF(COUNTIF(MaGv!$C$31:$BB$31, L838)&gt;0, INDEX(MaGv!$C$3:$BB$31, 1, MATCH(L838, MaGv!$C$31:$BB$31,0))," ")</f>
        <v xml:space="preserve"> </v>
      </c>
    </row>
    <row r="842" spans="1:22" ht="12.95" customHeight="1" x14ac:dyDescent="0.2">
      <c r="A842" s="91"/>
      <c r="B842" s="486"/>
      <c r="C842" s="48">
        <v>4</v>
      </c>
      <c r="D842" s="49" t="s">
        <v>141</v>
      </c>
      <c r="E842" s="48" t="str">
        <f>IF(COUNTIF(MaGv!$C$7:$BB$7, B838)&gt;0, INDEX(MaGv!$C$3:$BB$7, 1, MATCH(B838, MaGv!$C$7:$BB$7,0))," ")</f>
        <v>B8</v>
      </c>
      <c r="F842" s="48" t="str">
        <f>IF(COUNTIF(MaGv!$C$12:$BB$12, B838)&gt;0, INDEX(MaGv!$C$3:$BB$12, 1, MATCH(B838, MaGv!$C$12:$BB$12,0))," ")</f>
        <v>A1</v>
      </c>
      <c r="G842" s="48" t="str">
        <f>IF(COUNTIF(MaGv!$C$17:$BB$17, B838)&gt;0, INDEX(MaGv!$C$3:$BB$17, 1, MATCH(B838, MaGv!$C$17:$BB$17,0))," ")</f>
        <v xml:space="preserve"> </v>
      </c>
      <c r="H842" s="48" t="str">
        <f>IF(COUNTIF(MaGv!$C$22:$BB$22, B838)&gt;0, INDEX(MaGv!$C$3:$BB$22, 1, MATCH(B838, MaGv!$C$22:$BB$22,0))," ")</f>
        <v xml:space="preserve"> </v>
      </c>
      <c r="I842" s="48" t="str">
        <f>IF(COUNTIF(MaGv!$C$27:$BB$27, B838)&gt;0, INDEX(MaGv!$C$3:$BB$27, 1, MATCH(B838, MaGv!$C$27:$BB$27,0))," ")</f>
        <v xml:space="preserve"> </v>
      </c>
      <c r="J842" s="48" t="str">
        <f>IF(COUNTIF(MaGv!$C$32:$BB$32, B838)&gt;0, INDEX(MaGv!$C$3:$BB$32, 1, MATCH(B838, MaGv!$C$32:$BB$32,0))," ")</f>
        <v xml:space="preserve"> </v>
      </c>
      <c r="K842" s="75"/>
      <c r="L842" s="486"/>
      <c r="M842" s="48">
        <v>4</v>
      </c>
      <c r="N842" s="49" t="s">
        <v>141</v>
      </c>
      <c r="O842" s="48" t="str">
        <f>IF(COUNTIF(MaGv!$C$7:$BB$7, L838)&gt;0, INDEX(MaGv!$C$3:$BB$7, 1, MATCH(L838, MaGv!$C$7:$BB$7,0))," ")</f>
        <v>B5</v>
      </c>
      <c r="P842" s="48" t="str">
        <f>IF(COUNTIF(MaGv!$C$12:$BB$12, L838)&gt;0, INDEX(MaGv!$C$3:$BB$12, 1, MATCH(L838, MaGv!$C$12:$BB$12,0))," ")</f>
        <v>C7</v>
      </c>
      <c r="Q842" s="48" t="str">
        <f>IF(COUNTIF(MaGv!$C$17:$BB$17, L838)&gt;0, INDEX(MaGv!$C$3:$BB$17, 1, MATCH(L838, MaGv!$C$17:$BB$17,0))," ")</f>
        <v xml:space="preserve"> </v>
      </c>
      <c r="R842" s="48" t="str">
        <f>IF(COUNTIF(MaGv!$C$22:$BB$22, L838)&gt;0, INDEX(MaGv!$C$3:$BB$22, 1, MATCH(L838, MaGv!$C$22:$BB$22,0))," ")</f>
        <v xml:space="preserve"> </v>
      </c>
      <c r="S842" s="48" t="str">
        <f>IF(COUNTIF(MaGv!$C$27:$BB$27, L838)&gt;0, INDEX(MaGv!$C$3:$BB$27, 1, MATCH(L838, MaGv!$C$27:$BB$27,0))," ")</f>
        <v xml:space="preserve"> </v>
      </c>
      <c r="T842" s="48" t="str">
        <f>IF(COUNTIF(MaGv!$C$32:$BB$32, L838)&gt;0, INDEX(MaGv!$C$3:$BB$32, 1, MATCH(L838, MaGv!$C$32:$BB$32,0))," ")</f>
        <v xml:space="preserve"> </v>
      </c>
    </row>
    <row r="843" spans="1:22" ht="12.95" customHeight="1" thickBot="1" x14ac:dyDescent="0.25">
      <c r="A843" s="91"/>
      <c r="B843" s="486"/>
      <c r="C843" s="79">
        <v>5</v>
      </c>
      <c r="D843" s="81" t="s">
        <v>142</v>
      </c>
      <c r="E843" s="79" t="str">
        <f>IF(COUNTIF(MaGv!$C$8:$BB$8, B838)&gt;0, INDEX(MaGv!$C$3:$BB$8, 1, MATCH(B838, MaGv!$C$8:$BB$8,0))," ")</f>
        <v xml:space="preserve"> </v>
      </c>
      <c r="F843" s="79" t="str">
        <f>IF(COUNTIF(MaGv!$C$13:$BB$13, B838)&gt;0, INDEX(MaGv!$C$3:$BB$13, 1, MATCH(B838, MaGv!$C$13:$BB$13,0))," ")</f>
        <v xml:space="preserve"> </v>
      </c>
      <c r="G843" s="79" t="str">
        <f>IF(COUNTIF(MaGv!$C$18:$BB$18, B838)&gt;0, INDEX(MaGv!$C$3:$BB$18, 1, MATCH(B838, MaGv!$C$18:$BB$18,0))," ")</f>
        <v xml:space="preserve"> </v>
      </c>
      <c r="H843" s="79" t="str">
        <f>IF(COUNTIF(MaGv!$C$23:$BB$23, B838)&gt;0, INDEX(MaGv!$C$3:$BB$23, 1, MATCH(B838, MaGv!$C$23:$BB$23,0))," ")</f>
        <v xml:space="preserve"> </v>
      </c>
      <c r="I843" s="79" t="str">
        <f>IF(COUNTIF(MaGv!$C$28:$BB$28, B838)&gt;0, INDEX(MaGv!$C$3:$BB$28, 1, MATCH(B838, MaGv!$C$28:$BB$28,0))," ")</f>
        <v xml:space="preserve"> </v>
      </c>
      <c r="J843" s="79" t="str">
        <f>IF(COUNTIF(MaGv!$C$33:$BB$33, B838)&gt;0, INDEX(MaGv!$C$3:$BB$33, 1, MATCH(B838, MaGv!$C$33:$BB$33, 0))," ")</f>
        <v xml:space="preserve"> </v>
      </c>
      <c r="K843" s="75"/>
      <c r="L843" s="486"/>
      <c r="M843" s="79">
        <v>5</v>
      </c>
      <c r="N843" s="81" t="s">
        <v>142</v>
      </c>
      <c r="O843" s="79" t="str">
        <f>IF(COUNTIF(MaGv!$C$8:$BB$8, L838)&gt;0, INDEX(MaGv!$C$3:$BB$8, 1, MATCH(L838, MaGv!$C$8:$BB$8,0))," ")</f>
        <v xml:space="preserve"> </v>
      </c>
      <c r="P843" s="79" t="str">
        <f>IF(COUNTIF(MaGv!$C$13:$BB$13, L838)&gt;0, INDEX(MaGv!$C$3:$BB$13, 1, MATCH(L838, MaGv!$C$13:$BB$13,0))," ")</f>
        <v>C4</v>
      </c>
      <c r="Q843" s="79" t="str">
        <f>IF(COUNTIF(MaGv!$C$18:$BB$18, L838)&gt;0, INDEX(MaGv!$C$3:$BB$18, 1, MATCH(L838, MaGv!$C$18:$BB$18,0))," ")</f>
        <v xml:space="preserve"> </v>
      </c>
      <c r="R843" s="79" t="str">
        <f>IF(COUNTIF(MaGv!$C$23:$BB$23, L838)&gt;0, INDEX(MaGv!$C$3:$BB$23, 1, MATCH(L838, MaGv!$C$23:$BB$23,0))," ")</f>
        <v xml:space="preserve"> </v>
      </c>
      <c r="S843" s="79" t="str">
        <f>IF(COUNTIF(MaGv!$C$28:$BB$28, L838)&gt;0, INDEX(MaGv!$C$3:$BB$28, 1, MATCH(L838, MaGv!$C$28:$BB$28,0))," ")</f>
        <v xml:space="preserve"> </v>
      </c>
      <c r="T843" s="79" t="str">
        <f>IF(COUNTIF(MaGv!$C$33:$BB$33, L838)&gt;0, INDEX(MaGv!$C$3:$BB$33, 1, MATCH(L838, MaGv!$C$33:$BB$33, 0))," ")</f>
        <v xml:space="preserve"> </v>
      </c>
    </row>
    <row r="844" spans="1:22" ht="12.95" customHeight="1" thickTop="1" x14ac:dyDescent="0.2">
      <c r="A844" s="91"/>
      <c r="B844" s="485" t="s">
        <v>24</v>
      </c>
      <c r="C844" s="80">
        <v>1</v>
      </c>
      <c r="D844" s="82" t="s">
        <v>446</v>
      </c>
      <c r="E844" s="80" t="str">
        <f>IF(COUNTIF(MaGv!$C$39:$BB$39, B838)&gt;0, INDEX(MaGv!$C$38:$BB$39, 1, MATCH(B838, MaGv!$C$39:$BB$39,0))," ")</f>
        <v xml:space="preserve"> </v>
      </c>
      <c r="F844" s="80" t="str">
        <f>IF(COUNTIF(MaGv!$C$44:$BB$44, B838)&gt;0, INDEX(MaGv!$C$38:$BB$44, 1, MATCH(B838, MaGv!$C$44:$BB$44,0))," ")</f>
        <v xml:space="preserve"> </v>
      </c>
      <c r="G844" s="80" t="str">
        <f>IF(COUNTIF(MaGv!$C$49:$BB$49, B838)&gt;0, INDEX(MaGv!$C$38:$BB$49, 1, MATCH(B838, MaGv!$C$49:$BB$49,0))," ")</f>
        <v>B12</v>
      </c>
      <c r="H844" s="80" t="str">
        <f>IF(COUNTIF(MaGv!$C$54:$BB$54, B838)&gt;0, INDEX(MaGv!$C$38:$BB$54, 1, MATCH(B838, MaGv!$C$54:$BB$54,0))," ")</f>
        <v xml:space="preserve"> </v>
      </c>
      <c r="I844" s="80" t="str">
        <f>IF(COUNTIF(MaGv!$C$59:$BB$59, B838)&gt;0, INDEX(MaGv!$C$38:$BB$59, 1, MATCH(B838, MaGv!$C$59:$BB$59,0))," ")</f>
        <v xml:space="preserve"> </v>
      </c>
      <c r="J844" s="80" t="str">
        <f>IF(COUNTIF(MaGv!$C$64:$BB$64, B838)&gt;0, INDEX(MaGv!$C$38:$BB$64, 1, MATCH(B838, MaGv!$C$64:$BB$64,0))," ")</f>
        <v xml:space="preserve"> </v>
      </c>
      <c r="K844" s="75"/>
      <c r="L844" s="485" t="s">
        <v>24</v>
      </c>
      <c r="M844" s="80">
        <v>1</v>
      </c>
      <c r="N844" s="82" t="s">
        <v>446</v>
      </c>
      <c r="O844" s="80" t="str">
        <f>IF(COUNTIF(MaGv!$C$39:$BB$39, L838)&gt;0, INDEX(MaGv!$C$38:$BB$39, 1, MATCH(L838, MaGv!$C$39:$BB$39,0))," ")</f>
        <v xml:space="preserve"> </v>
      </c>
      <c r="P844" s="80" t="str">
        <f>IF(COUNTIF(MaGv!$C$44:$BB$44, L838)&gt;0, INDEX(MaGv!$C$38:$BB$44, 1, MATCH(L838, MaGv!$C$44:$BB$44,0))," ")</f>
        <v>C11</v>
      </c>
      <c r="Q844" s="80" t="str">
        <f>IF(COUNTIF(MaGv!$C$49:$BB$49, L838)&gt;0, INDEX(MaGv!$C$38:$BB$49, 1, MATCH(L838, MaGv!$C$49:$BB$49,0))," ")</f>
        <v xml:space="preserve"> </v>
      </c>
      <c r="R844" s="80" t="str">
        <f>IF(COUNTIF(MaGv!$C$54:$BB$54, L838)&gt;0, INDEX(MaGv!$C$38:$BB$54, 1, MATCH(L838, MaGv!$C$54:$BB$54,0))," ")</f>
        <v xml:space="preserve"> </v>
      </c>
      <c r="S844" s="80" t="str">
        <f>IF(COUNTIF(MaGv!$C$59:$BB$59, L838)&gt;0, INDEX(MaGv!$C$38:$BB$59, 1, MATCH(L838, MaGv!$C$59:$BB$59,0))," ")</f>
        <v xml:space="preserve"> </v>
      </c>
      <c r="T844" s="80" t="str">
        <f>IF(COUNTIF(MaGv!$C$64:$BB$64, L838)&gt;0, INDEX(MaGv!$C$38:$BB$64, 1, MATCH(L838, MaGv!$C$64:$BB$64,0))," ")</f>
        <v xml:space="preserve"> </v>
      </c>
    </row>
    <row r="845" spans="1:22" ht="12.95" customHeight="1" x14ac:dyDescent="0.2">
      <c r="A845" s="91"/>
      <c r="B845" s="486"/>
      <c r="C845" s="48">
        <v>2</v>
      </c>
      <c r="D845" s="49" t="s">
        <v>707</v>
      </c>
      <c r="E845" s="48" t="str">
        <f>IF(COUNTIF(MaGv!$C$40:$BB$40, B838)&gt;0, INDEX(MaGv!$C$38:$BB$40, 1, MATCH(B838, MaGv!$C$40:$BB$40,0))," ")</f>
        <v xml:space="preserve"> </v>
      </c>
      <c r="F845" s="48" t="str">
        <f>IF(COUNTIF(MaGv!$C$45:$BB$45, B838)&gt;0, INDEX(MaGv!$C$38:$BB$45, 1, MATCH(B838, MaGv!$C$45:$BB$45,0))," ")</f>
        <v xml:space="preserve"> </v>
      </c>
      <c r="G845" s="48" t="str">
        <f>IF(COUNTIF(MaGv!$C$50:$BB$50, B838)&gt;0, INDEX(MaGv!$C$38:$BB$50, 1, MATCH(B838, MaGv!$C$50:$BB$50,0))," ")</f>
        <v>A14</v>
      </c>
      <c r="H845" s="48" t="str">
        <f>IF(COUNTIF(MaGv!$C$55:$BB$55, B838)&gt;0, INDEX(MaGv!$C$38:$BB$55, 1, MATCH(B838, MaGv!$C$55:$BB$55,0))," ")</f>
        <v xml:space="preserve"> </v>
      </c>
      <c r="I845" s="48" t="str">
        <f>IF(COUNTIF(MaGv!$C$60:$BB$60, B838)&gt;0, INDEX(MaGv!$C$38:$BB$60, 1, MATCH(B838, MaGv!$C$60:$BB$60,0))," ")</f>
        <v xml:space="preserve"> </v>
      </c>
      <c r="J845" s="48" t="str">
        <f>IF(COUNTIF(MaGv!$C$65:$BB$65, B838)&gt;0, INDEX(MaGv!$C$38:$BB$65, 1, MATCH(B838, MaGv!$C$65:$BB$65,0))," ")</f>
        <v xml:space="preserve"> </v>
      </c>
      <c r="K845" s="75"/>
      <c r="L845" s="486"/>
      <c r="M845" s="48">
        <v>2</v>
      </c>
      <c r="N845" s="49" t="s">
        <v>707</v>
      </c>
      <c r="O845" s="48" t="str">
        <f>IF(COUNTIF(MaGv!$C$40:$BB$40, L838)&gt;0, INDEX(MaGv!$C$38:$BB$40, 1, MATCH(L838, MaGv!$C$40:$BB$40,0))," ")</f>
        <v xml:space="preserve"> </v>
      </c>
      <c r="P845" s="48" t="str">
        <f>IF(COUNTIF(MaGv!$C$45:$BB$45, L838)&gt;0, INDEX(MaGv!$C$38:$BB$45, 1, MATCH(L838, MaGv!$C$45:$BB$45,0))," ")</f>
        <v>A13</v>
      </c>
      <c r="Q845" s="48" t="str">
        <f>IF(COUNTIF(MaGv!$C$50:$BB$50, L838)&gt;0, INDEX(MaGv!$C$38:$BB$50, 1, MATCH(L838, MaGv!$C$50:$BB$50,0))," ")</f>
        <v xml:space="preserve"> </v>
      </c>
      <c r="R845" s="48" t="str">
        <f>IF(COUNTIF(MaGv!$C$55:$BB$55, L838)&gt;0, INDEX(MaGv!$C$38:$BB$55, 1, MATCH(L838, MaGv!$C$55:$BB$55,0))," ")</f>
        <v xml:space="preserve"> </v>
      </c>
      <c r="S845" s="48" t="str">
        <f>IF(COUNTIF(MaGv!$C$60:$BB$60, L838)&gt;0, INDEX(MaGv!$C$38:$BB$60, 1, MATCH(L838, MaGv!$C$60:$BB$60,0))," ")</f>
        <v xml:space="preserve"> </v>
      </c>
      <c r="T845" s="48" t="str">
        <f>IF(COUNTIF(MaGv!$C$65:$BB$65, L838)&gt;0, INDEX(MaGv!$C$38:$BB$65, 1, MATCH(L838, MaGv!$C$65:$BB$65,0))," ")</f>
        <v xml:space="preserve"> </v>
      </c>
    </row>
    <row r="846" spans="1:22" ht="12.95" customHeight="1" x14ac:dyDescent="0.2">
      <c r="A846" s="91"/>
      <c r="B846" s="486"/>
      <c r="C846" s="48">
        <v>3</v>
      </c>
      <c r="D846" s="49" t="s">
        <v>708</v>
      </c>
      <c r="E846" s="48" t="str">
        <f>IF(COUNTIF(MaGv!$C$41:$BB$41, B838)&gt;0, INDEX(MaGv!$C$38:$BB$41, 1, MATCH(B838, MaGv!$C$41:$BB$41,0))," ")</f>
        <v xml:space="preserve"> </v>
      </c>
      <c r="F846" s="48" t="str">
        <f>IF(COUNTIF(MaGv!$C$46:$BB$46, B838)&gt;0, INDEX(MaGv!$C$38:$BB$46, 1, MATCH(B838, MaGv!$C$46:$BB$46,0))," ")</f>
        <v xml:space="preserve"> </v>
      </c>
      <c r="G846" s="48" t="str">
        <f>IF(COUNTIF(MaGv!$C$51:$BB$51, B838)&gt;0, INDEX(MaGv!$C$38:$BB$51, 1, MATCH(B838, MaGv!$C$51:$BB$51,0))," ")</f>
        <v>B11</v>
      </c>
      <c r="H846" s="48" t="str">
        <f>IF(COUNTIF(MaGv!$C$56:$BB$56, B838)&gt;0, INDEX(MaGv!$C$38:$BB$56, 1, MATCH(B838, MaGv!$C$56:$BB$56,0))," ")</f>
        <v xml:space="preserve"> </v>
      </c>
      <c r="I846" s="48" t="str">
        <f>IF(COUNTIF(MaGv!$C$61:$BB$61, B838)&gt;0, INDEX(MaGv!$C$38:$BB$61, 1, MATCH(B838, MaGv!$C$61:$BB$61,0))," ")</f>
        <v xml:space="preserve"> </v>
      </c>
      <c r="J846" s="48" t="str">
        <f>IF(COUNTIF(MaGv!$C$66:$BB$66, B838)&gt;0, INDEX(MaGv!$C$38:$BB$66, 1, MATCH(B838, MaGv!$C$66:$BB$66,0))," ")</f>
        <v xml:space="preserve"> </v>
      </c>
      <c r="K846" s="75"/>
      <c r="L846" s="486"/>
      <c r="M846" s="48">
        <v>3</v>
      </c>
      <c r="N846" s="49" t="s">
        <v>708</v>
      </c>
      <c r="O846" s="48" t="str">
        <f>IF(COUNTIF(MaGv!$C$41:$BB$41, L838)&gt;0, INDEX(MaGv!$C$38:$BB$41, 1, MATCH(L838, MaGv!$C$41:$BB$41,0))," ")</f>
        <v xml:space="preserve"> </v>
      </c>
      <c r="P846" s="48" t="str">
        <f>IF(COUNTIF(MaGv!$C$46:$BB$46, L838)&gt;0, INDEX(MaGv!$C$38:$BB$46, 1, MATCH(L838, MaGv!$C$46:$BB$46,0))," ")</f>
        <v>C8</v>
      </c>
      <c r="Q846" s="48" t="str">
        <f>IF(COUNTIF(MaGv!$C$51:$BB$51, L838)&gt;0, INDEX(MaGv!$C$38:$BB$51, 1, MATCH(L838, MaGv!$C$51:$BB$51,0))," ")</f>
        <v xml:space="preserve"> </v>
      </c>
      <c r="R846" s="48" t="str">
        <f>IF(COUNTIF(MaGv!$C$56:$BB$56, L838)&gt;0, INDEX(MaGv!$C$38:$BB$56, 1, MATCH(L838, MaGv!$C$56:$BB$56,0))," ")</f>
        <v xml:space="preserve"> </v>
      </c>
      <c r="S846" s="48" t="str">
        <f>IF(COUNTIF(MaGv!$C$61:$BB$61, L838)&gt;0, INDEX(MaGv!$C$38:$BB$61, 1, MATCH(L838, MaGv!$C$61:$BB$61,0))," ")</f>
        <v>B13</v>
      </c>
      <c r="T846" s="48" t="str">
        <f>IF(COUNTIF(MaGv!$C$66:$BB$66, L838)&gt;0, INDEX(MaGv!$C$38:$BB$66, 1, MATCH(L838, MaGv!$C$66:$BB$66,0))," ")</f>
        <v xml:space="preserve"> </v>
      </c>
    </row>
    <row r="847" spans="1:22" ht="12.95" customHeight="1" x14ac:dyDescent="0.2">
      <c r="A847" s="91"/>
      <c r="B847" s="486"/>
      <c r="C847" s="48">
        <v>4</v>
      </c>
      <c r="D847" s="49" t="s">
        <v>709</v>
      </c>
      <c r="E847" s="48" t="str">
        <f>IF(COUNTIF(MaGv!$C$42:$BB$42, B838)&gt;0, INDEX(MaGv!$C$38:$BB$42, 1, MATCH(B838, MaGv!$C$42:$BB$42,0))," ")</f>
        <v xml:space="preserve"> </v>
      </c>
      <c r="F847" s="48" t="str">
        <f>IF(COUNTIF(MaGv!$C$47:$BB$47, B838)&gt;0, INDEX(MaGv!$C$38:$BB$47, 1, MATCH(B838, MaGv!$C$47:$BB$47,0))," ")</f>
        <v xml:space="preserve"> </v>
      </c>
      <c r="G847" s="48" t="str">
        <f>IF(COUNTIF(MaGv!$C$52:$BB$52, B838)&gt;0, INDEX(MaGv!$C$38:$BB$52, 1, MATCH(B838, MaGv!$C$52:$BB$52, 0))," ")</f>
        <v>A8</v>
      </c>
      <c r="H847" s="48" t="str">
        <f>IF(COUNTIF(MaGv!$C$57:$BB$57, B838)&gt;0, INDEX(MaGv!$C$38:$BB$57, 1, MATCH(B838, MaGv!$C$57:$BB$57,0))," ")</f>
        <v xml:space="preserve"> </v>
      </c>
      <c r="I847" s="48" t="str">
        <f>IF(COUNTIF(MaGv!$C$62:$BB$62, B838)&gt;0, INDEX(MaGv!$C$38:$BB$62, 1, MATCH(B838, MaGv!$C$62:$BB$62,0))," ")</f>
        <v xml:space="preserve"> </v>
      </c>
      <c r="J847" s="48" t="str">
        <f>IF(COUNTIF(MaGv!$C$66:$BB$66, B839)&gt;0, INDEX(MaGv!$C$38:$BB$66, 1, MATCH(B839, MaGv!$C$66:$BB$66,0))," ")</f>
        <v xml:space="preserve"> </v>
      </c>
      <c r="K847" s="75"/>
      <c r="L847" s="486"/>
      <c r="M847" s="48">
        <v>4</v>
      </c>
      <c r="N847" s="49" t="s">
        <v>709</v>
      </c>
      <c r="O847" s="48" t="str">
        <f>IF(COUNTIF(MaGv!$C$42:$BB$42, L838)&gt;0, INDEX(MaGv!$C$38:$BB$42, 1, MATCH(L838, MaGv!$C$42:$BB$42,0))," ")</f>
        <v xml:space="preserve"> </v>
      </c>
      <c r="P847" s="48" t="str">
        <f>IF(COUNTIF(MaGv!$C$47:$BB$47, L838)&gt;0, INDEX(MaGv!$C$38:$BB$47, 1, MATCH(L838, MaGv!$C$47:$BB$47,0))," ")</f>
        <v>C13</v>
      </c>
      <c r="Q847" s="48" t="str">
        <f>IF(COUNTIF(MaGv!$C$52:$BB$52, L838)&gt;0, INDEX(MaGv!$C$38:$BB$52, 1, MATCH(L838, MaGv!$C$52:$BB$52, 0))," ")</f>
        <v xml:space="preserve"> </v>
      </c>
      <c r="R847" s="48" t="str">
        <f>IF(COUNTIF(MaGv!$C$57:$BB$57, L838)&gt;0, INDEX(MaGv!$C$38:$BB$57, 1, MATCH(L838, MaGv!$C$57:$BB$57,0))," ")</f>
        <v xml:space="preserve"> </v>
      </c>
      <c r="S847" s="48" t="str">
        <f>IF(COUNTIF(MaGv!$C$62:$BB$62, L838)&gt;0, INDEX(MaGv!$C$38:$BB$62, 1, MATCH(L838, MaGv!$C$62:$BB$62,0))," ")</f>
        <v>A7</v>
      </c>
      <c r="T847" s="48" t="str">
        <f>IF(COUNTIF(MaGv!$C$66:$BB$67, L838)&gt;0, INDEX(MaGv!$C$38:$BB$67, 1, MATCH(L838, MaGv!$C$67:$BB$67,0))," ")</f>
        <v xml:space="preserve"> </v>
      </c>
    </row>
    <row r="848" spans="1:22" ht="12.95" customHeight="1" x14ac:dyDescent="0.2">
      <c r="A848" s="91"/>
      <c r="B848" s="487"/>
      <c r="C848" s="50">
        <v>5</v>
      </c>
      <c r="D848" s="51" t="s">
        <v>710</v>
      </c>
      <c r="E848" s="50" t="str">
        <f>IF(COUNTIF(MaGv!$C$43:$BB$43, B838)&gt;0, INDEX(MaGv!$C$38:$BB$43, 1, MATCH(B838, MaGv!$C$43:$BB$43,0))," ")</f>
        <v xml:space="preserve"> </v>
      </c>
      <c r="F848" s="50" t="str">
        <f>IF(COUNTIF(MaGv!$C$48:$BB$48, B838)&gt;0, INDEX(MaGv!$C$38:$BB$48, 1, MATCH(B838, MaGv!$C$48:$BB$48,0))," ")</f>
        <v xml:space="preserve"> </v>
      </c>
      <c r="G848" s="50" t="str">
        <f>IF(COUNTIF(MaGv!$C$53:$BB$53, B838)&gt;0, INDEX(MaGv!$C$38:$BB$53, 1, MATCH(B838, MaGv!$C$53:$BB$53,0))," ")</f>
        <v>A10</v>
      </c>
      <c r="H848" s="50" t="str">
        <f>IF(COUNTIF(MaGv!$C$58:$BB$58, B838)&gt;0, INDEX(MaGv!$C$38:$BB$58, 1, MATCH(B838, MaGv!$C$58:$BB$58,0))," ")</f>
        <v xml:space="preserve"> </v>
      </c>
      <c r="I848" s="50" t="str">
        <f>IF(COUNTIF(MaGv!$C$63:$BB$63, B838)&gt;0, INDEX(MaGv!$C$38:$BB$63, 1, MATCH(B838, MaGv!$C$63:$BB$63,0))," ")</f>
        <v xml:space="preserve"> </v>
      </c>
      <c r="J848" s="50" t="str">
        <f>IF(COUNTIF(MaGv!$C$68:$BB$68, B838)&gt;0, INDEX(MaGv!$C$38:$BB$68, 1, MATCH(B838, MaGv!$C$68:$BB$68,0))," ")</f>
        <v xml:space="preserve"> </v>
      </c>
      <c r="K848" s="75"/>
      <c r="L848" s="487"/>
      <c r="M848" s="50">
        <v>5</v>
      </c>
      <c r="N848" s="51" t="s">
        <v>710</v>
      </c>
      <c r="O848" s="50" t="str">
        <f>IF(COUNTIF(MaGv!$C$43:$BB$43, L838)&gt;0, INDEX(MaGv!$C$38:$BB$43, 1, MATCH(L838, MaGv!$C$43:$BB$43,0))," ")</f>
        <v xml:space="preserve"> </v>
      </c>
      <c r="P848" s="50" t="str">
        <f>IF(COUNTIF(MaGv!$C$48:$BB$48, L838)&gt;0, INDEX(MaGv!$C$38:$BB$48, 1, MATCH(L838, MaGv!$C$48:$BB$48,0))," ")</f>
        <v>B1</v>
      </c>
      <c r="Q848" s="50" t="str">
        <f>IF(COUNTIF(MaGv!$C$53:$BB$53, L838)&gt;0, INDEX(MaGv!$C$38:$BB$53, 1, MATCH(L838, MaGv!$C$53:$BB$53,0))," ")</f>
        <v xml:space="preserve"> </v>
      </c>
      <c r="R848" s="50" t="str">
        <f>IF(COUNTIF(MaGv!$C$58:$BB$58, L838)&gt;0, INDEX(MaGv!$C$38:$BB$58, 1, MATCH(L838, MaGv!$C$58:$BB$58,0))," ")</f>
        <v xml:space="preserve"> </v>
      </c>
      <c r="S848" s="50" t="str">
        <f>IF(COUNTIF(MaGv!$C$63:$BB$63, L838)&gt;0, INDEX(MaGv!$C$38:$BB$63, 1, MATCH(L838, MaGv!$C$63:$BB$63,0))," ")</f>
        <v>A13</v>
      </c>
      <c r="T848" s="50" t="str">
        <f>IF(COUNTIF(MaGv!$C$68:$BB$68, L838)&gt;0, INDEX(MaGv!$C$38:$BB$68, 1, MATCH(L838, MaGv!$C$68:$BB$68,0))," ")</f>
        <v xml:space="preserve"> </v>
      </c>
    </row>
    <row r="849" spans="1:22" ht="12.95" customHeight="1" x14ac:dyDescent="0.2">
      <c r="A849" s="91"/>
      <c r="B849" s="86"/>
      <c r="C849" s="45"/>
      <c r="D849" s="52"/>
      <c r="E849" s="45"/>
      <c r="F849" s="45"/>
      <c r="G849" s="45"/>
      <c r="H849" s="45"/>
      <c r="I849" s="45"/>
      <c r="J849" s="45"/>
      <c r="K849" s="75"/>
      <c r="L849" s="86"/>
      <c r="M849" s="45"/>
      <c r="N849" s="52"/>
      <c r="O849" s="45"/>
      <c r="P849" s="45"/>
      <c r="Q849" s="45"/>
      <c r="R849" s="45"/>
      <c r="S849" s="45"/>
      <c r="T849" s="45"/>
    </row>
    <row r="850" spans="1:22" ht="12.95" customHeight="1" x14ac:dyDescent="0.2">
      <c r="A850" s="94"/>
      <c r="B850" s="87"/>
      <c r="C850" s="53"/>
      <c r="D850" s="53"/>
      <c r="E850" s="54"/>
      <c r="F850" s="54"/>
      <c r="G850" s="54"/>
      <c r="H850" s="54"/>
      <c r="I850" s="54"/>
      <c r="J850" s="54"/>
      <c r="K850" s="54"/>
      <c r="L850" s="87"/>
      <c r="M850" s="53"/>
      <c r="N850" s="53"/>
      <c r="O850" s="54"/>
      <c r="P850" s="54"/>
      <c r="Q850" s="54"/>
      <c r="R850" s="54"/>
      <c r="S850" s="54"/>
      <c r="T850" s="54"/>
    </row>
    <row r="851" spans="1:22" ht="12.95" customHeight="1" x14ac:dyDescent="0.2">
      <c r="A851" s="91"/>
      <c r="B851" s="83"/>
      <c r="C851" s="40" t="s">
        <v>94</v>
      </c>
      <c r="D851" s="40"/>
      <c r="E851" s="40"/>
      <c r="F851" s="40"/>
      <c r="G851" s="40"/>
      <c r="H851" s="40" t="str">
        <f>MaGv!$N$1</f>
        <v>02/1/2018</v>
      </c>
      <c r="I851" s="40"/>
      <c r="J851" s="40"/>
      <c r="K851" s="41"/>
      <c r="L851" s="83"/>
      <c r="M851" s="40" t="s">
        <v>94</v>
      </c>
      <c r="N851" s="40"/>
      <c r="O851" s="40"/>
      <c r="P851" s="40"/>
      <c r="Q851" s="40"/>
      <c r="R851" s="40" t="str">
        <f>MaGv!$N$1</f>
        <v>02/1/2018</v>
      </c>
      <c r="S851" s="40"/>
      <c r="T851" s="40"/>
    </row>
    <row r="852" spans="1:22" ht="16.5" customHeight="1" x14ac:dyDescent="0.3">
      <c r="B852" s="84" t="s">
        <v>95</v>
      </c>
      <c r="C852" s="489" t="str">
        <f>VLOOKUP(B854,dsma,3,0)&amp;"-"&amp;VLOOKUP(B854,dsma,5,0)</f>
        <v>Đoàn Minh Thông-cn</v>
      </c>
      <c r="D852" s="489"/>
      <c r="E852" s="489"/>
      <c r="F852" s="489"/>
      <c r="G852" s="41"/>
      <c r="H852" s="42"/>
      <c r="I852" s="43" t="s">
        <v>180</v>
      </c>
      <c r="J852" s="44">
        <f>60-COUNTIF(E855:J864, " ")</f>
        <v>3</v>
      </c>
      <c r="K852" s="41"/>
      <c r="L852" s="84" t="s">
        <v>95</v>
      </c>
      <c r="M852" s="489" t="str">
        <f>VLOOKUP(L854,dsma,3,0)&amp;"-"&amp;VLOOKUP(L854,dsma,5,0)</f>
        <v>Trịnh Thị Kim HƯƠNG-cn</v>
      </c>
      <c r="N852" s="489"/>
      <c r="O852" s="489"/>
      <c r="P852" s="489"/>
      <c r="Q852" s="76"/>
      <c r="R852" s="42"/>
      <c r="S852" s="43" t="s">
        <v>180</v>
      </c>
      <c r="T852" s="44">
        <f>60-COUNTIF(O855:T864, " ")</f>
        <v>3</v>
      </c>
    </row>
    <row r="853" spans="1:22" ht="3" customHeight="1" x14ac:dyDescent="0.2">
      <c r="B853" s="83"/>
      <c r="C853" s="41"/>
      <c r="D853" s="41"/>
      <c r="E853" s="45"/>
      <c r="F853" s="41"/>
      <c r="G853" s="41"/>
      <c r="H853" s="41"/>
      <c r="I853" s="41"/>
      <c r="J853" s="41"/>
      <c r="K853" s="41"/>
      <c r="L853" s="83"/>
      <c r="M853" s="41"/>
      <c r="N853" s="41"/>
      <c r="O853" s="45"/>
      <c r="P853" s="41"/>
      <c r="Q853" s="41"/>
      <c r="R853" s="41"/>
      <c r="S853" s="41"/>
      <c r="T853" s="41"/>
    </row>
    <row r="854" spans="1:22" ht="12.95" customHeight="1" x14ac:dyDescent="0.25">
      <c r="A854" s="93"/>
      <c r="B854" s="85" t="str">
        <f>X111</f>
        <v>BC01</v>
      </c>
      <c r="C854" s="46" t="s">
        <v>96</v>
      </c>
      <c r="D854" s="46" t="s">
        <v>97</v>
      </c>
      <c r="E854" s="46" t="s">
        <v>15</v>
      </c>
      <c r="F854" s="46" t="s">
        <v>16</v>
      </c>
      <c r="G854" s="46" t="s">
        <v>38</v>
      </c>
      <c r="H854" s="46" t="s">
        <v>39</v>
      </c>
      <c r="I854" s="46" t="s">
        <v>40</v>
      </c>
      <c r="J854" s="46" t="s">
        <v>41</v>
      </c>
      <c r="K854" s="74"/>
      <c r="L854" s="85" t="str">
        <f>X112</f>
        <v>BC02</v>
      </c>
      <c r="M854" s="46" t="s">
        <v>96</v>
      </c>
      <c r="N854" s="46" t="s">
        <v>97</v>
      </c>
      <c r="O854" s="46" t="s">
        <v>15</v>
      </c>
      <c r="P854" s="46" t="s">
        <v>16</v>
      </c>
      <c r="Q854" s="46" t="s">
        <v>38</v>
      </c>
      <c r="R854" s="46" t="s">
        <v>39</v>
      </c>
      <c r="S854" s="46" t="s">
        <v>40</v>
      </c>
      <c r="T854" s="46" t="s">
        <v>41</v>
      </c>
      <c r="V854" s="90">
        <v>108</v>
      </c>
    </row>
    <row r="855" spans="1:22" ht="12.95" customHeight="1" x14ac:dyDescent="0.2">
      <c r="A855" s="91"/>
      <c r="B855" s="488" t="s">
        <v>25</v>
      </c>
      <c r="C855" s="38">
        <v>1</v>
      </c>
      <c r="D855" s="47" t="s">
        <v>98</v>
      </c>
      <c r="E855" s="38" t="str">
        <f>IF(COUNTIF(MaGv!$C$4:$BB$4, B854)&gt;0, INDEX(MaGv!$C$3:$BB$4, 1, MATCH(B854, MaGv!$C$4:$BB$4,0))," ")</f>
        <v xml:space="preserve"> </v>
      </c>
      <c r="F855" s="38" t="str">
        <f>IF(COUNTIF(MaGv!$C$9:$BB$9, B854)&gt;0, INDEX(MaGv!$C$3:$BB$9, 1, MATCH(B854, MaGv!$C$9:$BB$9,0))," ")</f>
        <v xml:space="preserve"> </v>
      </c>
      <c r="G855" s="38" t="str">
        <f>IF(COUNTIF(MaGv!$C$14:$BB$14, B854)&gt;0, INDEX(MaGv!$C$3:$BB$14, 1, MATCH(B854, MaGv!$C$14:$BB$14,0))," ")</f>
        <v xml:space="preserve"> </v>
      </c>
      <c r="H855" s="38" t="str">
        <f>IF(COUNTIF(MaGv!$C$19:$BB$19, B854)&gt;0, INDEX(MaGv!$C$3:$BB$19, 1, MATCH(B854, MaGv!$C$19:$BB$19,0))," ")</f>
        <v xml:space="preserve"> </v>
      </c>
      <c r="I855" s="38" t="str">
        <f>IF(COUNTIF(MaGv!$C$24:$BB$24, B854)&gt;0, INDEX(MaGv!$C$3:$BB$24, 1, MATCH(B854, MaGv!$C$24:$BB$24,0))," ")</f>
        <v>A4</v>
      </c>
      <c r="J855" s="38" t="str">
        <f>IF(COUNTIF(MaGv!$C$29:$BB$29, B854)&gt;0, INDEX(MaGv!$C$3:$BB$29, 1, MATCH(B854, MaGv!$C$29:$BB$29,0))," ")</f>
        <v xml:space="preserve"> </v>
      </c>
      <c r="K855" s="75"/>
      <c r="L855" s="488" t="s">
        <v>25</v>
      </c>
      <c r="M855" s="38">
        <v>1</v>
      </c>
      <c r="N855" s="47" t="s">
        <v>98</v>
      </c>
      <c r="O855" s="38" t="str">
        <f>IF(COUNTIF(MaGv!$C$4:$BB$4, L854)&gt;0, INDEX(MaGv!$C$3:$BB$4, 1, MATCH(L854, MaGv!$C$4:$BB$4,0))," ")</f>
        <v xml:space="preserve"> </v>
      </c>
      <c r="P855" s="38" t="str">
        <f>IF(COUNTIF(MaGv!$C$9:$BB$9, L854)&gt;0, INDEX(MaGv!$C$3:$BB$9, 1, MATCH(L854, MaGv!$C$9:$BB$9,0))," ")</f>
        <v xml:space="preserve"> </v>
      </c>
      <c r="Q855" s="38" t="str">
        <f>IF(COUNTIF(MaGv!$C$14:$BB$14, L854)&gt;0, INDEX(MaGv!$C$3:$BB$14, 1, MATCH(L854, MaGv!$C$14:$BB$14,0))," ")</f>
        <v xml:space="preserve"> </v>
      </c>
      <c r="R855" s="38" t="str">
        <f>IF(COUNTIF(MaGv!$C$19:$BB$19, L854)&gt;0, INDEX(MaGv!$C$3:$BB$19, 1, MATCH(L854, MaGv!$C$19:$BB$19,0))," ")</f>
        <v xml:space="preserve"> </v>
      </c>
      <c r="S855" s="38" t="str">
        <f>IF(COUNTIF(MaGv!$C$24:$BB$24, L854)&gt;0, INDEX(MaGv!$C$3:$BB$24, 1, MATCH(L854, MaGv!$C$24:$BB$24,0))," ")</f>
        <v>A5</v>
      </c>
      <c r="T855" s="38" t="str">
        <f>IF(COUNTIF(MaGv!$C$29:$BB$29, L854)&gt;0, INDEX(MaGv!$C$3:$BB$29, 1, MATCH(L854, MaGv!$C$29:$BB$29,0))," ")</f>
        <v xml:space="preserve"> </v>
      </c>
    </row>
    <row r="856" spans="1:22" ht="12.95" customHeight="1" x14ac:dyDescent="0.2">
      <c r="A856" s="91"/>
      <c r="B856" s="486"/>
      <c r="C856" s="48">
        <v>2</v>
      </c>
      <c r="D856" s="49" t="s">
        <v>140</v>
      </c>
      <c r="E856" s="48" t="str">
        <f>IF(COUNTIF(MaGv!$C$5:$BB$5, B854)&gt;0, INDEX(MaGv!$C$3:$BB$5, 1, MATCH(B854, MaGv!$C$5:$BB$5,0))," ")</f>
        <v xml:space="preserve"> </v>
      </c>
      <c r="F856" s="48" t="str">
        <f>IF(COUNTIF(MaGv!$C$10:$BB$10, B854)&gt;0, INDEX(MaGv!$C$3:$BB$10, 1, MATCH(B854, MaGv!$C$10:$BB$10,0))," ")</f>
        <v xml:space="preserve"> </v>
      </c>
      <c r="G856" s="48" t="str">
        <f>IF(COUNTIF(MaGv!$C$15:$BB$15, B854)&gt;0, INDEX(MaGv!$C$3:$BB$15, 1, MATCH(B854, MaGv!$C$15:$BB$15,0))," ")</f>
        <v xml:space="preserve"> </v>
      </c>
      <c r="H856" s="48" t="str">
        <f>IF(COUNTIF(MaGv!$C$20:$BB$20, B854)&gt;0, INDEX(MaGv!$C$3:$BB$20, 1, MATCH(B854, MaGv!$C$20:$BB$20,0))," ")</f>
        <v xml:space="preserve"> </v>
      </c>
      <c r="I856" s="48" t="str">
        <f>IF(COUNTIF(MaGv!$C$25:$BB$25, B854)&gt;0, INDEX(MaGv!$C$3:$BB$25, 1, MATCH(B854, MaGv!$C$25:$BB$25,0))," ")</f>
        <v xml:space="preserve"> </v>
      </c>
      <c r="J856" s="48" t="str">
        <f>IF(COUNTIF(MaGv!$C$30:$BB$30, B854)&gt;0, INDEX(MaGv!$C$3:$BB$30, 1, MATCH(B854, MaGv!$C$30:$BB$30,0))," ")</f>
        <v xml:space="preserve"> </v>
      </c>
      <c r="K856" s="75"/>
      <c r="L856" s="486"/>
      <c r="M856" s="48">
        <v>2</v>
      </c>
      <c r="N856" s="49" t="s">
        <v>140</v>
      </c>
      <c r="O856" s="48" t="str">
        <f>IF(COUNTIF(MaGv!$C$5:$BB$5, L854)&gt;0, INDEX(MaGv!$C$3:$BB$5, 1, MATCH(L854, MaGv!$C$5:$BB$5,0))," ")</f>
        <v xml:space="preserve"> </v>
      </c>
      <c r="P856" s="48" t="str">
        <f>IF(COUNTIF(MaGv!$C$10:$BB$10, L854)&gt;0, INDEX(MaGv!$C$3:$BB$10, 1, MATCH(L854, MaGv!$C$10:$BB$10,0))," ")</f>
        <v xml:space="preserve"> </v>
      </c>
      <c r="Q856" s="48" t="str">
        <f>IF(COUNTIF(MaGv!$C$15:$BB$15, L854)&gt;0, INDEX(MaGv!$C$3:$BB$15, 1, MATCH(L854, MaGv!$C$15:$BB$15,0))," ")</f>
        <v xml:space="preserve"> </v>
      </c>
      <c r="R856" s="48" t="str">
        <f>IF(COUNTIF(MaGv!$C$20:$BB$20, L854)&gt;0, INDEX(MaGv!$C$3:$BB$20, 1, MATCH(L854, MaGv!$C$20:$BB$20,0))," ")</f>
        <v xml:space="preserve"> </v>
      </c>
      <c r="S856" s="48" t="str">
        <f>IF(COUNTIF(MaGv!$C$25:$BB$25, L854)&gt;0, INDEX(MaGv!$C$3:$BB$25, 1, MATCH(L854, MaGv!$C$25:$BB$25,0))," ")</f>
        <v xml:space="preserve"> </v>
      </c>
      <c r="T856" s="48" t="str">
        <f>IF(COUNTIF(MaGv!$C$30:$BB$30, L854)&gt;0, INDEX(MaGv!$C$3:$BB$30, 1, MATCH(L854, MaGv!$C$30:$BB$30,0))," ")</f>
        <v xml:space="preserve"> </v>
      </c>
    </row>
    <row r="857" spans="1:22" ht="12.95" customHeight="1" x14ac:dyDescent="0.2">
      <c r="A857" s="91"/>
      <c r="B857" s="486"/>
      <c r="C857" s="48">
        <v>3</v>
      </c>
      <c r="D857" s="49" t="s">
        <v>445</v>
      </c>
      <c r="E857" s="48" t="str">
        <f>IF(COUNTIF(MaGv!$C$6:$BB$6, B854)&gt;0, INDEX(MaGv!$C$3:$BB$6, 1, MATCH(B854, MaGv!$C$6:$BB$6,0))," ")</f>
        <v xml:space="preserve"> </v>
      </c>
      <c r="F857" s="48" t="str">
        <f>IF(COUNTIF(MaGv!$C$11:$BB$11, B854)&gt;0, INDEX(MaGv!$C$3:$BB$11, 1, MATCH(B854, MaGv!$C$11:$BB$11,0))," ")</f>
        <v>A7</v>
      </c>
      <c r="G857" s="48" t="str">
        <f>IF(COUNTIF(MaGv!$C$16:$BB$16, B854)&gt;0, INDEX(MaGv!$C$3:$BB$16, 1, MATCH(B854, MaGv!$C$16:$BB$16,0))," ")</f>
        <v xml:space="preserve"> </v>
      </c>
      <c r="H857" s="48" t="str">
        <f>IF(COUNTIF(MaGv!$C$21:$BB$21, B854)&gt;0, INDEX(MaGv!$C$3:$BB$21, 1, MATCH(B854, MaGv!$C$21:$BB$21,0))," ")</f>
        <v xml:space="preserve"> </v>
      </c>
      <c r="I857" s="48" t="str">
        <f>IF(COUNTIF(MaGv!$C$26:$BB$26, B854)&gt;0, INDEX(MaGv!$C$3:$BB$26, 1, MATCH(B854, MaGv!$C$26:$BB$26,0))," ")</f>
        <v xml:space="preserve"> </v>
      </c>
      <c r="J857" s="48" t="str">
        <f>IF(COUNTIF(MaGv!$C$31:$BB$31, B854)&gt;0, INDEX(MaGv!$C$3:$BB$31, 1, MATCH(B854, MaGv!$C$31:$BB$31,0))," ")</f>
        <v xml:space="preserve"> </v>
      </c>
      <c r="K857" s="75"/>
      <c r="L857" s="486"/>
      <c r="M857" s="48">
        <v>3</v>
      </c>
      <c r="N857" s="49" t="s">
        <v>445</v>
      </c>
      <c r="O857" s="48" t="str">
        <f>IF(COUNTIF(MaGv!$C$6:$BB$6, L854)&gt;0, INDEX(MaGv!$C$3:$BB$6, 1, MATCH(L854, MaGv!$C$6:$BB$6,0))," ")</f>
        <v xml:space="preserve"> </v>
      </c>
      <c r="P857" s="48" t="str">
        <f>IF(COUNTIF(MaGv!$C$11:$BB$11, L854)&gt;0, INDEX(MaGv!$C$3:$BB$11, 1, MATCH(L854, MaGv!$C$11:$BB$11,0))," ")</f>
        <v xml:space="preserve"> </v>
      </c>
      <c r="Q857" s="48" t="str">
        <f>IF(COUNTIF(MaGv!$C$16:$BB$16, L854)&gt;0, INDEX(MaGv!$C$3:$BB$16, 1, MATCH(L854, MaGv!$C$16:$BB$16,0))," ")</f>
        <v xml:space="preserve"> </v>
      </c>
      <c r="R857" s="48" t="str">
        <f>IF(COUNTIF(MaGv!$C$21:$BB$21, L854)&gt;0, INDEX(MaGv!$C$3:$BB$21, 1, MATCH(L854, MaGv!$C$21:$BB$21,0))," ")</f>
        <v xml:space="preserve"> </v>
      </c>
      <c r="S857" s="48" t="str">
        <f>IF(COUNTIF(MaGv!$C$26:$BB$26, L854)&gt;0, INDEX(MaGv!$C$3:$BB$26, 1, MATCH(L854, MaGv!$C$26:$BB$26,0))," ")</f>
        <v xml:space="preserve"> </v>
      </c>
      <c r="T857" s="48" t="str">
        <f>IF(COUNTIF(MaGv!$C$31:$BB$31, L854)&gt;0, INDEX(MaGv!$C$3:$BB$31, 1, MATCH(L854, MaGv!$C$31:$BB$31,0))," ")</f>
        <v xml:space="preserve"> </v>
      </c>
    </row>
    <row r="858" spans="1:22" ht="12.95" customHeight="1" x14ac:dyDescent="0.2">
      <c r="A858" s="91"/>
      <c r="B858" s="486"/>
      <c r="C858" s="48">
        <v>4</v>
      </c>
      <c r="D858" s="49" t="s">
        <v>141</v>
      </c>
      <c r="E858" s="48" t="str">
        <f>IF(COUNTIF(MaGv!$C$7:$BB$7, B854)&gt;0, INDEX(MaGv!$C$3:$BB$7, 1, MATCH(B854, MaGv!$C$7:$BB$7,0))," ")</f>
        <v xml:space="preserve"> </v>
      </c>
      <c r="F858" s="48" t="str">
        <f>IF(COUNTIF(MaGv!$C$12:$BB$12, B854)&gt;0, INDEX(MaGv!$C$3:$BB$12, 1, MATCH(B854, MaGv!$C$12:$BB$12,0))," ")</f>
        <v xml:space="preserve"> </v>
      </c>
      <c r="G858" s="48" t="str">
        <f>IF(COUNTIF(MaGv!$C$17:$BB$17, B854)&gt;0, INDEX(MaGv!$C$3:$BB$17, 1, MATCH(B854, MaGv!$C$17:$BB$17,0))," ")</f>
        <v xml:space="preserve"> </v>
      </c>
      <c r="H858" s="48" t="str">
        <f>IF(COUNTIF(MaGv!$C$22:$BB$22, B854)&gt;0, INDEX(MaGv!$C$3:$BB$22, 1, MATCH(B854, MaGv!$C$22:$BB$22,0))," ")</f>
        <v xml:space="preserve"> </v>
      </c>
      <c r="I858" s="48" t="str">
        <f>IF(COUNTIF(MaGv!$C$27:$BB$27, B854)&gt;0, INDEX(MaGv!$C$3:$BB$27, 1, MATCH(B854, MaGv!$C$27:$BB$27,0))," ")</f>
        <v xml:space="preserve"> </v>
      </c>
      <c r="J858" s="48" t="str">
        <f>IF(COUNTIF(MaGv!$C$32:$BB$32, B854)&gt;0, INDEX(MaGv!$C$3:$BB$32, 1, MATCH(B854, MaGv!$C$32:$BB$32,0))," ")</f>
        <v xml:space="preserve"> </v>
      </c>
      <c r="K858" s="75"/>
      <c r="L858" s="486"/>
      <c r="M858" s="48">
        <v>4</v>
      </c>
      <c r="N858" s="49" t="s">
        <v>141</v>
      </c>
      <c r="O858" s="48" t="str">
        <f>IF(COUNTIF(MaGv!$C$7:$BB$7, L854)&gt;0, INDEX(MaGv!$C$3:$BB$7, 1, MATCH(L854, MaGv!$C$7:$BB$7,0))," ")</f>
        <v xml:space="preserve"> </v>
      </c>
      <c r="P858" s="48" t="str">
        <f>IF(COUNTIF(MaGv!$C$12:$BB$12, L854)&gt;0, INDEX(MaGv!$C$3:$BB$12, 1, MATCH(L854, MaGv!$C$12:$BB$12,0))," ")</f>
        <v xml:space="preserve"> </v>
      </c>
      <c r="Q858" s="48" t="str">
        <f>IF(COUNTIF(MaGv!$C$17:$BB$17, L854)&gt;0, INDEX(MaGv!$C$3:$BB$17, 1, MATCH(L854, MaGv!$C$17:$BB$17,0))," ")</f>
        <v xml:space="preserve"> </v>
      </c>
      <c r="R858" s="48" t="str">
        <f>IF(COUNTIF(MaGv!$C$22:$BB$22, L854)&gt;0, INDEX(MaGv!$C$3:$BB$22, 1, MATCH(L854, MaGv!$C$22:$BB$22,0))," ")</f>
        <v xml:space="preserve"> </v>
      </c>
      <c r="S858" s="48" t="str">
        <f>IF(COUNTIF(MaGv!$C$27:$BB$27, L854)&gt;0, INDEX(MaGv!$C$3:$BB$27, 1, MATCH(L854, MaGv!$C$27:$BB$27,0))," ")</f>
        <v xml:space="preserve"> </v>
      </c>
      <c r="T858" s="48" t="str">
        <f>IF(COUNTIF(MaGv!$C$32:$BB$32, L854)&gt;0, INDEX(MaGv!$C$3:$BB$32, 1, MATCH(L854, MaGv!$C$32:$BB$32,0))," ")</f>
        <v xml:space="preserve"> </v>
      </c>
    </row>
    <row r="859" spans="1:22" ht="12.95" customHeight="1" thickBot="1" x14ac:dyDescent="0.25">
      <c r="A859" s="91"/>
      <c r="B859" s="486"/>
      <c r="C859" s="79">
        <v>5</v>
      </c>
      <c r="D859" s="81" t="s">
        <v>142</v>
      </c>
      <c r="E859" s="79" t="str">
        <f>IF(COUNTIF(MaGv!$C$8:$BB$8, B854)&gt;0, INDEX(MaGv!$C$3:$BB$8, 1, MATCH(B854, MaGv!$C$8:$BB$8,0))," ")</f>
        <v xml:space="preserve"> </v>
      </c>
      <c r="F859" s="79" t="str">
        <f>IF(COUNTIF(MaGv!$C$13:$BB$13, B854)&gt;0, INDEX(MaGv!$C$3:$BB$13, 1, MATCH(B854, MaGv!$C$13:$BB$13,0))," ")</f>
        <v xml:space="preserve"> </v>
      </c>
      <c r="G859" s="79" t="str">
        <f>IF(COUNTIF(MaGv!$C$18:$BB$18, B854)&gt;0, INDEX(MaGv!$C$3:$BB$18, 1, MATCH(B854, MaGv!$C$18:$BB$18,0))," ")</f>
        <v xml:space="preserve"> </v>
      </c>
      <c r="H859" s="79" t="str">
        <f>IF(COUNTIF(MaGv!$C$23:$BB$23, B854)&gt;0, INDEX(MaGv!$C$3:$BB$23, 1, MATCH(B854, MaGv!$C$23:$BB$23,0))," ")</f>
        <v>A9</v>
      </c>
      <c r="I859" s="79" t="str">
        <f>IF(COUNTIF(MaGv!$C$28:$BB$28, B854)&gt;0, INDEX(MaGv!$C$3:$BB$28, 1, MATCH(B854, MaGv!$C$28:$BB$28,0))," ")</f>
        <v xml:space="preserve"> </v>
      </c>
      <c r="J859" s="79" t="str">
        <f>IF(COUNTIF(MaGv!$C$33:$BB$33, B854)&gt;0, INDEX(MaGv!$C$3:$BB$33, 1, MATCH(B854, MaGv!$C$33:$BB$33, 0))," ")</f>
        <v xml:space="preserve"> </v>
      </c>
      <c r="K859" s="75"/>
      <c r="L859" s="486"/>
      <c r="M859" s="79">
        <v>5</v>
      </c>
      <c r="N859" s="81" t="s">
        <v>142</v>
      </c>
      <c r="O859" s="79" t="str">
        <f>IF(COUNTIF(MaGv!$C$8:$BB$8, L854)&gt;0, INDEX(MaGv!$C$3:$BB$8, 1, MATCH(L854, MaGv!$C$8:$BB$8,0))," ")</f>
        <v xml:space="preserve"> </v>
      </c>
      <c r="P859" s="79" t="str">
        <f>IF(COUNTIF(MaGv!$C$13:$BB$13, L854)&gt;0, INDEX(MaGv!$C$3:$BB$13, 1, MATCH(L854, MaGv!$C$13:$BB$13,0))," ")</f>
        <v>A10</v>
      </c>
      <c r="Q859" s="79" t="str">
        <f>IF(COUNTIF(MaGv!$C$18:$BB$18, L854)&gt;0, INDEX(MaGv!$C$3:$BB$18, 1, MATCH(L854, MaGv!$C$18:$BB$18,0))," ")</f>
        <v xml:space="preserve"> </v>
      </c>
      <c r="R859" s="79" t="str">
        <f>IF(COUNTIF(MaGv!$C$23:$BB$23, L854)&gt;0, INDEX(MaGv!$C$3:$BB$23, 1, MATCH(L854, MaGv!$C$23:$BB$23,0))," ")</f>
        <v xml:space="preserve"> </v>
      </c>
      <c r="S859" s="79" t="str">
        <f>IF(COUNTIF(MaGv!$C$28:$BB$28, L854)&gt;0, INDEX(MaGv!$C$3:$BB$28, 1, MATCH(L854, MaGv!$C$28:$BB$28,0))," ")</f>
        <v xml:space="preserve"> </v>
      </c>
      <c r="T859" s="79" t="str">
        <f>IF(COUNTIF(MaGv!$C$33:$BB$33, L854)&gt;0, INDEX(MaGv!$C$3:$BB$33, 1, MATCH(L854, MaGv!$C$33:$BB$33, 0))," ")</f>
        <v xml:space="preserve"> </v>
      </c>
    </row>
    <row r="860" spans="1:22" ht="12.95" customHeight="1" thickTop="1" x14ac:dyDescent="0.2">
      <c r="A860" s="91"/>
      <c r="B860" s="485" t="s">
        <v>24</v>
      </c>
      <c r="C860" s="80">
        <v>1</v>
      </c>
      <c r="D860" s="82" t="s">
        <v>446</v>
      </c>
      <c r="E860" s="80" t="str">
        <f>IF(COUNTIF(MaGv!$C$39:$BB$39, B854)&gt;0, INDEX(MaGv!$C$38:$BB$39, 1, MATCH(B854, MaGv!$C$39:$BB$39,0))," ")</f>
        <v xml:space="preserve"> </v>
      </c>
      <c r="F860" s="80" t="str">
        <f>IF(COUNTIF(MaGv!$C$44:$BB$44, B854)&gt;0, INDEX(MaGv!$C$38:$BB$44, 1, MATCH(B854, MaGv!$C$44:$BB$44,0))," ")</f>
        <v xml:space="preserve"> </v>
      </c>
      <c r="G860" s="80" t="str">
        <f>IF(COUNTIF(MaGv!$C$49:$BB$49, B854)&gt;0, INDEX(MaGv!$C$38:$BB$49, 1, MATCH(B854, MaGv!$C$49:$BB$49,0))," ")</f>
        <v xml:space="preserve"> </v>
      </c>
      <c r="H860" s="80" t="str">
        <f>IF(COUNTIF(MaGv!$C$54:$BB$54, B854)&gt;0, INDEX(MaGv!$C$38:$BB$54, 1, MATCH(B854, MaGv!$C$54:$BB$54,0))," ")</f>
        <v xml:space="preserve"> </v>
      </c>
      <c r="I860" s="80" t="str">
        <f>IF(COUNTIF(MaGv!$C$59:$BB$59, B854)&gt;0, INDEX(MaGv!$C$38:$BB$59, 1, MATCH(B854, MaGv!$C$59:$BB$59,0))," ")</f>
        <v xml:space="preserve"> </v>
      </c>
      <c r="J860" s="80" t="str">
        <f>IF(COUNTIF(MaGv!$C$64:$BB$64, B854)&gt;0, INDEX(MaGv!$C$38:$BB$64, 1, MATCH(B854, MaGv!$C$64:$BB$64,0))," ")</f>
        <v xml:space="preserve"> </v>
      </c>
      <c r="K860" s="75"/>
      <c r="L860" s="485" t="s">
        <v>24</v>
      </c>
      <c r="M860" s="80">
        <v>1</v>
      </c>
      <c r="N860" s="82" t="s">
        <v>446</v>
      </c>
      <c r="O860" s="80" t="str">
        <f>IF(COUNTIF(MaGv!$C$39:$BB$39, L854)&gt;0, INDEX(MaGv!$C$38:$BB$39, 1, MATCH(L854, MaGv!$C$39:$BB$39,0))," ")</f>
        <v xml:space="preserve"> </v>
      </c>
      <c r="P860" s="80" t="str">
        <f>IF(COUNTIF(MaGv!$C$44:$BB$44, L854)&gt;0, INDEX(MaGv!$C$38:$BB$44, 1, MATCH(L854, MaGv!$C$44:$BB$44,0))," ")</f>
        <v xml:space="preserve"> </v>
      </c>
      <c r="Q860" s="80" t="str">
        <f>IF(COUNTIF(MaGv!$C$49:$BB$49, L854)&gt;0, INDEX(MaGv!$C$38:$BB$49, 1, MATCH(L854, MaGv!$C$49:$BB$49,0))," ")</f>
        <v xml:space="preserve"> </v>
      </c>
      <c r="R860" s="80" t="str">
        <f>IF(COUNTIF(MaGv!$C$54:$BB$54, L854)&gt;0, INDEX(MaGv!$C$38:$BB$54, 1, MATCH(L854, MaGv!$C$54:$BB$54,0))," ")</f>
        <v xml:space="preserve"> </v>
      </c>
      <c r="S860" s="80" t="str">
        <f>IF(COUNTIF(MaGv!$C$59:$BB$59, L854)&gt;0, INDEX(MaGv!$C$38:$BB$59, 1, MATCH(L854, MaGv!$C$59:$BB$59,0))," ")</f>
        <v xml:space="preserve"> </v>
      </c>
      <c r="T860" s="80" t="str">
        <f>IF(COUNTIF(MaGv!$C$64:$BB$64, L854)&gt;0, INDEX(MaGv!$C$38:$BB$64, 1, MATCH(L854, MaGv!$C$64:$BB$64,0))," ")</f>
        <v xml:space="preserve"> </v>
      </c>
    </row>
    <row r="861" spans="1:22" ht="12.95" customHeight="1" x14ac:dyDescent="0.2">
      <c r="A861" s="91"/>
      <c r="B861" s="486"/>
      <c r="C861" s="48">
        <v>2</v>
      </c>
      <c r="D861" s="49" t="s">
        <v>707</v>
      </c>
      <c r="E861" s="48" t="str">
        <f>IF(COUNTIF(MaGv!$C$40:$BB$40, B854)&gt;0, INDEX(MaGv!$C$38:$BB$40, 1, MATCH(B854, MaGv!$C$40:$BB$40,0))," ")</f>
        <v xml:space="preserve"> </v>
      </c>
      <c r="F861" s="48" t="str">
        <f>IF(COUNTIF(MaGv!$C$45:$BB$45, B854)&gt;0, INDEX(MaGv!$C$38:$BB$45, 1, MATCH(B854, MaGv!$C$45:$BB$45,0))," ")</f>
        <v xml:space="preserve"> </v>
      </c>
      <c r="G861" s="48" t="str">
        <f>IF(COUNTIF(MaGv!$C$50:$BB$50, B854)&gt;0, INDEX(MaGv!$C$38:$BB$50, 1, MATCH(B854, MaGv!$C$50:$BB$50,0))," ")</f>
        <v xml:space="preserve"> </v>
      </c>
      <c r="H861" s="48" t="str">
        <f>IF(COUNTIF(MaGv!$C$55:$BB$55, B854)&gt;0, INDEX(MaGv!$C$38:$BB$55, 1, MATCH(B854, MaGv!$C$55:$BB$55,0))," ")</f>
        <v xml:space="preserve"> </v>
      </c>
      <c r="I861" s="48" t="str">
        <f>IF(COUNTIF(MaGv!$C$60:$BB$60, B854)&gt;0, INDEX(MaGv!$C$38:$BB$60, 1, MATCH(B854, MaGv!$C$60:$BB$60,0))," ")</f>
        <v xml:space="preserve"> </v>
      </c>
      <c r="J861" s="48" t="str">
        <f>IF(COUNTIF(MaGv!$C$65:$BB$65, B854)&gt;0, INDEX(MaGv!$C$38:$BB$65, 1, MATCH(B854, MaGv!$C$65:$BB$65,0))," ")</f>
        <v xml:space="preserve"> </v>
      </c>
      <c r="K861" s="75"/>
      <c r="L861" s="486"/>
      <c r="M861" s="48">
        <v>2</v>
      </c>
      <c r="N861" s="49" t="s">
        <v>707</v>
      </c>
      <c r="O861" s="48" t="str">
        <f>IF(COUNTIF(MaGv!$C$40:$BB$40, L854)&gt;0, INDEX(MaGv!$C$38:$BB$40, 1, MATCH(L854, MaGv!$C$40:$BB$40,0))," ")</f>
        <v xml:space="preserve"> </v>
      </c>
      <c r="P861" s="48" t="str">
        <f>IF(COUNTIF(MaGv!$C$45:$BB$45, L854)&gt;0, INDEX(MaGv!$C$38:$BB$45, 1, MATCH(L854, MaGv!$C$45:$BB$45,0))," ")</f>
        <v xml:space="preserve"> </v>
      </c>
      <c r="Q861" s="48" t="str">
        <f>IF(COUNTIF(MaGv!$C$50:$BB$50, L854)&gt;0, INDEX(MaGv!$C$38:$BB$50, 1, MATCH(L854, MaGv!$C$50:$BB$50,0))," ")</f>
        <v xml:space="preserve"> </v>
      </c>
      <c r="R861" s="48" t="str">
        <f>IF(COUNTIF(MaGv!$C$55:$BB$55, L854)&gt;0, INDEX(MaGv!$C$38:$BB$55, 1, MATCH(L854, MaGv!$C$55:$BB$55,0))," ")</f>
        <v xml:space="preserve"> </v>
      </c>
      <c r="S861" s="48" t="str">
        <f>IF(COUNTIF(MaGv!$C$60:$BB$60, L854)&gt;0, INDEX(MaGv!$C$38:$BB$60, 1, MATCH(L854, MaGv!$C$60:$BB$60,0))," ")</f>
        <v xml:space="preserve"> </v>
      </c>
      <c r="T861" s="48" t="str">
        <f>IF(COUNTIF(MaGv!$C$65:$BB$65, L854)&gt;0, INDEX(MaGv!$C$38:$BB$65, 1, MATCH(L854, MaGv!$C$65:$BB$65,0))," ")</f>
        <v xml:space="preserve"> </v>
      </c>
    </row>
    <row r="862" spans="1:22" ht="12.95" customHeight="1" x14ac:dyDescent="0.2">
      <c r="A862" s="91"/>
      <c r="B862" s="486"/>
      <c r="C862" s="48">
        <v>3</v>
      </c>
      <c r="D862" s="49" t="s">
        <v>708</v>
      </c>
      <c r="E862" s="48" t="str">
        <f>IF(COUNTIF(MaGv!$C$41:$BB$41, B854)&gt;0, INDEX(MaGv!$C$38:$BB$41, 1, MATCH(B854, MaGv!$C$41:$BB$41,0))," ")</f>
        <v xml:space="preserve"> </v>
      </c>
      <c r="F862" s="48" t="str">
        <f>IF(COUNTIF(MaGv!$C$46:$BB$46, B854)&gt;0, INDEX(MaGv!$C$38:$BB$46, 1, MATCH(B854, MaGv!$C$46:$BB$46,0))," ")</f>
        <v xml:space="preserve"> </v>
      </c>
      <c r="G862" s="48" t="str">
        <f>IF(COUNTIF(MaGv!$C$51:$BB$51, B854)&gt;0, INDEX(MaGv!$C$38:$BB$51, 1, MATCH(B854, MaGv!$C$51:$BB$51,0))," ")</f>
        <v xml:space="preserve"> </v>
      </c>
      <c r="H862" s="48" t="str">
        <f>IF(COUNTIF(MaGv!$C$56:$BB$56, B854)&gt;0, INDEX(MaGv!$C$38:$BB$56, 1, MATCH(B854, MaGv!$C$56:$BB$56,0))," ")</f>
        <v xml:space="preserve"> </v>
      </c>
      <c r="I862" s="48" t="str">
        <f>IF(COUNTIF(MaGv!$C$61:$BB$61, B854)&gt;0, INDEX(MaGv!$C$38:$BB$61, 1, MATCH(B854, MaGv!$C$61:$BB$61,0))," ")</f>
        <v xml:space="preserve"> </v>
      </c>
      <c r="J862" s="48" t="str">
        <f>IF(COUNTIF(MaGv!$C$66:$BB$66, B854)&gt;0, INDEX(MaGv!$C$38:$BB$66, 1, MATCH(B854, MaGv!$C$66:$BB$66,0))," ")</f>
        <v xml:space="preserve"> </v>
      </c>
      <c r="K862" s="75"/>
      <c r="L862" s="486"/>
      <c r="M862" s="48">
        <v>3</v>
      </c>
      <c r="N862" s="49" t="s">
        <v>708</v>
      </c>
      <c r="O862" s="48" t="str">
        <f>IF(COUNTIF(MaGv!$C$41:$BB$41, L854)&gt;0, INDEX(MaGv!$C$38:$BB$41, 1, MATCH(L854, MaGv!$C$41:$BB$41,0))," ")</f>
        <v xml:space="preserve"> </v>
      </c>
      <c r="P862" s="48" t="str">
        <f>IF(COUNTIF(MaGv!$C$46:$BB$46, L854)&gt;0, INDEX(MaGv!$C$38:$BB$46, 1, MATCH(L854, MaGv!$C$46:$BB$46,0))," ")</f>
        <v xml:space="preserve"> </v>
      </c>
      <c r="Q862" s="48" t="str">
        <f>IF(COUNTIF(MaGv!$C$51:$BB$51, L854)&gt;0, INDEX(MaGv!$C$38:$BB$51, 1, MATCH(L854, MaGv!$C$51:$BB$51,0))," ")</f>
        <v xml:space="preserve"> </v>
      </c>
      <c r="R862" s="48" t="str">
        <f>IF(COUNTIF(MaGv!$C$56:$BB$56, L854)&gt;0, INDEX(MaGv!$C$38:$BB$56, 1, MATCH(L854, MaGv!$C$56:$BB$56,0))," ")</f>
        <v xml:space="preserve"> </v>
      </c>
      <c r="S862" s="48" t="str">
        <f>IF(COUNTIF(MaGv!$C$61:$BB$61, L854)&gt;0, INDEX(MaGv!$C$38:$BB$61, 1, MATCH(L854, MaGv!$C$61:$BB$61,0))," ")</f>
        <v xml:space="preserve"> </v>
      </c>
      <c r="T862" s="48" t="str">
        <f>IF(COUNTIF(MaGv!$C$66:$BB$66, L854)&gt;0, INDEX(MaGv!$C$38:$BB$66, 1, MATCH(L854, MaGv!$C$66:$BB$66,0))," ")</f>
        <v xml:space="preserve"> </v>
      </c>
    </row>
    <row r="863" spans="1:22" ht="12.95" customHeight="1" x14ac:dyDescent="0.2">
      <c r="A863" s="91"/>
      <c r="B863" s="486"/>
      <c r="C863" s="48">
        <v>4</v>
      </c>
      <c r="D863" s="49" t="s">
        <v>709</v>
      </c>
      <c r="E863" s="48" t="str">
        <f>IF(COUNTIF(MaGv!$C$42:$BB$42, B854)&gt;0, INDEX(MaGv!$C$38:$BB$42, 1, MATCH(B854, MaGv!$C$42:$BB$42,0))," ")</f>
        <v xml:space="preserve"> </v>
      </c>
      <c r="F863" s="48" t="str">
        <f>IF(COUNTIF(MaGv!$C$47:$BB$47, B854)&gt;0, INDEX(MaGv!$C$38:$BB$47, 1, MATCH(B854, MaGv!$C$47:$BB$47,0))," ")</f>
        <v xml:space="preserve"> </v>
      </c>
      <c r="G863" s="48" t="str">
        <f>IF(COUNTIF(MaGv!$C$52:$BB$52, B854)&gt;0, INDEX(MaGv!$C$38:$BB$52, 1, MATCH(B854, MaGv!$C$52:$BB$52, 0))," ")</f>
        <v xml:space="preserve"> </v>
      </c>
      <c r="H863" s="48" t="str">
        <f>IF(COUNTIF(MaGv!$C$57:$BB$57, B854)&gt;0, INDEX(MaGv!$C$38:$BB$57, 1, MATCH(B854, MaGv!$C$57:$BB$57,0))," ")</f>
        <v xml:space="preserve"> </v>
      </c>
      <c r="I863" s="48" t="str">
        <f>IF(COUNTIF(MaGv!$C$62:$BB$62, B854)&gt;0, INDEX(MaGv!$C$38:$BB$62, 1, MATCH(B854, MaGv!$C$62:$BB$62,0))," ")</f>
        <v xml:space="preserve"> </v>
      </c>
      <c r="J863" s="48" t="str">
        <f>IF(COUNTIF(MaGv!$C$66:$BB$67, B854)&gt;0, INDEX(MaGv!$C$38:$BB$67, 1, MATCH(B854, MaGv!$C$67:$BB$67,0))," ")</f>
        <v xml:space="preserve"> </v>
      </c>
      <c r="K863" s="75"/>
      <c r="L863" s="486"/>
      <c r="M863" s="48">
        <v>4</v>
      </c>
      <c r="N863" s="49" t="s">
        <v>709</v>
      </c>
      <c r="O863" s="48" t="str">
        <f>IF(COUNTIF(MaGv!$C$42:$BB$42, L854)&gt;0, INDEX(MaGv!$C$38:$BB$42, 1, MATCH(L854, MaGv!$C$42:$BB$42,0))," ")</f>
        <v xml:space="preserve"> </v>
      </c>
      <c r="P863" s="48" t="str">
        <f>IF(COUNTIF(MaGv!$C$47:$BB$47, L854)&gt;0, INDEX(MaGv!$C$38:$BB$47, 1, MATCH(L854, MaGv!$C$47:$BB$47,0))," ")</f>
        <v xml:space="preserve"> </v>
      </c>
      <c r="Q863" s="48" t="str">
        <f>IF(COUNTIF(MaGv!$C$52:$BB$52, L854)&gt;0, INDEX(MaGv!$C$38:$BB$52, 1, MATCH(L854, MaGv!$C$52:$BB$52, 0))," ")</f>
        <v xml:space="preserve"> </v>
      </c>
      <c r="R863" s="48" t="str">
        <f>IF(COUNTIF(MaGv!$C$57:$BB$57, L854)&gt;0, INDEX(MaGv!$C$38:$BB$57, 1, MATCH(L854, MaGv!$C$57:$BB$57,0))," ")</f>
        <v xml:space="preserve"> </v>
      </c>
      <c r="S863" s="48" t="str">
        <f>IF(COUNTIF(MaGv!$C$62:$BB$62, L854)&gt;0, INDEX(MaGv!$C$38:$BB$62, 1, MATCH(L854, MaGv!$C$62:$BB$62,0))," ")</f>
        <v xml:space="preserve"> </v>
      </c>
      <c r="T863" s="48" t="str">
        <f>IF(COUNTIF(MaGv!$C$66:$BB$67, L854)&gt;0, INDEX(MaGv!$C$38:$BB$67, 1, MATCH(L854, MaGv!$C$67:$BB$67,0))," ")</f>
        <v xml:space="preserve"> </v>
      </c>
    </row>
    <row r="864" spans="1:22" ht="12.95" customHeight="1" x14ac:dyDescent="0.2">
      <c r="A864" s="91"/>
      <c r="B864" s="487"/>
      <c r="C864" s="50">
        <v>5</v>
      </c>
      <c r="D864" s="51" t="s">
        <v>710</v>
      </c>
      <c r="E864" s="50" t="str">
        <f>IF(COUNTIF(MaGv!$C$43:$BB$43, B854)&gt;0, INDEX(MaGv!$C$38:$BB$43, 1, MATCH(B854, MaGv!$C$43:$BB$43,0))," ")</f>
        <v xml:space="preserve"> </v>
      </c>
      <c r="F864" s="50" t="str">
        <f>IF(COUNTIF(MaGv!$C$48:$BB$48, B854)&gt;0, INDEX(MaGv!$C$38:$BB$48, 1, MATCH(B854, MaGv!$C$48:$BB$48,0))," ")</f>
        <v xml:space="preserve"> </v>
      </c>
      <c r="G864" s="50" t="str">
        <f>IF(COUNTIF(MaGv!$C$53:$BB$53, B854)&gt;0, INDEX(MaGv!$C$38:$BB$53, 1, MATCH(B854, MaGv!$C$53:$BB$53,0))," ")</f>
        <v xml:space="preserve"> </v>
      </c>
      <c r="H864" s="50" t="str">
        <f>IF(COUNTIF(MaGv!$C$58:$BB$58, B854)&gt;0, INDEX(MaGv!$C$38:$BB$58, 1, MATCH(B854, MaGv!$C$58:$BB$58,0))," ")</f>
        <v xml:space="preserve"> </v>
      </c>
      <c r="I864" s="50" t="str">
        <f>IF(COUNTIF(MaGv!$C$63:$BB$63, B854)&gt;0, INDEX(MaGv!$C$38:$BB$63, 1, MATCH(B854, MaGv!$C$63:$BB$63,0))," ")</f>
        <v xml:space="preserve"> </v>
      </c>
      <c r="J864" s="50" t="str">
        <f>IF(COUNTIF(MaGv!$C$68:$BB$68, B854)&gt;0, INDEX(MaGv!$C$38:$BB$68, 1, MATCH(B854, MaGv!$C$68:$BB$68,0))," ")</f>
        <v xml:space="preserve"> </v>
      </c>
      <c r="K864" s="75"/>
      <c r="L864" s="487"/>
      <c r="M864" s="50">
        <v>5</v>
      </c>
      <c r="N864" s="51" t="s">
        <v>710</v>
      </c>
      <c r="O864" s="50" t="str">
        <f>IF(COUNTIF(MaGv!$C$43:$BB$43, L854)&gt;0, INDEX(MaGv!$C$38:$BB$43, 1, MATCH(L854, MaGv!$C$43:$BB$43,0))," ")</f>
        <v xml:space="preserve"> </v>
      </c>
      <c r="P864" s="50" t="str">
        <f>IF(COUNTIF(MaGv!$C$48:$BB$48, L854)&gt;0, INDEX(MaGv!$C$38:$BB$48, 1, MATCH(L854, MaGv!$C$48:$BB$48,0))," ")</f>
        <v>A2</v>
      </c>
      <c r="Q864" s="50" t="str">
        <f>IF(COUNTIF(MaGv!$C$53:$BB$53, L854)&gt;0, INDEX(MaGv!$C$38:$BB$53, 1, MATCH(L854, MaGv!$C$53:$BB$53,0))," ")</f>
        <v xml:space="preserve"> </v>
      </c>
      <c r="R864" s="50" t="str">
        <f>IF(COUNTIF(MaGv!$C$58:$BB$58, L854)&gt;0, INDEX(MaGv!$C$38:$BB$58, 1, MATCH(L854, MaGv!$C$58:$BB$58,0))," ")</f>
        <v xml:space="preserve"> </v>
      </c>
      <c r="S864" s="50" t="str">
        <f>IF(COUNTIF(MaGv!$C$63:$BB$63, L854)&gt;0, INDEX(MaGv!$C$38:$BB$63, 1, MATCH(L854, MaGv!$C$63:$BB$63,0))," ")</f>
        <v xml:space="preserve"> </v>
      </c>
      <c r="T864" s="50" t="str">
        <f>IF(COUNTIF(MaGv!$C$68:$BB$68, L854)&gt;0, INDEX(MaGv!$C$38:$BB$68, 1, MATCH(L854, MaGv!$C$68:$BB$68,0))," ")</f>
        <v xml:space="preserve"> </v>
      </c>
    </row>
    <row r="865" spans="1:22" ht="12.95" customHeight="1" x14ac:dyDescent="0.2">
      <c r="A865" s="91"/>
      <c r="B865" s="86"/>
      <c r="C865" s="45"/>
      <c r="D865" s="52"/>
      <c r="E865" s="45"/>
      <c r="F865" s="45"/>
      <c r="G865" s="45"/>
      <c r="H865" s="45"/>
      <c r="I865" s="45"/>
      <c r="J865" s="45"/>
      <c r="K865" s="75"/>
      <c r="L865" s="86"/>
      <c r="M865" s="45"/>
      <c r="N865" s="52"/>
      <c r="O865" s="45"/>
      <c r="P865" s="45"/>
      <c r="Q865" s="45"/>
      <c r="R865" s="45"/>
      <c r="S865" s="45"/>
      <c r="T865" s="45"/>
    </row>
    <row r="866" spans="1:22" ht="12.95" customHeight="1" x14ac:dyDescent="0.2">
      <c r="A866" s="94"/>
      <c r="B866" s="87"/>
      <c r="C866" s="53"/>
      <c r="D866" s="53"/>
      <c r="E866" s="54"/>
      <c r="F866" s="54"/>
      <c r="G866" s="54"/>
      <c r="H866" s="54"/>
      <c r="I866" s="54"/>
      <c r="J866" s="54"/>
      <c r="K866" s="54"/>
      <c r="L866" s="87"/>
      <c r="M866" s="53"/>
      <c r="N866" s="53"/>
      <c r="O866" s="54"/>
      <c r="P866" s="54"/>
      <c r="Q866" s="54"/>
      <c r="R866" s="54"/>
      <c r="S866" s="54"/>
      <c r="T866" s="54"/>
    </row>
    <row r="867" spans="1:22" ht="12.95" customHeight="1" x14ac:dyDescent="0.2">
      <c r="A867" s="91"/>
      <c r="B867" s="83"/>
      <c r="C867" s="40" t="s">
        <v>94</v>
      </c>
      <c r="D867" s="40"/>
      <c r="E867" s="40"/>
      <c r="F867" s="40"/>
      <c r="G867" s="40"/>
      <c r="H867" s="40" t="str">
        <f>MaGv!$N$1</f>
        <v>02/1/2018</v>
      </c>
      <c r="I867" s="40"/>
      <c r="J867" s="40"/>
      <c r="K867" s="41"/>
      <c r="L867" s="83"/>
      <c r="M867" s="40" t="s">
        <v>94</v>
      </c>
      <c r="N867" s="40"/>
      <c r="O867" s="40"/>
      <c r="P867" s="40"/>
      <c r="Q867" s="40"/>
      <c r="R867" s="40" t="str">
        <f>MaGv!$N$1</f>
        <v>02/1/2018</v>
      </c>
      <c r="S867" s="40"/>
      <c r="T867" s="40"/>
    </row>
    <row r="868" spans="1:22" ht="15" customHeight="1" x14ac:dyDescent="0.3">
      <c r="B868" s="84" t="s">
        <v>95</v>
      </c>
      <c r="C868" s="489" t="str">
        <f>VLOOKUP(B870,dsma,3,0)&amp;"-"&amp;VLOOKUP(B870,dsma,5,0)</f>
        <v>Sử Khắc DŨNG-cn</v>
      </c>
      <c r="D868" s="489"/>
      <c r="E868" s="489"/>
      <c r="F868" s="489"/>
      <c r="G868" s="41"/>
      <c r="H868" s="42"/>
      <c r="I868" s="43" t="s">
        <v>180</v>
      </c>
      <c r="J868" s="44">
        <f>60-COUNTIF(E871:J880, " ")</f>
        <v>0</v>
      </c>
      <c r="K868" s="41"/>
      <c r="L868" s="84" t="s">
        <v>95</v>
      </c>
      <c r="M868" s="489" t="str">
        <f>VLOOKUP(L870,dsma,3,0)&amp;"-"&amp;VLOOKUP(L870,dsma,5,0)</f>
        <v>Lưu Diễm MIÊN-cn</v>
      </c>
      <c r="N868" s="489"/>
      <c r="O868" s="489"/>
      <c r="P868" s="489"/>
      <c r="Q868" s="41"/>
      <c r="R868" s="42"/>
      <c r="S868" s="43" t="s">
        <v>180</v>
      </c>
      <c r="T868" s="44">
        <f>60-COUNTIF(O871:T880, " ")</f>
        <v>3</v>
      </c>
    </row>
    <row r="869" spans="1:22" ht="3" customHeight="1" x14ac:dyDescent="0.2">
      <c r="B869" s="83"/>
      <c r="C869" s="41"/>
      <c r="D869" s="41"/>
      <c r="E869" s="45"/>
      <c r="F869" s="41"/>
      <c r="G869" s="41"/>
      <c r="H869" s="41"/>
      <c r="I869" s="41"/>
      <c r="J869" s="41"/>
      <c r="K869" s="41"/>
      <c r="L869" s="83"/>
      <c r="M869" s="41"/>
      <c r="N869" s="41"/>
      <c r="O869" s="45"/>
      <c r="P869" s="41"/>
      <c r="Q869" s="41"/>
      <c r="R869" s="41"/>
      <c r="S869" s="41"/>
      <c r="T869" s="41"/>
    </row>
    <row r="870" spans="1:22" ht="12.95" customHeight="1" x14ac:dyDescent="0.2">
      <c r="A870" s="93"/>
      <c r="B870" s="85" t="str">
        <f>X113</f>
        <v>BC03</v>
      </c>
      <c r="C870" s="46" t="s">
        <v>96</v>
      </c>
      <c r="D870" s="46" t="s">
        <v>97</v>
      </c>
      <c r="E870" s="46" t="s">
        <v>15</v>
      </c>
      <c r="F870" s="46" t="s">
        <v>16</v>
      </c>
      <c r="G870" s="46" t="s">
        <v>38</v>
      </c>
      <c r="H870" s="46" t="s">
        <v>39</v>
      </c>
      <c r="I870" s="46" t="s">
        <v>40</v>
      </c>
      <c r="J870" s="46" t="s">
        <v>41</v>
      </c>
      <c r="K870" s="74"/>
      <c r="L870" s="85" t="str">
        <f>X114</f>
        <v>BC04</v>
      </c>
      <c r="M870" s="46" t="s">
        <v>96</v>
      </c>
      <c r="N870" s="46" t="s">
        <v>97</v>
      </c>
      <c r="O870" s="46" t="s">
        <v>15</v>
      </c>
      <c r="P870" s="46" t="s">
        <v>16</v>
      </c>
      <c r="Q870" s="46" t="s">
        <v>38</v>
      </c>
      <c r="R870" s="46" t="s">
        <v>39</v>
      </c>
      <c r="S870" s="46" t="s">
        <v>40</v>
      </c>
      <c r="T870" s="46" t="s">
        <v>41</v>
      </c>
      <c r="V870" s="89">
        <v>110</v>
      </c>
    </row>
    <row r="871" spans="1:22" ht="12.95" customHeight="1" x14ac:dyDescent="0.2">
      <c r="A871" s="91"/>
      <c r="B871" s="488" t="s">
        <v>25</v>
      </c>
      <c r="C871" s="38">
        <v>1</v>
      </c>
      <c r="D871" s="47" t="s">
        <v>98</v>
      </c>
      <c r="E871" s="38" t="str">
        <f>IF(COUNTIF(MaGv!$C$4:$BB$4, B870)&gt;0, INDEX(MaGv!$C$3:$BB$4, 1, MATCH(B870, MaGv!$C$4:$BB$4,0))," ")</f>
        <v xml:space="preserve"> </v>
      </c>
      <c r="F871" s="38" t="str">
        <f>IF(COUNTIF(MaGv!$C$9:$BB$9, B870)&gt;0, INDEX(MaGv!$C$3:$BB$9, 1, MATCH(B870, MaGv!$C$9:$BB$9,0))," ")</f>
        <v xml:space="preserve"> </v>
      </c>
      <c r="G871" s="38" t="str">
        <f>IF(COUNTIF(MaGv!$C$14:$BB$14, B870)&gt;0, INDEX(MaGv!$C$3:$BB$14, 1, MATCH(B870, MaGv!$C$14:$BB$14,0))," ")</f>
        <v xml:space="preserve"> </v>
      </c>
      <c r="H871" s="38" t="str">
        <f>IF(COUNTIF(MaGv!$C$19:$BB$19, B870)&gt;0, INDEX(MaGv!$C$3:$BB$19, 1, MATCH(B870, MaGv!$C$19:$BB$19,0))," ")</f>
        <v xml:space="preserve"> </v>
      </c>
      <c r="I871" s="38" t="str">
        <f>IF(COUNTIF(MaGv!$C$24:$BB$24, B870)&gt;0, INDEX(MaGv!$C$3:$BB$24, 1, MATCH(B870, MaGv!$C$24:$BB$24,0))," ")</f>
        <v xml:space="preserve"> </v>
      </c>
      <c r="J871" s="38" t="str">
        <f>IF(COUNTIF(MaGv!$C$29:$BB$29, B870)&gt;0, INDEX(MaGv!$C$3:$BB$29, 1, MATCH(B870, MaGv!$C$29:$BB$29,0))," ")</f>
        <v xml:space="preserve"> </v>
      </c>
      <c r="K871" s="75"/>
      <c r="L871" s="488" t="s">
        <v>25</v>
      </c>
      <c r="M871" s="38">
        <v>1</v>
      </c>
      <c r="N871" s="47" t="s">
        <v>98</v>
      </c>
      <c r="O871" s="38" t="str">
        <f>IF(COUNTIF(MaGv!$C$4:$BB$4, L870)&gt;0, INDEX(MaGv!$C$3:$BB$4, 1, MATCH(L870, MaGv!$C$4:$BB$4,0))," ")</f>
        <v xml:space="preserve"> </v>
      </c>
      <c r="P871" s="38" t="str">
        <f>IF(COUNTIF(MaGv!$C$9:$BB$9, L870)&gt;0, INDEX(MaGv!$C$3:$BB$9, 1, MATCH(L870, MaGv!$C$9:$BB$9,0))," ")</f>
        <v xml:space="preserve"> </v>
      </c>
      <c r="Q871" s="38" t="str">
        <f>IF(COUNTIF(MaGv!$C$14:$BB$14, L870)&gt;0, INDEX(MaGv!$C$3:$BB$14, 1, MATCH(L870, MaGv!$C$14:$BB$14,0))," ")</f>
        <v xml:space="preserve"> </v>
      </c>
      <c r="R871" s="38" t="str">
        <f>IF(COUNTIF(MaGv!$C$19:$BB$19, L870)&gt;0, INDEX(MaGv!$C$3:$BB$19, 1, MATCH(L870, MaGv!$C$19:$BB$19,0))," ")</f>
        <v xml:space="preserve"> </v>
      </c>
      <c r="S871" s="38" t="str">
        <f>IF(COUNTIF(MaGv!$C$24:$BB$24, L870)&gt;0, INDEX(MaGv!$C$3:$BB$24, 1, MATCH(L870, MaGv!$C$24:$BB$24,0))," ")</f>
        <v xml:space="preserve"> </v>
      </c>
      <c r="T871" s="38" t="str">
        <f>IF(COUNTIF(MaGv!$C$29:$BB$29, L870)&gt;0, INDEX(MaGv!$C$3:$BB$29, 1, MATCH(L870, MaGv!$C$29:$BB$29,0))," ")</f>
        <v xml:space="preserve"> </v>
      </c>
    </row>
    <row r="872" spans="1:22" ht="12.95" customHeight="1" x14ac:dyDescent="0.2">
      <c r="A872" s="91"/>
      <c r="B872" s="486"/>
      <c r="C872" s="48">
        <v>2</v>
      </c>
      <c r="D872" s="49" t="s">
        <v>140</v>
      </c>
      <c r="E872" s="48" t="str">
        <f>IF(COUNTIF(MaGv!$C$5:$BB$5, B870)&gt;0, INDEX(MaGv!$C$3:$BB$5, 1, MATCH(B870, MaGv!$C$5:$BB$5,0))," ")</f>
        <v xml:space="preserve"> </v>
      </c>
      <c r="F872" s="48" t="str">
        <f>IF(COUNTIF(MaGv!$C$10:$BB$10, B870)&gt;0, INDEX(MaGv!$C$3:$BB$10, 1, MATCH(B870, MaGv!$C$10:$BB$10,0))," ")</f>
        <v xml:space="preserve"> </v>
      </c>
      <c r="G872" s="48" t="str">
        <f>IF(COUNTIF(MaGv!$C$15:$BB$15, B870)&gt;0, INDEX(MaGv!$C$3:$BB$15, 1, MATCH(B870, MaGv!$C$15:$BB$15,0))," ")</f>
        <v xml:space="preserve"> </v>
      </c>
      <c r="H872" s="48" t="str">
        <f>IF(COUNTIF(MaGv!$C$20:$BB$20, B870)&gt;0, INDEX(MaGv!$C$3:$BB$20, 1, MATCH(B870, MaGv!$C$20:$BB$20,0))," ")</f>
        <v xml:space="preserve"> </v>
      </c>
      <c r="I872" s="48" t="str">
        <f>IF(COUNTIF(MaGv!$C$25:$BB$25, B870)&gt;0, INDEX(MaGv!$C$3:$BB$25, 1, MATCH(B870, MaGv!$C$25:$BB$25,0))," ")</f>
        <v xml:space="preserve"> </v>
      </c>
      <c r="J872" s="48" t="str">
        <f>IF(COUNTIF(MaGv!$C$30:$BB$30, B870)&gt;0, INDEX(MaGv!$C$3:$BB$30, 1, MATCH(B870, MaGv!$C$30:$BB$30,0))," ")</f>
        <v xml:space="preserve"> </v>
      </c>
      <c r="K872" s="75"/>
      <c r="L872" s="486"/>
      <c r="M872" s="48">
        <v>2</v>
      </c>
      <c r="N872" s="49" t="s">
        <v>140</v>
      </c>
      <c r="O872" s="48" t="str">
        <f>IF(COUNTIF(MaGv!$C$5:$BB$5, L870)&gt;0, INDEX(MaGv!$C$3:$BB$5, 1, MATCH(L870, MaGv!$C$5:$BB$5,0))," ")</f>
        <v xml:space="preserve"> </v>
      </c>
      <c r="P872" s="48" t="str">
        <f>IF(COUNTIF(MaGv!$C$10:$BB$10, L870)&gt;0, INDEX(MaGv!$C$3:$BB$10, 1, MATCH(L870, MaGv!$C$10:$BB$10,0))," ")</f>
        <v xml:space="preserve"> </v>
      </c>
      <c r="Q872" s="48" t="str">
        <f>IF(COUNTIF(MaGv!$C$15:$BB$15, L870)&gt;0, INDEX(MaGv!$C$3:$BB$15, 1, MATCH(L870, MaGv!$C$15:$BB$15,0))," ")</f>
        <v xml:space="preserve"> </v>
      </c>
      <c r="R872" s="48" t="str">
        <f>IF(COUNTIF(MaGv!$C$20:$BB$20, L870)&gt;0, INDEX(MaGv!$C$3:$BB$20, 1, MATCH(L870, MaGv!$C$20:$BB$20,0))," ")</f>
        <v xml:space="preserve"> </v>
      </c>
      <c r="S872" s="48" t="str">
        <f>IF(COUNTIF(MaGv!$C$25:$BB$25, L870)&gt;0, INDEX(MaGv!$C$3:$BB$25, 1, MATCH(L870, MaGv!$C$25:$BB$25,0))," ")</f>
        <v xml:space="preserve"> </v>
      </c>
      <c r="T872" s="48" t="str">
        <f>IF(COUNTIF(MaGv!$C$30:$BB$30, L870)&gt;0, INDEX(MaGv!$C$3:$BB$30, 1, MATCH(L870, MaGv!$C$30:$BB$30,0))," ")</f>
        <v xml:space="preserve"> </v>
      </c>
    </row>
    <row r="873" spans="1:22" ht="12.95" customHeight="1" x14ac:dyDescent="0.2">
      <c r="A873" s="91"/>
      <c r="B873" s="486"/>
      <c r="C873" s="48">
        <v>3</v>
      </c>
      <c r="D873" s="49" t="s">
        <v>445</v>
      </c>
      <c r="E873" s="48" t="str">
        <f>IF(COUNTIF(MaGv!$C$6:$BB$6, B870)&gt;0, INDEX(MaGv!$C$3:$BB$6, 1, MATCH(B870, MaGv!$C$6:$BB$6,0))," ")</f>
        <v xml:space="preserve"> </v>
      </c>
      <c r="F873" s="48" t="str">
        <f>IF(COUNTIF(MaGv!$C$11:$BB$11, B870)&gt;0, INDEX(MaGv!$C$3:$BB$11, 1, MATCH(B870, MaGv!$C$11:$BB$11,0))," ")</f>
        <v xml:space="preserve"> </v>
      </c>
      <c r="G873" s="48" t="str">
        <f>IF(COUNTIF(MaGv!$C$16:$BB$16, B870)&gt;0, INDEX(MaGv!$C$3:$BB$16, 1, MATCH(B870, MaGv!$C$16:$BB$16,0))," ")</f>
        <v xml:space="preserve"> </v>
      </c>
      <c r="H873" s="48" t="str">
        <f>IF(COUNTIF(MaGv!$C$21:$BB$21, B870)&gt;0, INDEX(MaGv!$C$3:$BB$21, 1, MATCH(B870, MaGv!$C$21:$BB$21,0))," ")</f>
        <v xml:space="preserve"> </v>
      </c>
      <c r="I873" s="48" t="str">
        <f>IF(COUNTIF(MaGv!$C$26:$BB$26, B870)&gt;0, INDEX(MaGv!$C$3:$BB$26, 1, MATCH(B870, MaGv!$C$26:$BB$26,0))," ")</f>
        <v xml:space="preserve"> </v>
      </c>
      <c r="J873" s="48" t="str">
        <f>IF(COUNTIF(MaGv!$C$31:$BB$31, B870)&gt;0, INDEX(MaGv!$C$3:$BB$31, 1, MATCH(B870, MaGv!$C$31:$BB$31,0))," ")</f>
        <v xml:space="preserve"> </v>
      </c>
      <c r="K873" s="75"/>
      <c r="L873" s="486"/>
      <c r="M873" s="48">
        <v>3</v>
      </c>
      <c r="N873" s="49" t="s">
        <v>445</v>
      </c>
      <c r="O873" s="48" t="str">
        <f>IF(COUNTIF(MaGv!$C$6:$BB$6, L870)&gt;0, INDEX(MaGv!$C$3:$BB$6, 1, MATCH(L870, MaGv!$C$6:$BB$6,0))," ")</f>
        <v xml:space="preserve"> </v>
      </c>
      <c r="P873" s="48" t="str">
        <f>IF(COUNTIF(MaGv!$C$11:$BB$11, L870)&gt;0, INDEX(MaGv!$C$3:$BB$11, 1, MATCH(L870, MaGv!$C$11:$BB$11,0))," ")</f>
        <v xml:space="preserve"> </v>
      </c>
      <c r="Q873" s="48" t="str">
        <f>IF(COUNTIF(MaGv!$C$16:$BB$16, L870)&gt;0, INDEX(MaGv!$C$3:$BB$16, 1, MATCH(L870, MaGv!$C$16:$BB$16,0))," ")</f>
        <v xml:space="preserve"> </v>
      </c>
      <c r="R873" s="48" t="str">
        <f>IF(COUNTIF(MaGv!$C$21:$BB$21, L870)&gt;0, INDEX(MaGv!$C$3:$BB$21, 1, MATCH(L870, MaGv!$C$21:$BB$21,0))," ")</f>
        <v xml:space="preserve"> </v>
      </c>
      <c r="S873" s="48" t="str">
        <f>IF(COUNTIF(MaGv!$C$26:$BB$26, L870)&gt;0, INDEX(MaGv!$C$3:$BB$26, 1, MATCH(L870, MaGv!$C$26:$BB$26,0))," ")</f>
        <v xml:space="preserve"> </v>
      </c>
      <c r="T873" s="48" t="str">
        <f>IF(COUNTIF(MaGv!$C$31:$BB$31, L870)&gt;0, INDEX(MaGv!$C$3:$BB$31, 1, MATCH(L870, MaGv!$C$31:$BB$31,0))," ")</f>
        <v xml:space="preserve"> </v>
      </c>
    </row>
    <row r="874" spans="1:22" ht="12.95" customHeight="1" x14ac:dyDescent="0.2">
      <c r="A874" s="91"/>
      <c r="B874" s="486"/>
      <c r="C874" s="48">
        <v>4</v>
      </c>
      <c r="D874" s="49" t="s">
        <v>141</v>
      </c>
      <c r="E874" s="48" t="str">
        <f>IF(COUNTIF(MaGv!$C$7:$BB$7, B870)&gt;0, INDEX(MaGv!$C$3:$BB$7, 1, MATCH(B870, MaGv!$C$7:$BB$7,0))," ")</f>
        <v xml:space="preserve"> </v>
      </c>
      <c r="F874" s="48" t="str">
        <f>IF(COUNTIF(MaGv!$C$12:$BB$12, B870)&gt;0, INDEX(MaGv!$C$3:$BB$12, 1, MATCH(B870, MaGv!$C$12:$BB$12,0))," ")</f>
        <v xml:space="preserve"> </v>
      </c>
      <c r="G874" s="48" t="str">
        <f>IF(COUNTIF(MaGv!$C$17:$BB$17, B870)&gt;0, INDEX(MaGv!$C$3:$BB$17, 1, MATCH(B870, MaGv!$C$17:$BB$17,0))," ")</f>
        <v xml:space="preserve"> </v>
      </c>
      <c r="H874" s="48" t="str">
        <f>IF(COUNTIF(MaGv!$C$22:$BB$22, B870)&gt;0, INDEX(MaGv!$C$3:$BB$22, 1, MATCH(B870, MaGv!$C$22:$BB$22,0))," ")</f>
        <v xml:space="preserve"> </v>
      </c>
      <c r="I874" s="48" t="str">
        <f>IF(COUNTIF(MaGv!$C$27:$BB$27, B870)&gt;0, INDEX(MaGv!$C$3:$BB$27, 1, MATCH(B870, MaGv!$C$27:$BB$27,0))," ")</f>
        <v xml:space="preserve"> </v>
      </c>
      <c r="J874" s="48" t="str">
        <f>IF(COUNTIF(MaGv!$C$32:$BB$32, B870)&gt;0, INDEX(MaGv!$C$3:$BB$32, 1, MATCH(B870, MaGv!$C$32:$BB$32,0))," ")</f>
        <v xml:space="preserve"> </v>
      </c>
      <c r="K874" s="75"/>
      <c r="L874" s="486"/>
      <c r="M874" s="48">
        <v>4</v>
      </c>
      <c r="N874" s="49" t="s">
        <v>141</v>
      </c>
      <c r="O874" s="48" t="str">
        <f>IF(COUNTIF(MaGv!$C$7:$BB$7, L870)&gt;0, INDEX(MaGv!$C$3:$BB$7, 1, MATCH(L870, MaGv!$C$7:$BB$7,0))," ")</f>
        <v xml:space="preserve"> </v>
      </c>
      <c r="P874" s="48" t="str">
        <f>IF(COUNTIF(MaGv!$C$12:$BB$12, L870)&gt;0, INDEX(MaGv!$C$3:$BB$12, 1, MATCH(L870, MaGv!$C$12:$BB$12,0))," ")</f>
        <v xml:space="preserve"> </v>
      </c>
      <c r="Q874" s="48" t="str">
        <f>IF(COUNTIF(MaGv!$C$17:$BB$17, L870)&gt;0, INDEX(MaGv!$C$3:$BB$17, 1, MATCH(L870, MaGv!$C$17:$BB$17,0))," ")</f>
        <v xml:space="preserve"> </v>
      </c>
      <c r="R874" s="48" t="str">
        <f>IF(COUNTIF(MaGv!$C$22:$BB$22, L870)&gt;0, INDEX(MaGv!$C$3:$BB$22, 1, MATCH(L870, MaGv!$C$22:$BB$22,0))," ")</f>
        <v xml:space="preserve"> </v>
      </c>
      <c r="S874" s="48" t="str">
        <f>IF(COUNTIF(MaGv!$C$27:$BB$27, L870)&gt;0, INDEX(MaGv!$C$3:$BB$27, 1, MATCH(L870, MaGv!$C$27:$BB$27,0))," ")</f>
        <v xml:space="preserve"> </v>
      </c>
      <c r="T874" s="48" t="str">
        <f>IF(COUNTIF(MaGv!$C$32:$BB$32, L870)&gt;0, INDEX(MaGv!$C$3:$BB$32, 1, MATCH(L870, MaGv!$C$32:$BB$32,0))," ")</f>
        <v xml:space="preserve"> </v>
      </c>
    </row>
    <row r="875" spans="1:22" ht="12.95" customHeight="1" thickBot="1" x14ac:dyDescent="0.25">
      <c r="A875" s="91"/>
      <c r="B875" s="486"/>
      <c r="C875" s="79">
        <v>5</v>
      </c>
      <c r="D875" s="81" t="s">
        <v>142</v>
      </c>
      <c r="E875" s="79" t="str">
        <f>IF(COUNTIF(MaGv!$C$8:$BB$8, B870)&gt;0, INDEX(MaGv!$C$3:$BB$8, 1, MATCH(B870, MaGv!$C$8:$BB$8,0))," ")</f>
        <v xml:space="preserve"> </v>
      </c>
      <c r="F875" s="79" t="str">
        <f>IF(COUNTIF(MaGv!$C$13:$BB$13, B870)&gt;0, INDEX(MaGv!$C$3:$BB$13, 1, MATCH(B870, MaGv!$C$13:$BB$13,0))," ")</f>
        <v xml:space="preserve"> </v>
      </c>
      <c r="G875" s="79" t="str">
        <f>IF(COUNTIF(MaGv!$C$18:$BB$18, B870)&gt;0, INDEX(MaGv!$C$3:$BB$18, 1, MATCH(B870, MaGv!$C$18:$BB$18,0))," ")</f>
        <v xml:space="preserve"> </v>
      </c>
      <c r="H875" s="79" t="str">
        <f>IF(COUNTIF(MaGv!$C$23:$BB$23, B870)&gt;0, INDEX(MaGv!$C$3:$BB$23, 1, MATCH(B870, MaGv!$C$23:$BB$23,0))," ")</f>
        <v xml:space="preserve"> </v>
      </c>
      <c r="I875" s="79" t="str">
        <f>IF(COUNTIF(MaGv!$C$28:$BB$28, B870)&gt;0, INDEX(MaGv!$C$3:$BB$28, 1, MATCH(B870, MaGv!$C$28:$BB$28,0))," ")</f>
        <v xml:space="preserve"> </v>
      </c>
      <c r="J875" s="79" t="str">
        <f>IF(COUNTIF(MaGv!$C$33:$BB$33, B870)&gt;0, INDEX(MaGv!$C$3:$BB$33, 1, MATCH(B870, MaGv!$C$33:$BB$33, 0))," ")</f>
        <v xml:space="preserve"> </v>
      </c>
      <c r="K875" s="75"/>
      <c r="L875" s="486"/>
      <c r="M875" s="79">
        <v>5</v>
      </c>
      <c r="N875" s="81" t="s">
        <v>142</v>
      </c>
      <c r="O875" s="79" t="str">
        <f>IF(COUNTIF(MaGv!$C$8:$BB$8, L870)&gt;0, INDEX(MaGv!$C$3:$BB$8, 1, MATCH(L870, MaGv!$C$8:$BB$8,0))," ")</f>
        <v xml:space="preserve"> </v>
      </c>
      <c r="P875" s="79" t="str">
        <f>IF(COUNTIF(MaGv!$C$13:$BB$13, L870)&gt;0, INDEX(MaGv!$C$3:$BB$13, 1, MATCH(L870, MaGv!$C$13:$BB$13,0))," ")</f>
        <v xml:space="preserve"> </v>
      </c>
      <c r="Q875" s="79" t="str">
        <f>IF(COUNTIF(MaGv!$C$18:$BB$18, L870)&gt;0, INDEX(MaGv!$C$3:$BB$18, 1, MATCH(L870, MaGv!$C$18:$BB$18,0))," ")</f>
        <v xml:space="preserve"> </v>
      </c>
      <c r="R875" s="79" t="str">
        <f>IF(COUNTIF(MaGv!$C$23:$BB$23, L870)&gt;0, INDEX(MaGv!$C$3:$BB$23, 1, MATCH(L870, MaGv!$C$23:$BB$23,0))," ")</f>
        <v xml:space="preserve"> </v>
      </c>
      <c r="S875" s="79" t="str">
        <f>IF(COUNTIF(MaGv!$C$28:$BB$28, L870)&gt;0, INDEX(MaGv!$C$3:$BB$28, 1, MATCH(L870, MaGv!$C$28:$BB$28,0))," ")</f>
        <v xml:space="preserve"> </v>
      </c>
      <c r="T875" s="79" t="str">
        <f>IF(COUNTIF(MaGv!$C$33:$BB$33, L870)&gt;0, INDEX(MaGv!$C$3:$BB$33, 1, MATCH(L870, MaGv!$C$33:$BB$33, 0))," ")</f>
        <v xml:space="preserve"> </v>
      </c>
    </row>
    <row r="876" spans="1:22" ht="12.95" customHeight="1" thickTop="1" x14ac:dyDescent="0.2">
      <c r="A876" s="91"/>
      <c r="B876" s="485" t="s">
        <v>24</v>
      </c>
      <c r="C876" s="80">
        <v>1</v>
      </c>
      <c r="D876" s="82" t="s">
        <v>446</v>
      </c>
      <c r="E876" s="80" t="str">
        <f>IF(COUNTIF(MaGv!$C$39:$BB$39, B870)&gt;0, INDEX(MaGv!$C$38:$BB$39, 1, MATCH(B870, MaGv!$C$39:$BB$39,0))," ")</f>
        <v xml:space="preserve"> </v>
      </c>
      <c r="F876" s="80" t="str">
        <f>IF(COUNTIF(MaGv!$C$44:$BB$44, B870)&gt;0, INDEX(MaGv!$C$38:$BB$44, 1, MATCH(B870, MaGv!$C$44:$BB$44,0))," ")</f>
        <v xml:space="preserve"> </v>
      </c>
      <c r="G876" s="80" t="str">
        <f>IF(COUNTIF(MaGv!$C$49:$BB$49, B870)&gt;0, INDEX(MaGv!$C$38:$BB$49, 1, MATCH(B870, MaGv!$C$49:$BB$49,0))," ")</f>
        <v xml:space="preserve"> </v>
      </c>
      <c r="H876" s="80" t="str">
        <f>IF(COUNTIF(MaGv!$C$54:$BB$54, B870)&gt;0, INDEX(MaGv!$C$38:$BB$54, 1, MATCH(B870, MaGv!$C$54:$BB$54,0))," ")</f>
        <v xml:space="preserve"> </v>
      </c>
      <c r="I876" s="80" t="str">
        <f>IF(COUNTIF(MaGv!$C$59:$BB$59, B870)&gt;0, INDEX(MaGv!$C$38:$BB$59, 1, MATCH(B870, MaGv!$C$59:$BB$59,0))," ")</f>
        <v xml:space="preserve"> </v>
      </c>
      <c r="J876" s="80" t="str">
        <f>IF(COUNTIF(MaGv!$C$64:$BB$64, B870)&gt;0, INDEX(MaGv!$C$38:$BB$64, 1, MATCH(B870, MaGv!$C$64:$BB$64,0))," ")</f>
        <v xml:space="preserve"> </v>
      </c>
      <c r="K876" s="75"/>
      <c r="L876" s="485" t="s">
        <v>24</v>
      </c>
      <c r="M876" s="80">
        <v>1</v>
      </c>
      <c r="N876" s="82" t="s">
        <v>446</v>
      </c>
      <c r="O876" s="80" t="str">
        <f>IF(COUNTIF(MaGv!$C$39:$BB$39, L870)&gt;0, INDEX(MaGv!$C$38:$BB$39, 1, MATCH(L870, MaGv!$C$39:$BB$39,0))," ")</f>
        <v xml:space="preserve"> </v>
      </c>
      <c r="P876" s="80" t="str">
        <f>IF(COUNTIF(MaGv!$C$44:$BB$44, L870)&gt;0, INDEX(MaGv!$C$38:$BB$44, 1, MATCH(L870, MaGv!$C$44:$BB$44,0))," ")</f>
        <v xml:space="preserve"> </v>
      </c>
      <c r="Q876" s="80" t="str">
        <f>IF(COUNTIF(MaGv!$C$49:$BB$49, L870)&gt;0, INDEX(MaGv!$C$38:$BB$49, 1, MATCH(L870, MaGv!$C$49:$BB$49,0))," ")</f>
        <v xml:space="preserve"> </v>
      </c>
      <c r="R876" s="80" t="str">
        <f>IF(COUNTIF(MaGv!$C$54:$BB$54, L870)&gt;0, INDEX(MaGv!$C$38:$BB$54, 1, MATCH(L870, MaGv!$C$54:$BB$54,0))," ")</f>
        <v xml:space="preserve"> </v>
      </c>
      <c r="S876" s="80" t="str">
        <f>IF(COUNTIF(MaGv!$C$59:$BB$59, L870)&gt;0, INDEX(MaGv!$C$38:$BB$59, 1, MATCH(L870, MaGv!$C$59:$BB$59,0))," ")</f>
        <v xml:space="preserve"> </v>
      </c>
      <c r="T876" s="80" t="str">
        <f>IF(COUNTIF(MaGv!$C$64:$BB$64, L870)&gt;0, INDEX(MaGv!$C$38:$BB$64, 1, MATCH(L870, MaGv!$C$64:$BB$64,0))," ")</f>
        <v xml:space="preserve"> </v>
      </c>
    </row>
    <row r="877" spans="1:22" ht="12.95" customHeight="1" x14ac:dyDescent="0.2">
      <c r="A877" s="91"/>
      <c r="B877" s="486"/>
      <c r="C877" s="48">
        <v>2</v>
      </c>
      <c r="D877" s="49" t="s">
        <v>707</v>
      </c>
      <c r="E877" s="48" t="str">
        <f>IF(COUNTIF(MaGv!$C$40:$BB$40, B870)&gt;0, INDEX(MaGv!$C$38:$BB$40, 1, MATCH(B870, MaGv!$C$40:$BB$40,0))," ")</f>
        <v xml:space="preserve"> </v>
      </c>
      <c r="F877" s="48" t="str">
        <f>IF(COUNTIF(MaGv!$C$45:$BB$45, B870)&gt;0, INDEX(MaGv!$C$38:$BB$45, 1, MATCH(B870, MaGv!$C$45:$BB$45,0))," ")</f>
        <v xml:space="preserve"> </v>
      </c>
      <c r="G877" s="48" t="str">
        <f>IF(COUNTIF(MaGv!$C$50:$BB$50, B870)&gt;0, INDEX(MaGv!$C$38:$BB$50, 1, MATCH(B870, MaGv!$C$50:$BB$50,0))," ")</f>
        <v xml:space="preserve"> </v>
      </c>
      <c r="H877" s="48" t="str">
        <f>IF(COUNTIF(MaGv!$C$55:$BB$55, B870)&gt;0, INDEX(MaGv!$C$38:$BB$55, 1, MATCH(B870, MaGv!$C$55:$BB$55,0))," ")</f>
        <v xml:space="preserve"> </v>
      </c>
      <c r="I877" s="48" t="str">
        <f>IF(COUNTIF(MaGv!$C$60:$BB$60, B870)&gt;0, INDEX(MaGv!$C$38:$BB$60, 1, MATCH(B870, MaGv!$C$60:$BB$60,0))," ")</f>
        <v xml:space="preserve"> </v>
      </c>
      <c r="J877" s="48" t="str">
        <f>IF(COUNTIF(MaGv!$C$65:$BB$65, B870)&gt;0, INDEX(MaGv!$C$38:$BB$65, 1, MATCH(B870, MaGv!$C$65:$BB$65,0))," ")</f>
        <v xml:space="preserve"> </v>
      </c>
      <c r="K877" s="75"/>
      <c r="L877" s="486"/>
      <c r="M877" s="48">
        <v>2</v>
      </c>
      <c r="N877" s="49" t="s">
        <v>707</v>
      </c>
      <c r="O877" s="48" t="str">
        <f>IF(COUNTIF(MaGv!$C$40:$BB$40, L870)&gt;0, INDEX(MaGv!$C$38:$BB$40, 1, MATCH(L870, MaGv!$C$40:$BB$40,0))," ")</f>
        <v xml:space="preserve"> </v>
      </c>
      <c r="P877" s="48" t="str">
        <f>IF(COUNTIF(MaGv!$C$45:$BB$45, L870)&gt;0, INDEX(MaGv!$C$38:$BB$45, 1, MATCH(L870, MaGv!$C$45:$BB$45,0))," ")</f>
        <v>A3</v>
      </c>
      <c r="Q877" s="48" t="str">
        <f>IF(COUNTIF(MaGv!$C$50:$BB$50, L870)&gt;0, INDEX(MaGv!$C$38:$BB$50, 1, MATCH(L870, MaGv!$C$50:$BB$50,0))," ")</f>
        <v xml:space="preserve"> </v>
      </c>
      <c r="R877" s="48" t="str">
        <f>IF(COUNTIF(MaGv!$C$55:$BB$55, L870)&gt;0, INDEX(MaGv!$C$38:$BB$55, 1, MATCH(L870, MaGv!$C$55:$BB$55,0))," ")</f>
        <v xml:space="preserve"> </v>
      </c>
      <c r="S877" s="48" t="str">
        <f>IF(COUNTIF(MaGv!$C$60:$BB$60, L870)&gt;0, INDEX(MaGv!$C$38:$BB$60, 1, MATCH(L870, MaGv!$C$60:$BB$60,0))," ")</f>
        <v xml:space="preserve"> </v>
      </c>
      <c r="T877" s="48" t="str">
        <f>IF(COUNTIF(MaGv!$C$65:$BB$65, L870)&gt;0, INDEX(MaGv!$C$38:$BB$65, 1, MATCH(L870, MaGv!$C$65:$BB$65,0))," ")</f>
        <v xml:space="preserve"> </v>
      </c>
    </row>
    <row r="878" spans="1:22" ht="12.95" customHeight="1" x14ac:dyDescent="0.2">
      <c r="A878" s="91"/>
      <c r="B878" s="486"/>
      <c r="C878" s="48">
        <v>3</v>
      </c>
      <c r="D878" s="49" t="s">
        <v>708</v>
      </c>
      <c r="E878" s="48" t="str">
        <f>IF(COUNTIF(MaGv!$C$41:$BB$41, B870)&gt;0, INDEX(MaGv!$C$38:$BB$41, 1, MATCH(B870, MaGv!$C$41:$BB$41,0))," ")</f>
        <v xml:space="preserve"> </v>
      </c>
      <c r="F878" s="48" t="str">
        <f>IF(COUNTIF(MaGv!$C$46:$BB$46, B870)&gt;0, INDEX(MaGv!$C$38:$BB$46, 1, MATCH(B870, MaGv!$C$46:$BB$46,0))," ")</f>
        <v xml:space="preserve"> </v>
      </c>
      <c r="G878" s="48" t="str">
        <f>IF(COUNTIF(MaGv!$C$51:$BB$51, B870)&gt;0, INDEX(MaGv!$C$38:$BB$51, 1, MATCH(B870, MaGv!$C$51:$BB$51,0))," ")</f>
        <v xml:space="preserve"> </v>
      </c>
      <c r="H878" s="48" t="str">
        <f>IF(COUNTIF(MaGv!$C$56:$BB$56, B870)&gt;0, INDEX(MaGv!$C$38:$BB$56, 1, MATCH(B870, MaGv!$C$56:$BB$56,0))," ")</f>
        <v xml:space="preserve"> </v>
      </c>
      <c r="I878" s="48" t="str">
        <f>IF(COUNTIF(MaGv!$C$61:$BB$61, B870)&gt;0, INDEX(MaGv!$C$38:$BB$61, 1, MATCH(B870, MaGv!$C$61:$BB$61,0))," ")</f>
        <v xml:space="preserve"> </v>
      </c>
      <c r="J878" s="48" t="str">
        <f>IF(COUNTIF(MaGv!$C$66:$BB$66, B870)&gt;0, INDEX(MaGv!$C$38:$BB$66, 1, MATCH(B870, MaGv!$C$66:$BB$66,0))," ")</f>
        <v xml:space="preserve"> </v>
      </c>
      <c r="K878" s="75"/>
      <c r="L878" s="486"/>
      <c r="M878" s="48">
        <v>3</v>
      </c>
      <c r="N878" s="49" t="s">
        <v>708</v>
      </c>
      <c r="O878" s="48" t="str">
        <f>IF(COUNTIF(MaGv!$C$41:$BB$41, L870)&gt;0, INDEX(MaGv!$C$38:$BB$41, 1, MATCH(L870, MaGv!$C$41:$BB$41,0))," ")</f>
        <v xml:space="preserve"> </v>
      </c>
      <c r="P878" s="48" t="str">
        <f>IF(COUNTIF(MaGv!$C$46:$BB$46, L870)&gt;0, INDEX(MaGv!$C$38:$BB$46, 1, MATCH(L870, MaGv!$C$46:$BB$46,0))," ")</f>
        <v>A12</v>
      </c>
      <c r="Q878" s="48" t="str">
        <f>IF(COUNTIF(MaGv!$C$51:$BB$51, L870)&gt;0, INDEX(MaGv!$C$38:$BB$51, 1, MATCH(L870, MaGv!$C$51:$BB$51,0))," ")</f>
        <v xml:space="preserve"> </v>
      </c>
      <c r="R878" s="48" t="str">
        <f>IF(COUNTIF(MaGv!$C$56:$BB$56, L870)&gt;0, INDEX(MaGv!$C$38:$BB$56, 1, MATCH(L870, MaGv!$C$56:$BB$56,0))," ")</f>
        <v xml:space="preserve"> </v>
      </c>
      <c r="S878" s="48" t="str">
        <f>IF(COUNTIF(MaGv!$C$61:$BB$61, L870)&gt;0, INDEX(MaGv!$C$38:$BB$61, 1, MATCH(L870, MaGv!$C$61:$BB$61,0))," ")</f>
        <v xml:space="preserve"> </v>
      </c>
      <c r="T878" s="48" t="str">
        <f>IF(COUNTIF(MaGv!$C$66:$BB$66, L870)&gt;0, INDEX(MaGv!$C$38:$BB$66, 1, MATCH(L870, MaGv!$C$66:$BB$66,0))," ")</f>
        <v xml:space="preserve"> </v>
      </c>
    </row>
    <row r="879" spans="1:22" ht="12.95" customHeight="1" x14ac:dyDescent="0.2">
      <c r="A879" s="91"/>
      <c r="B879" s="486"/>
      <c r="C879" s="48">
        <v>4</v>
      </c>
      <c r="D879" s="49" t="s">
        <v>709</v>
      </c>
      <c r="E879" s="48" t="str">
        <f>IF(COUNTIF(MaGv!$C$42:$BB$42, B870)&gt;0, INDEX(MaGv!$C$38:$BB$42, 1, MATCH(B870, MaGv!$C$42:$BB$42,0))," ")</f>
        <v xml:space="preserve"> </v>
      </c>
      <c r="F879" s="48" t="str">
        <f>IF(COUNTIF(MaGv!$C$47:$BB$47, B870)&gt;0, INDEX(MaGv!$C$38:$BB$47, 1, MATCH(B870, MaGv!$C$47:$BB$47,0))," ")</f>
        <v xml:space="preserve"> </v>
      </c>
      <c r="G879" s="48" t="str">
        <f>IF(COUNTIF(MaGv!$C$52:$BB$52, B870)&gt;0, INDEX(MaGv!$C$38:$BB$52, 1, MATCH(B870, MaGv!$C$52:$BB$52, 0))," ")</f>
        <v xml:space="preserve"> </v>
      </c>
      <c r="H879" s="48" t="str">
        <f>IF(COUNTIF(MaGv!$C$57:$BB$57, B870)&gt;0, INDEX(MaGv!$C$38:$BB$57, 1, MATCH(B870, MaGv!$C$57:$BB$57,0))," ")</f>
        <v xml:space="preserve"> </v>
      </c>
      <c r="I879" s="48" t="str">
        <f>IF(COUNTIF(MaGv!$C$62:$BB$62, B870)&gt;0, INDEX(MaGv!$C$38:$BB$62, 1, MATCH(B870, MaGv!$C$62:$BB$62,0))," ")</f>
        <v xml:space="preserve"> </v>
      </c>
      <c r="J879" s="48" t="str">
        <f>IF(COUNTIF(MaGv!$C$66:$BB$67, B870)&gt;0, INDEX(MaGv!$C$38:$BB$67, 1, MATCH(B870, MaGv!$C$67:$BB$67,0))," ")</f>
        <v xml:space="preserve"> </v>
      </c>
      <c r="K879" s="75"/>
      <c r="L879" s="486"/>
      <c r="M879" s="48">
        <v>4</v>
      </c>
      <c r="N879" s="49" t="s">
        <v>709</v>
      </c>
      <c r="O879" s="48" t="str">
        <f>IF(COUNTIF(MaGv!$C$42:$BB$42, L870)&gt;0, INDEX(MaGv!$C$38:$BB$42, 1, MATCH(L870, MaGv!$C$42:$BB$42,0))," ")</f>
        <v xml:space="preserve"> </v>
      </c>
      <c r="P879" s="48" t="str">
        <f>IF(COUNTIF(MaGv!$C$47:$BB$47, L870)&gt;0, INDEX(MaGv!$C$38:$BB$47, 1, MATCH(L870, MaGv!$C$47:$BB$47,0))," ")</f>
        <v>A13</v>
      </c>
      <c r="Q879" s="48" t="str">
        <f>IF(COUNTIF(MaGv!$C$52:$BB$52, L870)&gt;0, INDEX(MaGv!$C$38:$BB$52, 1, MATCH(L870, MaGv!$C$52:$BB$52, 0))," ")</f>
        <v xml:space="preserve"> </v>
      </c>
      <c r="R879" s="48" t="str">
        <f>IF(COUNTIF(MaGv!$C$57:$BB$57, L870)&gt;0, INDEX(MaGv!$C$38:$BB$57, 1, MATCH(L870, MaGv!$C$57:$BB$57,0))," ")</f>
        <v xml:space="preserve"> </v>
      </c>
      <c r="S879" s="48" t="str">
        <f>IF(COUNTIF(MaGv!$C$62:$BB$62, L870)&gt;0, INDEX(MaGv!$C$38:$BB$62, 1, MATCH(L870, MaGv!$C$62:$BB$62,0))," ")</f>
        <v xml:space="preserve"> </v>
      </c>
      <c r="T879" s="48" t="str">
        <f>IF(COUNTIF(MaGv!$C$66:$BB$67, L870)&gt;0, INDEX(MaGv!$C$38:$BB$67, 1, MATCH(L870, MaGv!$C$67:$BB$67,0))," ")</f>
        <v xml:space="preserve"> </v>
      </c>
    </row>
    <row r="880" spans="1:22" ht="12.95" customHeight="1" x14ac:dyDescent="0.2">
      <c r="A880" s="91"/>
      <c r="B880" s="487"/>
      <c r="C880" s="50">
        <v>5</v>
      </c>
      <c r="D880" s="51" t="s">
        <v>710</v>
      </c>
      <c r="E880" s="50" t="str">
        <f>IF(COUNTIF(MaGv!$C$43:$BB$43, B870)&gt;0, INDEX(MaGv!$C$38:$BB$43, 1, MATCH(B870, MaGv!$C$43:$BB$43,0))," ")</f>
        <v xml:space="preserve"> </v>
      </c>
      <c r="F880" s="50" t="str">
        <f>IF(COUNTIF(MaGv!$C$48:$BB$48, B870)&gt;0, INDEX(MaGv!$C$38:$BB$48, 1, MATCH(B870, MaGv!$C$48:$BB$48,0))," ")</f>
        <v xml:space="preserve"> </v>
      </c>
      <c r="G880" s="50" t="str">
        <f>IF(COUNTIF(MaGv!$C$53:$BB$53, B870)&gt;0, INDEX(MaGv!$C$38:$BB$53, 1, MATCH(B870, MaGv!$C$53:$BB$53,0))," ")</f>
        <v xml:space="preserve"> </v>
      </c>
      <c r="H880" s="50" t="str">
        <f>IF(COUNTIF(MaGv!$C$58:$BB$58, B870)&gt;0, INDEX(MaGv!$C$38:$BB$58, 1, MATCH(B870, MaGv!$C$58:$BB$58,0))," ")</f>
        <v xml:space="preserve"> </v>
      </c>
      <c r="I880" s="50" t="str">
        <f>IF(COUNTIF(MaGv!$C$63:$BB$63, B870)&gt;0, INDEX(MaGv!$C$38:$BB$63, 1, MATCH(B870, MaGv!$C$63:$BB$63,0))," ")</f>
        <v xml:space="preserve"> </v>
      </c>
      <c r="J880" s="50" t="str">
        <f>IF(COUNTIF(MaGv!$C$68:$BB$68, B870)&gt;0, INDEX(MaGv!$C$38:$BB$68, 1, MATCH(B870, MaGv!$C$68:$BB$68,0))," ")</f>
        <v xml:space="preserve"> </v>
      </c>
      <c r="K880" s="75"/>
      <c r="L880" s="487"/>
      <c r="M880" s="50">
        <v>5</v>
      </c>
      <c r="N880" s="51" t="s">
        <v>710</v>
      </c>
      <c r="O880" s="50" t="str">
        <f>IF(COUNTIF(MaGv!$C$43:$BB$43, L870)&gt;0, INDEX(MaGv!$C$38:$BB$43, 1, MATCH(L870, MaGv!$C$43:$BB$43,0))," ")</f>
        <v xml:space="preserve"> </v>
      </c>
      <c r="P880" s="50" t="str">
        <f>IF(COUNTIF(MaGv!$C$48:$BB$48, L870)&gt;0, INDEX(MaGv!$C$38:$BB$48, 1, MATCH(L870, MaGv!$C$48:$BB$48,0))," ")</f>
        <v xml:space="preserve"> </v>
      </c>
      <c r="Q880" s="50" t="str">
        <f>IF(COUNTIF(MaGv!$C$53:$BB$53, L870)&gt;0, INDEX(MaGv!$C$38:$BB$53, 1, MATCH(L870, MaGv!$C$53:$BB$53,0))," ")</f>
        <v xml:space="preserve"> </v>
      </c>
      <c r="R880" s="50" t="str">
        <f>IF(COUNTIF(MaGv!$C$58:$BB$58, L870)&gt;0, INDEX(MaGv!$C$38:$BB$58, 1, MATCH(L870, MaGv!$C$58:$BB$58,0))," ")</f>
        <v xml:space="preserve"> </v>
      </c>
      <c r="S880" s="50" t="str">
        <f>IF(COUNTIF(MaGv!$C$63:$BB$63, L870)&gt;0, INDEX(MaGv!$C$38:$BB$63, 1, MATCH(L870, MaGv!$C$63:$BB$63,0))," ")</f>
        <v xml:space="preserve"> </v>
      </c>
      <c r="T880" s="50" t="str">
        <f>IF(COUNTIF(MaGv!$C$68:$BB$68, L870)&gt;0, INDEX(MaGv!$C$38:$BB$68, 1, MATCH(L870, MaGv!$C$68:$BB$68,0))," ")</f>
        <v xml:space="preserve"> </v>
      </c>
    </row>
    <row r="881" spans="1:22" ht="12.95" customHeight="1" x14ac:dyDescent="0.2">
      <c r="A881" s="91"/>
      <c r="B881" s="86"/>
      <c r="C881" s="45"/>
      <c r="D881" s="52"/>
      <c r="E881" s="45"/>
      <c r="F881" s="45"/>
      <c r="G881" s="45"/>
      <c r="H881" s="45"/>
      <c r="I881" s="45"/>
      <c r="J881" s="45"/>
      <c r="K881" s="75"/>
      <c r="L881" s="86"/>
      <c r="M881" s="45"/>
      <c r="N881" s="52"/>
      <c r="O881" s="45"/>
      <c r="P881" s="45"/>
      <c r="Q881" s="45"/>
      <c r="R881" s="45"/>
      <c r="S881" s="45"/>
      <c r="T881" s="45"/>
    </row>
    <row r="882" spans="1:22" ht="12.95" customHeight="1" x14ac:dyDescent="0.2">
      <c r="A882" s="94"/>
      <c r="B882" s="87"/>
      <c r="C882" s="53"/>
      <c r="D882" s="53"/>
      <c r="E882" s="54"/>
      <c r="F882" s="54"/>
      <c r="G882" s="54"/>
      <c r="H882" s="54"/>
      <c r="I882" s="54"/>
      <c r="J882" s="54"/>
      <c r="K882" s="54"/>
      <c r="L882" s="87"/>
      <c r="M882" s="53"/>
      <c r="N882" s="53"/>
      <c r="O882" s="54"/>
      <c r="P882" s="54"/>
      <c r="Q882" s="54"/>
      <c r="R882" s="54"/>
      <c r="S882" s="54"/>
      <c r="T882" s="54"/>
    </row>
    <row r="883" spans="1:22" ht="12.95" customHeight="1" x14ac:dyDescent="0.2">
      <c r="A883" s="91"/>
      <c r="B883" s="83"/>
      <c r="C883" s="40" t="s">
        <v>94</v>
      </c>
      <c r="D883" s="40"/>
      <c r="E883" s="40"/>
      <c r="F883" s="40"/>
      <c r="G883" s="40"/>
      <c r="H883" s="40" t="str">
        <f>MaGv!$N$1</f>
        <v>02/1/2018</v>
      </c>
      <c r="I883" s="40"/>
      <c r="J883" s="40"/>
      <c r="K883" s="41"/>
      <c r="L883" s="83"/>
      <c r="M883" s="40" t="s">
        <v>94</v>
      </c>
      <c r="N883" s="40"/>
      <c r="O883" s="40"/>
      <c r="P883" s="40"/>
      <c r="Q883" s="40"/>
      <c r="R883" s="40" t="str">
        <f>MaGv!$N$1</f>
        <v>02/1/2018</v>
      </c>
      <c r="S883" s="40"/>
      <c r="T883" s="40"/>
    </row>
    <row r="884" spans="1:22" ht="15.75" customHeight="1" x14ac:dyDescent="0.3">
      <c r="B884" s="84" t="s">
        <v>95</v>
      </c>
      <c r="C884" s="489" t="str">
        <f>VLOOKUP(B886,dsma,3,0)&amp;"-"&amp;VLOOKUP(B886,dsma,5,0)</f>
        <v>Trần Quang Anh NGUYỆT-cn</v>
      </c>
      <c r="D884" s="489"/>
      <c r="E884" s="489"/>
      <c r="F884" s="489"/>
      <c r="G884" s="41"/>
      <c r="H884" s="42"/>
      <c r="I884" s="43" t="s">
        <v>180</v>
      </c>
      <c r="J884" s="44">
        <f>60-COUNTIF(E887:J896, " ")</f>
        <v>0</v>
      </c>
      <c r="K884" s="41"/>
      <c r="L884" s="84" t="s">
        <v>95</v>
      </c>
      <c r="M884" s="489" t="str">
        <f>VLOOKUP(L886,dsma,3,0)&amp;"-"&amp;VLOOKUP(L886,dsma,5,0)</f>
        <v>Nguyễn Thanh  HÀ-cn</v>
      </c>
      <c r="N884" s="489"/>
      <c r="O884" s="489"/>
      <c r="P884" s="489"/>
      <c r="Q884" s="41"/>
      <c r="R884" s="42"/>
      <c r="S884" s="43" t="s">
        <v>180</v>
      </c>
      <c r="T884" s="44">
        <f>60-COUNTIF(O887:T896, " ")</f>
        <v>3</v>
      </c>
    </row>
    <row r="885" spans="1:22" ht="3" customHeight="1" x14ac:dyDescent="0.2">
      <c r="B885" s="83"/>
      <c r="C885" s="41"/>
      <c r="D885" s="41"/>
      <c r="E885" s="45"/>
      <c r="F885" s="41"/>
      <c r="G885" s="41"/>
      <c r="H885" s="41"/>
      <c r="I885" s="41"/>
      <c r="J885" s="41"/>
      <c r="K885" s="41"/>
      <c r="L885" s="83"/>
      <c r="M885" s="41"/>
      <c r="N885" s="41"/>
      <c r="O885" s="45"/>
      <c r="P885" s="41"/>
      <c r="Q885" s="41"/>
      <c r="R885" s="41"/>
      <c r="S885" s="41"/>
      <c r="T885" s="41"/>
    </row>
    <row r="886" spans="1:22" ht="12.95" customHeight="1" x14ac:dyDescent="0.2">
      <c r="A886" s="93"/>
      <c r="B886" s="85" t="str">
        <f>X115</f>
        <v>BC05</v>
      </c>
      <c r="C886" s="46" t="s">
        <v>96</v>
      </c>
      <c r="D886" s="46" t="s">
        <v>97</v>
      </c>
      <c r="E886" s="46" t="s">
        <v>15</v>
      </c>
      <c r="F886" s="46" t="s">
        <v>16</v>
      </c>
      <c r="G886" s="46" t="s">
        <v>38</v>
      </c>
      <c r="H886" s="46" t="s">
        <v>39</v>
      </c>
      <c r="I886" s="46" t="s">
        <v>40</v>
      </c>
      <c r="J886" s="46" t="s">
        <v>41</v>
      </c>
      <c r="K886" s="74"/>
      <c r="L886" s="85" t="str">
        <f>X116</f>
        <v>BC06</v>
      </c>
      <c r="M886" s="46" t="s">
        <v>96</v>
      </c>
      <c r="N886" s="46" t="s">
        <v>97</v>
      </c>
      <c r="O886" s="46" t="s">
        <v>15</v>
      </c>
      <c r="P886" s="46" t="s">
        <v>16</v>
      </c>
      <c r="Q886" s="46" t="s">
        <v>38</v>
      </c>
      <c r="R886" s="46" t="s">
        <v>39</v>
      </c>
      <c r="S886" s="46" t="s">
        <v>40</v>
      </c>
      <c r="T886" s="46" t="s">
        <v>41</v>
      </c>
      <c r="V886" s="89">
        <v>112</v>
      </c>
    </row>
    <row r="887" spans="1:22" ht="12.95" customHeight="1" x14ac:dyDescent="0.2">
      <c r="A887" s="91"/>
      <c r="B887" s="488" t="s">
        <v>25</v>
      </c>
      <c r="C887" s="38">
        <v>1</v>
      </c>
      <c r="D887" s="47" t="s">
        <v>98</v>
      </c>
      <c r="E887" s="38" t="str">
        <f>IF(COUNTIF(MaGv!$C$4:$BB$4, B886)&gt;0, INDEX(MaGv!$C$3:$BB$4, 1, MATCH(B886, MaGv!$C$4:$BB$4,0))," ")</f>
        <v xml:space="preserve"> </v>
      </c>
      <c r="F887" s="38" t="str">
        <f>IF(COUNTIF(MaGv!$C$9:$BB$9, B886)&gt;0, INDEX(MaGv!$C$3:$BB$9, 1, MATCH(B886, MaGv!$C$9:$BB$9,0))," ")</f>
        <v xml:space="preserve"> </v>
      </c>
      <c r="G887" s="38" t="str">
        <f>IF(COUNTIF(MaGv!$C$14:$BB$14, B886)&gt;0, INDEX(MaGv!$C$3:$BB$14, 1, MATCH(B886, MaGv!$C$14:$BB$14,0))," ")</f>
        <v xml:space="preserve"> </v>
      </c>
      <c r="H887" s="38" t="str">
        <f>IF(COUNTIF(MaGv!$C$19:$BB$19, B886)&gt;0, INDEX(MaGv!$C$3:$BB$19, 1, MATCH(B886, MaGv!$C$19:$BB$19,0))," ")</f>
        <v xml:space="preserve"> </v>
      </c>
      <c r="I887" s="38" t="str">
        <f>IF(COUNTIF(MaGv!$C$24:$BB$24, B886)&gt;0, INDEX(MaGv!$C$3:$BB$24, 1, MATCH(B886, MaGv!$C$24:$BB$24,0))," ")</f>
        <v xml:space="preserve"> </v>
      </c>
      <c r="J887" s="38" t="str">
        <f>IF(COUNTIF(MaGv!$C$29:$BB$29, B886)&gt;0, INDEX(MaGv!$C$3:$BB$29, 1, MATCH(B886, MaGv!$C$29:$BB$29,0))," ")</f>
        <v xml:space="preserve"> </v>
      </c>
      <c r="K887" s="75"/>
      <c r="L887" s="488" t="s">
        <v>25</v>
      </c>
      <c r="M887" s="38">
        <v>1</v>
      </c>
      <c r="N887" s="47" t="s">
        <v>98</v>
      </c>
      <c r="O887" s="38" t="str">
        <f>IF(COUNTIF(MaGv!$C$4:$BB$4, L886)&gt;0, INDEX(MaGv!$C$3:$BB$4, 1, MATCH(L886, MaGv!$C$4:$BB$4,0))," ")</f>
        <v xml:space="preserve"> </v>
      </c>
      <c r="P887" s="38" t="str">
        <f>IF(COUNTIF(MaGv!$C$9:$BB$9, L886)&gt;0, INDEX(MaGv!$C$3:$BB$9, 1, MATCH(L886, MaGv!$C$9:$BB$9,0))," ")</f>
        <v xml:space="preserve"> </v>
      </c>
      <c r="Q887" s="38" t="str">
        <f>IF(COUNTIF(MaGv!$C$14:$BB$14, L886)&gt;0, INDEX(MaGv!$C$3:$BB$14, 1, MATCH(L886, MaGv!$C$14:$BB$14,0))," ")</f>
        <v xml:space="preserve"> </v>
      </c>
      <c r="R887" s="38" t="str">
        <f>IF(COUNTIF(MaGv!$C$19:$BB$19, L886)&gt;0, INDEX(MaGv!$C$3:$BB$19, 1, MATCH(L886, MaGv!$C$19:$BB$19,0))," ")</f>
        <v xml:space="preserve"> </v>
      </c>
      <c r="S887" s="38" t="str">
        <f>IF(COUNTIF(MaGv!$C$24:$BB$24, L886)&gt;0, INDEX(MaGv!$C$3:$BB$24, 1, MATCH(L886, MaGv!$C$24:$BB$24,0))," ")</f>
        <v xml:space="preserve"> </v>
      </c>
      <c r="T887" s="38" t="str">
        <f>IF(COUNTIF(MaGv!$C$29:$BB$29, L886)&gt;0, INDEX(MaGv!$C$3:$BB$29, 1, MATCH(L886, MaGv!$C$29:$BB$29,0))," ")</f>
        <v xml:space="preserve"> </v>
      </c>
    </row>
    <row r="888" spans="1:22" ht="12.95" customHeight="1" x14ac:dyDescent="0.2">
      <c r="A888" s="91"/>
      <c r="B888" s="486"/>
      <c r="C888" s="48">
        <v>2</v>
      </c>
      <c r="D888" s="49" t="s">
        <v>140</v>
      </c>
      <c r="E888" s="48" t="str">
        <f>IF(COUNTIF(MaGv!$C$5:$BB$5, B886)&gt;0, INDEX(MaGv!$C$3:$BB$5, 1, MATCH(B886, MaGv!$C$5:$BB$5,0))," ")</f>
        <v xml:space="preserve"> </v>
      </c>
      <c r="F888" s="48" t="str">
        <f>IF(COUNTIF(MaGv!$C$10:$BB$10, B886)&gt;0, INDEX(MaGv!$C$3:$BB$10, 1, MATCH(B886, MaGv!$C$10:$BB$10,0))," ")</f>
        <v xml:space="preserve"> </v>
      </c>
      <c r="G888" s="48" t="str">
        <f>IF(COUNTIF(MaGv!$C$15:$BB$15, B886)&gt;0, INDEX(MaGv!$C$3:$BB$15, 1, MATCH(B886, MaGv!$C$15:$BB$15,0))," ")</f>
        <v xml:space="preserve"> </v>
      </c>
      <c r="H888" s="48" t="str">
        <f>IF(COUNTIF(MaGv!$C$20:$BB$20, B886)&gt;0, INDEX(MaGv!$C$3:$BB$20, 1, MATCH(B886, MaGv!$C$20:$BB$20,0))," ")</f>
        <v xml:space="preserve"> </v>
      </c>
      <c r="I888" s="48" t="str">
        <f>IF(COUNTIF(MaGv!$C$25:$BB$25, B886)&gt;0, INDEX(MaGv!$C$3:$BB$25, 1, MATCH(B886, MaGv!$C$25:$BB$25,0))," ")</f>
        <v xml:space="preserve"> </v>
      </c>
      <c r="J888" s="48" t="str">
        <f>IF(COUNTIF(MaGv!$C$30:$BB$30, B886)&gt;0, INDEX(MaGv!$C$3:$BB$30, 1, MATCH(B886, MaGv!$C$30:$BB$30,0))," ")</f>
        <v xml:space="preserve"> </v>
      </c>
      <c r="K888" s="75"/>
      <c r="L888" s="486"/>
      <c r="M888" s="48">
        <v>2</v>
      </c>
      <c r="N888" s="49" t="s">
        <v>140</v>
      </c>
      <c r="O888" s="48" t="str">
        <f>IF(COUNTIF(MaGv!$C$5:$BB$5, L886)&gt;0, INDEX(MaGv!$C$3:$BB$5, 1, MATCH(L886, MaGv!$C$5:$BB$5,0))," ")</f>
        <v xml:space="preserve"> </v>
      </c>
      <c r="P888" s="48" t="str">
        <f>IF(COUNTIF(MaGv!$C$10:$BB$10, L886)&gt;0, INDEX(MaGv!$C$3:$BB$10, 1, MATCH(L886, MaGv!$C$10:$BB$10,0))," ")</f>
        <v>A14</v>
      </c>
      <c r="Q888" s="48" t="str">
        <f>IF(COUNTIF(MaGv!$C$15:$BB$15, L886)&gt;0, INDEX(MaGv!$C$3:$BB$15, 1, MATCH(L886, MaGv!$C$15:$BB$15,0))," ")</f>
        <v xml:space="preserve"> </v>
      </c>
      <c r="R888" s="48" t="str">
        <f>IF(COUNTIF(MaGv!$C$20:$BB$20, L886)&gt;0, INDEX(MaGv!$C$3:$BB$20, 1, MATCH(L886, MaGv!$C$20:$BB$20,0))," ")</f>
        <v xml:space="preserve"> </v>
      </c>
      <c r="S888" s="48" t="str">
        <f>IF(COUNTIF(MaGv!$C$25:$BB$25, L886)&gt;0, INDEX(MaGv!$C$3:$BB$25, 1, MATCH(L886, MaGv!$C$25:$BB$25,0))," ")</f>
        <v xml:space="preserve"> </v>
      </c>
      <c r="T888" s="48" t="str">
        <f>IF(COUNTIF(MaGv!$C$30:$BB$30, L886)&gt;0, INDEX(MaGv!$C$3:$BB$30, 1, MATCH(L886, MaGv!$C$30:$BB$30,0))," ")</f>
        <v xml:space="preserve"> </v>
      </c>
    </row>
    <row r="889" spans="1:22" ht="12.95" customHeight="1" x14ac:dyDescent="0.2">
      <c r="A889" s="91"/>
      <c r="B889" s="486"/>
      <c r="C889" s="48">
        <v>3</v>
      </c>
      <c r="D889" s="49" t="s">
        <v>445</v>
      </c>
      <c r="E889" s="48" t="str">
        <f>IF(COUNTIF(MaGv!$C$6:$BB$6, B886)&gt;0, INDEX(MaGv!$C$3:$BB$6, 1, MATCH(B886, MaGv!$C$6:$BB$6,0))," ")</f>
        <v xml:space="preserve"> </v>
      </c>
      <c r="F889" s="48" t="str">
        <f>IF(COUNTIF(MaGv!$C$11:$BB$11, B886)&gt;0, INDEX(MaGv!$C$3:$BB$11, 1, MATCH(B886, MaGv!$C$11:$BB$11,0))," ")</f>
        <v xml:space="preserve"> </v>
      </c>
      <c r="G889" s="48" t="str">
        <f>IF(COUNTIF(MaGv!$C$16:$BB$16, B886)&gt;0, INDEX(MaGv!$C$3:$BB$16, 1, MATCH(B886, MaGv!$C$16:$BB$16,0))," ")</f>
        <v xml:space="preserve"> </v>
      </c>
      <c r="H889" s="48" t="str">
        <f>IF(COUNTIF(MaGv!$C$21:$BB$21, B886)&gt;0, INDEX(MaGv!$C$3:$BB$21, 1, MATCH(B886, MaGv!$C$21:$BB$21,0))," ")</f>
        <v xml:space="preserve"> </v>
      </c>
      <c r="I889" s="48" t="str">
        <f>IF(COUNTIF(MaGv!$C$26:$BB$26, B886)&gt;0, INDEX(MaGv!$C$3:$BB$26, 1, MATCH(B886, MaGv!$C$26:$BB$26,0))," ")</f>
        <v xml:space="preserve"> </v>
      </c>
      <c r="J889" s="48" t="str">
        <f>IF(COUNTIF(MaGv!$C$31:$BB$31, B886)&gt;0, INDEX(MaGv!$C$3:$BB$31, 1, MATCH(B886, MaGv!$C$31:$BB$31,0))," ")</f>
        <v xml:space="preserve"> </v>
      </c>
      <c r="K889" s="75"/>
      <c r="L889" s="486"/>
      <c r="M889" s="48">
        <v>3</v>
      </c>
      <c r="N889" s="49" t="s">
        <v>445</v>
      </c>
      <c r="O889" s="48" t="str">
        <f>IF(COUNTIF(MaGv!$C$6:$BB$6, L886)&gt;0, INDEX(MaGv!$C$3:$BB$6, 1, MATCH(L886, MaGv!$C$6:$BB$6,0))," ")</f>
        <v xml:space="preserve"> </v>
      </c>
      <c r="P889" s="48" t="str">
        <f>IF(COUNTIF(MaGv!$C$11:$BB$11, L886)&gt;0, INDEX(MaGv!$C$3:$BB$11, 1, MATCH(L886, MaGv!$C$11:$BB$11,0))," ")</f>
        <v xml:space="preserve"> </v>
      </c>
      <c r="Q889" s="48" t="str">
        <f>IF(COUNTIF(MaGv!$C$16:$BB$16, L886)&gt;0, INDEX(MaGv!$C$3:$BB$16, 1, MATCH(L886, MaGv!$C$16:$BB$16,0))," ")</f>
        <v xml:space="preserve"> </v>
      </c>
      <c r="R889" s="48" t="str">
        <f>IF(COUNTIF(MaGv!$C$21:$BB$21, L886)&gt;0, INDEX(MaGv!$C$3:$BB$21, 1, MATCH(L886, MaGv!$C$21:$BB$21,0))," ")</f>
        <v xml:space="preserve"> </v>
      </c>
      <c r="S889" s="48" t="str">
        <f>IF(COUNTIF(MaGv!$C$26:$BB$26, L886)&gt;0, INDEX(MaGv!$C$3:$BB$26, 1, MATCH(L886, MaGv!$C$26:$BB$26,0))," ")</f>
        <v xml:space="preserve"> </v>
      </c>
      <c r="T889" s="48" t="str">
        <f>IF(COUNTIF(MaGv!$C$31:$BB$31, L886)&gt;0, INDEX(MaGv!$C$3:$BB$31, 1, MATCH(L886, MaGv!$C$31:$BB$31,0))," ")</f>
        <v xml:space="preserve"> </v>
      </c>
    </row>
    <row r="890" spans="1:22" ht="12.95" customHeight="1" x14ac:dyDescent="0.2">
      <c r="A890" s="91"/>
      <c r="B890" s="486"/>
      <c r="C890" s="48">
        <v>4</v>
      </c>
      <c r="D890" s="49" t="s">
        <v>141</v>
      </c>
      <c r="E890" s="48" t="str">
        <f>IF(COUNTIF(MaGv!$C$7:$BB$7, B886)&gt;0, INDEX(MaGv!$C$3:$BB$7, 1, MATCH(B886, MaGv!$C$7:$BB$7,0))," ")</f>
        <v xml:space="preserve"> </v>
      </c>
      <c r="F890" s="48" t="str">
        <f>IF(COUNTIF(MaGv!$C$12:$BB$12, B886)&gt;0, INDEX(MaGv!$C$3:$BB$12, 1, MATCH(B886, MaGv!$C$12:$BB$12,0))," ")</f>
        <v xml:space="preserve"> </v>
      </c>
      <c r="G890" s="48" t="str">
        <f>IF(COUNTIF(MaGv!$C$17:$BB$17, B886)&gt;0, INDEX(MaGv!$C$3:$BB$17, 1, MATCH(B886, MaGv!$C$17:$BB$17,0))," ")</f>
        <v xml:space="preserve"> </v>
      </c>
      <c r="H890" s="48" t="str">
        <f>IF(COUNTIF(MaGv!$C$22:$BB$22, B886)&gt;0, INDEX(MaGv!$C$3:$BB$22, 1, MATCH(B886, MaGv!$C$22:$BB$22,0))," ")</f>
        <v xml:space="preserve"> </v>
      </c>
      <c r="I890" s="48" t="str">
        <f>IF(COUNTIF(MaGv!$C$27:$BB$27, B886)&gt;0, INDEX(MaGv!$C$3:$BB$27, 1, MATCH(B886, MaGv!$C$27:$BB$27,0))," ")</f>
        <v xml:space="preserve"> </v>
      </c>
      <c r="J890" s="48" t="str">
        <f>IF(COUNTIF(MaGv!$C$32:$BB$32, B886)&gt;0, INDEX(MaGv!$C$3:$BB$32, 1, MATCH(B886, MaGv!$C$32:$BB$32,0))," ")</f>
        <v xml:space="preserve"> </v>
      </c>
      <c r="K890" s="75"/>
      <c r="L890" s="486"/>
      <c r="M890" s="48">
        <v>4</v>
      </c>
      <c r="N890" s="49" t="s">
        <v>141</v>
      </c>
      <c r="O890" s="48" t="str">
        <f>IF(COUNTIF(MaGv!$C$7:$BB$7, L886)&gt;0, INDEX(MaGv!$C$3:$BB$7, 1, MATCH(L886, MaGv!$C$7:$BB$7,0))," ")</f>
        <v xml:space="preserve"> </v>
      </c>
      <c r="P890" s="48" t="str">
        <f>IF(COUNTIF(MaGv!$C$12:$BB$12, L886)&gt;0, INDEX(MaGv!$C$3:$BB$12, 1, MATCH(L886, MaGv!$C$12:$BB$12,0))," ")</f>
        <v xml:space="preserve"> </v>
      </c>
      <c r="Q890" s="48" t="str">
        <f>IF(COUNTIF(MaGv!$C$17:$BB$17, L886)&gt;0, INDEX(MaGv!$C$3:$BB$17, 1, MATCH(L886, MaGv!$C$17:$BB$17,0))," ")</f>
        <v xml:space="preserve"> </v>
      </c>
      <c r="R890" s="48" t="str">
        <f>IF(COUNTIF(MaGv!$C$22:$BB$22, L886)&gt;0, INDEX(MaGv!$C$3:$BB$22, 1, MATCH(L886, MaGv!$C$22:$BB$22,0))," ")</f>
        <v xml:space="preserve"> </v>
      </c>
      <c r="S890" s="48" t="str">
        <f>IF(COUNTIF(MaGv!$C$27:$BB$27, L886)&gt;0, INDEX(MaGv!$C$3:$BB$27, 1, MATCH(L886, MaGv!$C$27:$BB$27,0))," ")</f>
        <v>A6</v>
      </c>
      <c r="T890" s="48" t="str">
        <f>IF(COUNTIF(MaGv!$C$32:$BB$32, L886)&gt;0, INDEX(MaGv!$C$3:$BB$32, 1, MATCH(L886, MaGv!$C$32:$BB$32,0))," ")</f>
        <v xml:space="preserve"> </v>
      </c>
    </row>
    <row r="891" spans="1:22" ht="12.95" customHeight="1" thickBot="1" x14ac:dyDescent="0.25">
      <c r="A891" s="91"/>
      <c r="B891" s="486"/>
      <c r="C891" s="79">
        <v>5</v>
      </c>
      <c r="D891" s="81" t="s">
        <v>142</v>
      </c>
      <c r="E891" s="79" t="str">
        <f>IF(COUNTIF(MaGv!$C$8:$BB$8, B886)&gt;0, INDEX(MaGv!$C$3:$BB$8, 1, MATCH(B886, MaGv!$C$8:$BB$8,0))," ")</f>
        <v xml:space="preserve"> </v>
      </c>
      <c r="F891" s="79" t="str">
        <f>IF(COUNTIF(MaGv!$C$13:$BB$13, B886)&gt;0, INDEX(MaGv!$C$3:$BB$13, 1, MATCH(B886, MaGv!$C$13:$BB$13,0))," ")</f>
        <v xml:space="preserve"> </v>
      </c>
      <c r="G891" s="79" t="str">
        <f>IF(COUNTIF(MaGv!$C$18:$BB$18, B886)&gt;0, INDEX(MaGv!$C$3:$BB$18, 1, MATCH(B886, MaGv!$C$18:$BB$18,0))," ")</f>
        <v xml:space="preserve"> </v>
      </c>
      <c r="H891" s="79" t="str">
        <f>IF(COUNTIF(MaGv!$C$23:$BB$23, B886)&gt;0, INDEX(MaGv!$C$3:$BB$23, 1, MATCH(B886, MaGv!$C$23:$BB$23,0))," ")</f>
        <v xml:space="preserve"> </v>
      </c>
      <c r="I891" s="79" t="str">
        <f>IF(COUNTIF(MaGv!$C$28:$BB$28, B886)&gt;0, INDEX(MaGv!$C$3:$BB$28, 1, MATCH(B886, MaGv!$C$28:$BB$28,0))," ")</f>
        <v xml:space="preserve"> </v>
      </c>
      <c r="J891" s="79" t="str">
        <f>IF(COUNTIF(MaGv!$C$33:$BB$33, B886)&gt;0, INDEX(MaGv!$C$3:$BB$33, 1, MATCH(B886, MaGv!$C$33:$BB$33, 0))," ")</f>
        <v xml:space="preserve"> </v>
      </c>
      <c r="K891" s="75"/>
      <c r="L891" s="486"/>
      <c r="M891" s="79">
        <v>5</v>
      </c>
      <c r="N891" s="81" t="s">
        <v>142</v>
      </c>
      <c r="O891" s="79" t="str">
        <f>IF(COUNTIF(MaGv!$C$8:$BB$8, L886)&gt;0, INDEX(MaGv!$C$3:$BB$8, 1, MATCH(L886, MaGv!$C$8:$BB$8,0))," ")</f>
        <v xml:space="preserve"> </v>
      </c>
      <c r="P891" s="79" t="str">
        <f>IF(COUNTIF(MaGv!$C$13:$BB$13, L886)&gt;0, INDEX(MaGv!$C$3:$BB$13, 1, MATCH(L886, MaGv!$C$13:$BB$13,0))," ")</f>
        <v xml:space="preserve"> </v>
      </c>
      <c r="Q891" s="79" t="str">
        <f>IF(COUNTIF(MaGv!$C$18:$BB$18, L886)&gt;0, INDEX(MaGv!$C$3:$BB$18, 1, MATCH(L886, MaGv!$C$18:$BB$18,0))," ")</f>
        <v xml:space="preserve"> </v>
      </c>
      <c r="R891" s="79" t="str">
        <f>IF(COUNTIF(MaGv!$C$23:$BB$23, L886)&gt;0, INDEX(MaGv!$C$3:$BB$23, 1, MATCH(L886, MaGv!$C$23:$BB$23,0))," ")</f>
        <v xml:space="preserve"> </v>
      </c>
      <c r="S891" s="79" t="str">
        <f>IF(COUNTIF(MaGv!$C$28:$BB$28, L886)&gt;0, INDEX(MaGv!$C$3:$BB$28, 1, MATCH(L886, MaGv!$C$28:$BB$28,0))," ")</f>
        <v xml:space="preserve"> </v>
      </c>
      <c r="T891" s="79" t="str">
        <f>IF(COUNTIF(MaGv!$C$33:$BB$33, L886)&gt;0, INDEX(MaGv!$C$3:$BB$33, 1, MATCH(L886, MaGv!$C$33:$BB$33, 0))," ")</f>
        <v xml:space="preserve"> </v>
      </c>
    </row>
    <row r="892" spans="1:22" ht="12.95" customHeight="1" thickTop="1" x14ac:dyDescent="0.2">
      <c r="A892" s="91"/>
      <c r="B892" s="485" t="s">
        <v>24</v>
      </c>
      <c r="C892" s="80">
        <v>1</v>
      </c>
      <c r="D892" s="82" t="s">
        <v>446</v>
      </c>
      <c r="E892" s="80" t="str">
        <f>IF(COUNTIF(MaGv!$C$39:$BB$39, B886)&gt;0, INDEX(MaGv!$C$38:$BB$39, 1, MATCH(B886, MaGv!$C$39:$BB$39,0))," ")</f>
        <v xml:space="preserve"> </v>
      </c>
      <c r="F892" s="80" t="str">
        <f>IF(COUNTIF(MaGv!$C$44:$BB$44, B886)&gt;0, INDEX(MaGv!$C$38:$BB$44, 1, MATCH(B886, MaGv!$C$44:$BB$44,0))," ")</f>
        <v xml:space="preserve"> </v>
      </c>
      <c r="G892" s="80" t="str">
        <f>IF(COUNTIF(MaGv!$C$49:$BB$49, B886)&gt;0, INDEX(MaGv!$C$38:$BB$49, 1, MATCH(B886, MaGv!$C$49:$BB$49,0))," ")</f>
        <v xml:space="preserve"> </v>
      </c>
      <c r="H892" s="80" t="str">
        <f>IF(COUNTIF(MaGv!$C$54:$BB$54, B886)&gt;0, INDEX(MaGv!$C$38:$BB$54, 1, MATCH(B886, MaGv!$C$54:$BB$54,0))," ")</f>
        <v xml:space="preserve"> </v>
      </c>
      <c r="I892" s="80" t="str">
        <f>IF(COUNTIF(MaGv!$C$59:$BB$59, B886)&gt;0, INDEX(MaGv!$C$38:$BB$59, 1, MATCH(B886, MaGv!$C$59:$BB$59,0))," ")</f>
        <v xml:space="preserve"> </v>
      </c>
      <c r="J892" s="80" t="str">
        <f>IF(COUNTIF(MaGv!$C$64:$BB$64, B886)&gt;0, INDEX(MaGv!$C$38:$BB$64, 1, MATCH(B886, MaGv!$C$64:$BB$64,0))," ")</f>
        <v xml:space="preserve"> </v>
      </c>
      <c r="K892" s="75"/>
      <c r="L892" s="485" t="s">
        <v>24</v>
      </c>
      <c r="M892" s="80">
        <v>1</v>
      </c>
      <c r="N892" s="82" t="s">
        <v>446</v>
      </c>
      <c r="O892" s="80" t="str">
        <f>IF(COUNTIF(MaGv!$C$39:$BB$39, L886)&gt;0, INDEX(MaGv!$C$38:$BB$39, 1, MATCH(L886, MaGv!$C$39:$BB$39,0))," ")</f>
        <v xml:space="preserve"> </v>
      </c>
      <c r="P892" s="80" t="str">
        <f>IF(COUNTIF(MaGv!$C$44:$BB$44, L886)&gt;0, INDEX(MaGv!$C$38:$BB$44, 1, MATCH(L886, MaGv!$C$44:$BB$44,0))," ")</f>
        <v xml:space="preserve"> </v>
      </c>
      <c r="Q892" s="80" t="str">
        <f>IF(COUNTIF(MaGv!$C$49:$BB$49, L886)&gt;0, INDEX(MaGv!$C$38:$BB$49, 1, MATCH(L886, MaGv!$C$49:$BB$49,0))," ")</f>
        <v xml:space="preserve"> </v>
      </c>
      <c r="R892" s="80" t="str">
        <f>IF(COUNTIF(MaGv!$C$54:$BB$54, L886)&gt;0, INDEX(MaGv!$C$38:$BB$54, 1, MATCH(L886, MaGv!$C$54:$BB$54,0))," ")</f>
        <v xml:space="preserve"> </v>
      </c>
      <c r="S892" s="80" t="str">
        <f>IF(COUNTIF(MaGv!$C$59:$BB$59, L886)&gt;0, INDEX(MaGv!$C$38:$BB$59, 1, MATCH(L886, MaGv!$C$59:$BB$59,0))," ")</f>
        <v xml:space="preserve"> </v>
      </c>
      <c r="T892" s="80" t="str">
        <f>IF(COUNTIF(MaGv!$C$64:$BB$64, L886)&gt;0, INDEX(MaGv!$C$38:$BB$64, 1, MATCH(L886, MaGv!$C$64:$BB$64,0))," ")</f>
        <v xml:space="preserve"> </v>
      </c>
    </row>
    <row r="893" spans="1:22" ht="12.95" customHeight="1" x14ac:dyDescent="0.2">
      <c r="A893" s="91"/>
      <c r="B893" s="486"/>
      <c r="C893" s="48">
        <v>2</v>
      </c>
      <c r="D893" s="49" t="s">
        <v>707</v>
      </c>
      <c r="E893" s="48" t="str">
        <f>IF(COUNTIF(MaGv!$C$40:$BB$40, B886)&gt;0, INDEX(MaGv!$C$38:$BB$40, 1, MATCH(B886, MaGv!$C$40:$BB$40,0))," ")</f>
        <v xml:space="preserve"> </v>
      </c>
      <c r="F893" s="48" t="str">
        <f>IF(COUNTIF(MaGv!$C$45:$BB$45, B886)&gt;0, INDEX(MaGv!$C$38:$BB$45, 1, MATCH(B886, MaGv!$C$45:$BB$45,0))," ")</f>
        <v xml:space="preserve"> </v>
      </c>
      <c r="G893" s="48" t="str">
        <f>IF(COUNTIF(MaGv!$C$50:$BB$50, B886)&gt;0, INDEX(MaGv!$C$38:$BB$50, 1, MATCH(B886, MaGv!$C$50:$BB$50,0))," ")</f>
        <v xml:space="preserve"> </v>
      </c>
      <c r="H893" s="48" t="str">
        <f>IF(COUNTIF(MaGv!$C$55:$BB$55, B886)&gt;0, INDEX(MaGv!$C$38:$BB$55, 1, MATCH(B886, MaGv!$C$55:$BB$55,0))," ")</f>
        <v xml:space="preserve"> </v>
      </c>
      <c r="I893" s="48" t="str">
        <f>IF(COUNTIF(MaGv!$C$60:$BB$60, B886)&gt;0, INDEX(MaGv!$C$38:$BB$60, 1, MATCH(B886, MaGv!$C$60:$BB$60,0))," ")</f>
        <v xml:space="preserve"> </v>
      </c>
      <c r="J893" s="48" t="str">
        <f>IF(COUNTIF(MaGv!$C$65:$BB$65, B886)&gt;0, INDEX(MaGv!$C$38:$BB$65, 1, MATCH(B886, MaGv!$C$65:$BB$65,0))," ")</f>
        <v xml:space="preserve"> </v>
      </c>
      <c r="K893" s="75"/>
      <c r="L893" s="486"/>
      <c r="M893" s="48">
        <v>2</v>
      </c>
      <c r="N893" s="49" t="s">
        <v>707</v>
      </c>
      <c r="O893" s="48" t="str">
        <f>IF(COUNTIF(MaGv!$C$40:$BB$40, L886)&gt;0, INDEX(MaGv!$C$38:$BB$40, 1, MATCH(L886, MaGv!$C$40:$BB$40,0))," ")</f>
        <v xml:space="preserve"> </v>
      </c>
      <c r="P893" s="48" t="str">
        <f>IF(COUNTIF(MaGv!$C$45:$BB$45, L886)&gt;0, INDEX(MaGv!$C$38:$BB$45, 1, MATCH(L886, MaGv!$C$45:$BB$45,0))," ")</f>
        <v xml:space="preserve"> </v>
      </c>
      <c r="Q893" s="48" t="str">
        <f>IF(COUNTIF(MaGv!$C$50:$BB$50, L886)&gt;0, INDEX(MaGv!$C$38:$BB$50, 1, MATCH(L886, MaGv!$C$50:$BB$50,0))," ")</f>
        <v xml:space="preserve"> </v>
      </c>
      <c r="R893" s="48" t="str">
        <f>IF(COUNTIF(MaGv!$C$55:$BB$55, L886)&gt;0, INDEX(MaGv!$C$38:$BB$55, 1, MATCH(L886, MaGv!$C$55:$BB$55,0))," ")</f>
        <v xml:space="preserve"> </v>
      </c>
      <c r="S893" s="48" t="str">
        <f>IF(COUNTIF(MaGv!$C$60:$BB$60, L886)&gt;0, INDEX(MaGv!$C$38:$BB$60, 1, MATCH(L886, MaGv!$C$60:$BB$60,0))," ")</f>
        <v xml:space="preserve"> </v>
      </c>
      <c r="T893" s="48" t="str">
        <f>IF(COUNTIF(MaGv!$C$65:$BB$65, L886)&gt;0, INDEX(MaGv!$C$38:$BB$65, 1, MATCH(L886, MaGv!$C$65:$BB$65,0))," ")</f>
        <v xml:space="preserve"> </v>
      </c>
    </row>
    <row r="894" spans="1:22" ht="12.95" customHeight="1" x14ac:dyDescent="0.2">
      <c r="A894" s="91"/>
      <c r="B894" s="486"/>
      <c r="C894" s="48">
        <v>3</v>
      </c>
      <c r="D894" s="49" t="s">
        <v>708</v>
      </c>
      <c r="E894" s="48" t="str">
        <f>IF(COUNTIF(MaGv!$C$41:$BB$41, B886)&gt;0, INDEX(MaGv!$C$38:$BB$41, 1, MATCH(B886, MaGv!$C$41:$BB$41,0))," ")</f>
        <v xml:space="preserve"> </v>
      </c>
      <c r="F894" s="48" t="str">
        <f>IF(COUNTIF(MaGv!$C$46:$BB$46, B886)&gt;0, INDEX(MaGv!$C$38:$BB$46, 1, MATCH(B886, MaGv!$C$46:$BB$46,0))," ")</f>
        <v xml:space="preserve"> </v>
      </c>
      <c r="G894" s="48" t="str">
        <f>IF(COUNTIF(MaGv!$C$51:$BB$51, B886)&gt;0, INDEX(MaGv!$C$38:$BB$51, 1, MATCH(B886, MaGv!$C$51:$BB$51,0))," ")</f>
        <v xml:space="preserve"> </v>
      </c>
      <c r="H894" s="48" t="str">
        <f>IF(COUNTIF(MaGv!$C$56:$BB$56, B886)&gt;0, INDEX(MaGv!$C$38:$BB$56, 1, MATCH(B886, MaGv!$C$56:$BB$56,0))," ")</f>
        <v xml:space="preserve"> </v>
      </c>
      <c r="I894" s="48" t="str">
        <f>IF(COUNTIF(MaGv!$C$61:$BB$61, B886)&gt;0, INDEX(MaGv!$C$38:$BB$61, 1, MATCH(B886, MaGv!$C$61:$BB$61,0))," ")</f>
        <v xml:space="preserve"> </v>
      </c>
      <c r="J894" s="48" t="str">
        <f>IF(COUNTIF(MaGv!$C$66:$BB$66, B886)&gt;0, INDEX(MaGv!$C$38:$BB$66, 1, MATCH(B886, MaGv!$C$66:$BB$66,0))," ")</f>
        <v xml:space="preserve"> </v>
      </c>
      <c r="K894" s="75"/>
      <c r="L894" s="486"/>
      <c r="M894" s="48">
        <v>3</v>
      </c>
      <c r="N894" s="49" t="s">
        <v>708</v>
      </c>
      <c r="O894" s="48" t="str">
        <f>IF(COUNTIF(MaGv!$C$41:$BB$41, L886)&gt;0, INDEX(MaGv!$C$38:$BB$41, 1, MATCH(L886, MaGv!$C$41:$BB$41,0))," ")</f>
        <v xml:space="preserve"> </v>
      </c>
      <c r="P894" s="48" t="str">
        <f>IF(COUNTIF(MaGv!$C$46:$BB$46, L886)&gt;0, INDEX(MaGv!$C$38:$BB$46, 1, MATCH(L886, MaGv!$C$46:$BB$46,0))," ")</f>
        <v xml:space="preserve"> </v>
      </c>
      <c r="Q894" s="48" t="str">
        <f>IF(COUNTIF(MaGv!$C$51:$BB$51, L886)&gt;0, INDEX(MaGv!$C$38:$BB$51, 1, MATCH(L886, MaGv!$C$51:$BB$51,0))," ")</f>
        <v xml:space="preserve"> </v>
      </c>
      <c r="R894" s="48" t="str">
        <f>IF(COUNTIF(MaGv!$C$56:$BB$56, L886)&gt;0, INDEX(MaGv!$C$38:$BB$56, 1, MATCH(L886, MaGv!$C$56:$BB$56,0))," ")</f>
        <v xml:space="preserve"> </v>
      </c>
      <c r="S894" s="48" t="str">
        <f>IF(COUNTIF(MaGv!$C$61:$BB$61, L886)&gt;0, INDEX(MaGv!$C$38:$BB$61, 1, MATCH(L886, MaGv!$C$61:$BB$61,0))," ")</f>
        <v xml:space="preserve"> </v>
      </c>
      <c r="T894" s="48" t="str">
        <f>IF(COUNTIF(MaGv!$C$66:$BB$66, L886)&gt;0, INDEX(MaGv!$C$38:$BB$66, 1, MATCH(L886, MaGv!$C$66:$BB$66,0))," ")</f>
        <v xml:space="preserve"> </v>
      </c>
    </row>
    <row r="895" spans="1:22" ht="12.95" customHeight="1" x14ac:dyDescent="0.2">
      <c r="A895" s="91"/>
      <c r="B895" s="486"/>
      <c r="C895" s="48">
        <v>4</v>
      </c>
      <c r="D895" s="49" t="s">
        <v>709</v>
      </c>
      <c r="E895" s="48" t="str">
        <f>IF(COUNTIF(MaGv!$C$42:$BB$42, B886)&gt;0, INDEX(MaGv!$C$38:$BB$42, 1, MATCH(B886, MaGv!$C$42:$BB$42,0))," ")</f>
        <v xml:space="preserve"> </v>
      </c>
      <c r="F895" s="48" t="str">
        <f>IF(COUNTIF(MaGv!$C$47:$BB$47, B886)&gt;0, INDEX(MaGv!$C$38:$BB$47, 1, MATCH(B886, MaGv!$C$47:$BB$47,0))," ")</f>
        <v xml:space="preserve"> </v>
      </c>
      <c r="G895" s="48" t="str">
        <f>IF(COUNTIF(MaGv!$C$52:$BB$52, B886)&gt;0, INDEX(MaGv!$C$38:$BB$52, 1, MATCH(B886, MaGv!$C$52:$BB$52, 0))," ")</f>
        <v xml:space="preserve"> </v>
      </c>
      <c r="H895" s="48" t="str">
        <f>IF(COUNTIF(MaGv!$C$57:$BB$57, B886)&gt;0, INDEX(MaGv!$C$38:$BB$57, 1, MATCH(B886, MaGv!$C$57:$BB$57,0))," ")</f>
        <v xml:space="preserve"> </v>
      </c>
      <c r="I895" s="48" t="str">
        <f>IF(COUNTIF(MaGv!$C$62:$BB$62, B886)&gt;0, INDEX(MaGv!$C$38:$BB$62, 1, MATCH(B886, MaGv!$C$62:$BB$62,0))," ")</f>
        <v xml:space="preserve"> </v>
      </c>
      <c r="J895" s="48" t="str">
        <f>IF(COUNTIF(MaGv!$C$66:$BB$67, B886)&gt;0, INDEX(MaGv!$C$38:$BB$67, 1, MATCH(B886, MaGv!$C$67:$BB$67,0))," ")</f>
        <v xml:space="preserve"> </v>
      </c>
      <c r="K895" s="75"/>
      <c r="L895" s="486"/>
      <c r="M895" s="48">
        <v>4</v>
      </c>
      <c r="N895" s="49" t="s">
        <v>709</v>
      </c>
      <c r="O895" s="48" t="str">
        <f>IF(COUNTIF(MaGv!$C$42:$BB$42, L886)&gt;0, INDEX(MaGv!$C$38:$BB$42, 1, MATCH(L886, MaGv!$C$42:$BB$42,0))," ")</f>
        <v xml:space="preserve"> </v>
      </c>
      <c r="P895" s="48" t="str">
        <f>IF(COUNTIF(MaGv!$C$47:$BB$47, L886)&gt;0, INDEX(MaGv!$C$38:$BB$47, 1, MATCH(L886, MaGv!$C$47:$BB$47,0))," ")</f>
        <v xml:space="preserve"> </v>
      </c>
      <c r="Q895" s="48" t="str">
        <f>IF(COUNTIF(MaGv!$C$52:$BB$52, L886)&gt;0, INDEX(MaGv!$C$38:$BB$52, 1, MATCH(L886, MaGv!$C$52:$BB$52, 0))," ")</f>
        <v xml:space="preserve"> </v>
      </c>
      <c r="R895" s="48" t="str">
        <f>IF(COUNTIF(MaGv!$C$57:$BB$57, L886)&gt;0, INDEX(MaGv!$C$38:$BB$57, 1, MATCH(L886, MaGv!$C$57:$BB$57,0))," ")</f>
        <v xml:space="preserve"> </v>
      </c>
      <c r="S895" s="48" t="str">
        <f>IF(COUNTIF(MaGv!$C$62:$BB$62, L886)&gt;0, INDEX(MaGv!$C$38:$BB$62, 1, MATCH(L886, MaGv!$C$62:$BB$62,0))," ")</f>
        <v xml:space="preserve"> </v>
      </c>
      <c r="T895" s="48" t="str">
        <f>IF(COUNTIF(MaGv!$C$66:$BB$67, L886)&gt;0, INDEX(MaGv!$C$38:$BB$67, 1, MATCH(L886, MaGv!$C$67:$BB$67,0))," ")</f>
        <v xml:space="preserve"> </v>
      </c>
    </row>
    <row r="896" spans="1:22" ht="12.95" customHeight="1" x14ac:dyDescent="0.2">
      <c r="A896" s="91"/>
      <c r="B896" s="487"/>
      <c r="C896" s="50">
        <v>5</v>
      </c>
      <c r="D896" s="51" t="s">
        <v>710</v>
      </c>
      <c r="E896" s="50" t="str">
        <f>IF(COUNTIF(MaGv!$C$43:$BB$43, B886)&gt;0, INDEX(MaGv!$C$38:$BB$43, 1, MATCH(B886, MaGv!$C$43:$BB$43,0))," ")</f>
        <v xml:space="preserve"> </v>
      </c>
      <c r="F896" s="50" t="str">
        <f>IF(COUNTIF(MaGv!$C$48:$BB$48, B886)&gt;0, INDEX(MaGv!$C$38:$BB$48, 1, MATCH(B886, MaGv!$C$48:$BB$48,0))," ")</f>
        <v xml:space="preserve"> </v>
      </c>
      <c r="G896" s="50" t="str">
        <f>IF(COUNTIF(MaGv!$C$53:$BB$53, B886)&gt;0, INDEX(MaGv!$C$38:$BB$53, 1, MATCH(B886, MaGv!$C$53:$BB$53,0))," ")</f>
        <v xml:space="preserve"> </v>
      </c>
      <c r="H896" s="50" t="str">
        <f>IF(COUNTIF(MaGv!$C$58:$BB$58, B886)&gt;0, INDEX(MaGv!$C$38:$BB$58, 1, MATCH(B886, MaGv!$C$58:$BB$58,0))," ")</f>
        <v xml:space="preserve"> </v>
      </c>
      <c r="I896" s="50" t="str">
        <f>IF(COUNTIF(MaGv!$C$63:$BB$63, B886)&gt;0, INDEX(MaGv!$C$38:$BB$63, 1, MATCH(B886, MaGv!$C$63:$BB$63,0))," ")</f>
        <v xml:space="preserve"> </v>
      </c>
      <c r="J896" s="50" t="str">
        <f>IF(COUNTIF(MaGv!$C$68:$BB$68, B886)&gt;0, INDEX(MaGv!$C$38:$BB$68, 1, MATCH(B886, MaGv!$C$68:$BB$68,0))," ")</f>
        <v xml:space="preserve"> </v>
      </c>
      <c r="K896" s="75"/>
      <c r="L896" s="487"/>
      <c r="M896" s="50">
        <v>5</v>
      </c>
      <c r="N896" s="51" t="s">
        <v>710</v>
      </c>
      <c r="O896" s="50" t="str">
        <f>IF(COUNTIF(MaGv!$C$43:$BB$43, L886)&gt;0, INDEX(MaGv!$C$38:$BB$43, 1, MATCH(L886, MaGv!$C$43:$BB$43,0))," ")</f>
        <v xml:space="preserve"> </v>
      </c>
      <c r="P896" s="50" t="str">
        <f>IF(COUNTIF(MaGv!$C$48:$BB$48, L886)&gt;0, INDEX(MaGv!$C$38:$BB$48, 1, MATCH(L886, MaGv!$C$48:$BB$48,0))," ")</f>
        <v xml:space="preserve"> </v>
      </c>
      <c r="Q896" s="50" t="str">
        <f>IF(COUNTIF(MaGv!$C$53:$BB$53, L886)&gt;0, INDEX(MaGv!$C$38:$BB$53, 1, MATCH(L886, MaGv!$C$53:$BB$53,0))," ")</f>
        <v xml:space="preserve"> </v>
      </c>
      <c r="R896" s="50" t="str">
        <f>IF(COUNTIF(MaGv!$C$58:$BB$58, L886)&gt;0, INDEX(MaGv!$C$38:$BB$58, 1, MATCH(L886, MaGv!$C$58:$BB$58,0))," ")</f>
        <v>A1</v>
      </c>
      <c r="S896" s="50" t="str">
        <f>IF(COUNTIF(MaGv!$C$63:$BB$63, L886)&gt;0, INDEX(MaGv!$C$38:$BB$63, 1, MATCH(L886, MaGv!$C$63:$BB$63,0))," ")</f>
        <v xml:space="preserve"> </v>
      </c>
      <c r="T896" s="50" t="str">
        <f>IF(COUNTIF(MaGv!$C$68:$BB$68, L886)&gt;0, INDEX(MaGv!$C$38:$BB$68, 1, MATCH(L886, MaGv!$C$68:$BB$68,0))," ")</f>
        <v xml:space="preserve"> </v>
      </c>
    </row>
    <row r="899" spans="1:22" ht="12.95" customHeight="1" x14ac:dyDescent="0.2">
      <c r="A899" s="91"/>
      <c r="B899" s="83"/>
      <c r="C899" s="40" t="s">
        <v>94</v>
      </c>
      <c r="D899" s="40"/>
      <c r="E899" s="40"/>
      <c r="F899" s="40"/>
      <c r="G899" s="40"/>
      <c r="H899" s="40" t="str">
        <f>MaGv!$N$1</f>
        <v>02/1/2018</v>
      </c>
      <c r="I899" s="40"/>
      <c r="J899" s="40"/>
      <c r="K899" s="41"/>
      <c r="L899" s="83"/>
      <c r="M899" s="40" t="s">
        <v>94</v>
      </c>
      <c r="N899" s="40"/>
      <c r="O899" s="40"/>
      <c r="P899" s="40"/>
      <c r="Q899" s="40"/>
      <c r="R899" s="40" t="str">
        <f>MaGv!$N$1</f>
        <v>02/1/2018</v>
      </c>
      <c r="S899" s="40"/>
      <c r="T899" s="40"/>
    </row>
    <row r="900" spans="1:22" ht="17.25" customHeight="1" x14ac:dyDescent="0.3">
      <c r="B900" s="84" t="s">
        <v>95</v>
      </c>
      <c r="C900" s="489" t="str">
        <f>VLOOKUP(B902,dsma,3,0)&amp;"-"&amp;VLOOKUP(B902,dsma,5,0)</f>
        <v>Trần Quang THÊU-cn</v>
      </c>
      <c r="D900" s="489"/>
      <c r="E900" s="489"/>
      <c r="F900" s="489"/>
      <c r="G900" s="41"/>
      <c r="H900" s="42"/>
      <c r="I900" s="43" t="s">
        <v>180</v>
      </c>
      <c r="J900" s="44">
        <f>60-COUNTIF(E903:J912, " ")</f>
        <v>8</v>
      </c>
      <c r="K900" s="41"/>
      <c r="L900" s="84" t="s">
        <v>95</v>
      </c>
      <c r="M900" s="489" t="str">
        <f>VLOOKUP(L902,dsma,3,0)&amp;"-"&amp;VLOOKUP(L902,dsma,5,0)</f>
        <v>Lê Thị Hồng NHUNG-cn</v>
      </c>
      <c r="N900" s="489"/>
      <c r="O900" s="489"/>
      <c r="P900" s="489"/>
      <c r="Q900" s="41"/>
      <c r="R900" s="42"/>
      <c r="S900" s="43" t="s">
        <v>180</v>
      </c>
      <c r="T900" s="44">
        <f>60-COUNTIF(O903:T912, " ")</f>
        <v>2</v>
      </c>
    </row>
    <row r="901" spans="1:22" ht="3" customHeight="1" x14ac:dyDescent="0.2">
      <c r="B901" s="83"/>
      <c r="C901" s="41"/>
      <c r="D901" s="41"/>
      <c r="E901" s="45"/>
      <c r="F901" s="41"/>
      <c r="G901" s="41"/>
      <c r="H901" s="41"/>
      <c r="I901" s="41"/>
      <c r="J901" s="41"/>
      <c r="K901" s="41"/>
      <c r="L901" s="83"/>
      <c r="M901" s="41"/>
      <c r="N901" s="41"/>
      <c r="O901" s="45"/>
      <c r="P901" s="41"/>
      <c r="Q901" s="41"/>
      <c r="R901" s="41"/>
      <c r="S901" s="41"/>
      <c r="T901" s="41"/>
    </row>
    <row r="902" spans="1:22" ht="12.95" customHeight="1" x14ac:dyDescent="0.2">
      <c r="A902" s="93"/>
      <c r="B902" s="85" t="str">
        <f>X117</f>
        <v>BC07</v>
      </c>
      <c r="C902" s="46" t="s">
        <v>96</v>
      </c>
      <c r="D902" s="46" t="s">
        <v>97</v>
      </c>
      <c r="E902" s="46" t="s">
        <v>15</v>
      </c>
      <c r="F902" s="46" t="s">
        <v>16</v>
      </c>
      <c r="G902" s="46" t="s">
        <v>38</v>
      </c>
      <c r="H902" s="46" t="s">
        <v>39</v>
      </c>
      <c r="I902" s="46" t="s">
        <v>40</v>
      </c>
      <c r="J902" s="46" t="s">
        <v>41</v>
      </c>
      <c r="K902" s="74"/>
      <c r="L902" s="85" t="str">
        <f>X118</f>
        <v>BC08</v>
      </c>
      <c r="M902" s="46" t="s">
        <v>96</v>
      </c>
      <c r="N902" s="46" t="s">
        <v>97</v>
      </c>
      <c r="O902" s="46" t="s">
        <v>15</v>
      </c>
      <c r="P902" s="46" t="s">
        <v>16</v>
      </c>
      <c r="Q902" s="46" t="s">
        <v>38</v>
      </c>
      <c r="R902" s="46" t="s">
        <v>39</v>
      </c>
      <c r="S902" s="46" t="s">
        <v>40</v>
      </c>
      <c r="T902" s="46" t="s">
        <v>41</v>
      </c>
      <c r="V902" s="89">
        <v>114</v>
      </c>
    </row>
    <row r="903" spans="1:22" ht="12.95" customHeight="1" x14ac:dyDescent="0.2">
      <c r="A903" s="91"/>
      <c r="B903" s="488" t="s">
        <v>25</v>
      </c>
      <c r="C903" s="38">
        <v>1</v>
      </c>
      <c r="D903" s="47" t="s">
        <v>98</v>
      </c>
      <c r="E903" s="38" t="str">
        <f>IF(COUNTIF(MaGv!$C$4:$BB$4, B902)&gt;0, INDEX(MaGv!$C$3:$BB$4, 1, MATCH(B902, MaGv!$C$4:$BB$4,0))," ")</f>
        <v>B11</v>
      </c>
      <c r="F903" s="38" t="str">
        <f>IF(COUNTIF(MaGv!$C$9:$BB$9, B902)&gt;0, INDEX(MaGv!$C$3:$BB$9, 1, MATCH(B902, MaGv!$C$9:$BB$9,0))," ")</f>
        <v xml:space="preserve"> </v>
      </c>
      <c r="G903" s="38" t="str">
        <f>IF(COUNTIF(MaGv!$C$14:$BB$14, B902)&gt;0, INDEX(MaGv!$C$3:$BB$14, 1, MATCH(B902, MaGv!$C$14:$BB$14,0))," ")</f>
        <v xml:space="preserve"> </v>
      </c>
      <c r="H903" s="38" t="str">
        <f>IF(COUNTIF(MaGv!$C$19:$BB$19, B902)&gt;0, INDEX(MaGv!$C$3:$BB$19, 1, MATCH(B902, MaGv!$C$19:$BB$19,0))," ")</f>
        <v xml:space="preserve"> </v>
      </c>
      <c r="I903" s="38" t="str">
        <f>IF(COUNTIF(MaGv!$C$24:$BB$24, B902)&gt;0, INDEX(MaGv!$C$3:$BB$24, 1, MATCH(B902, MaGv!$C$24:$BB$24,0))," ")</f>
        <v xml:space="preserve"> </v>
      </c>
      <c r="J903" s="38" t="str">
        <f>IF(COUNTIF(MaGv!$C$29:$BB$29, B902)&gt;0, INDEX(MaGv!$C$3:$BB$29, 1, MATCH(B902, MaGv!$C$29:$BB$29,0))," ")</f>
        <v xml:space="preserve"> </v>
      </c>
      <c r="K903" s="75"/>
      <c r="L903" s="488" t="s">
        <v>25</v>
      </c>
      <c r="M903" s="38">
        <v>1</v>
      </c>
      <c r="N903" s="47" t="s">
        <v>98</v>
      </c>
      <c r="O903" s="38" t="str">
        <f>IF(COUNTIF(MaGv!$C$4:$BB$4, L902)&gt;0, INDEX(MaGv!$C$3:$BB$4, 1, MATCH(L902, MaGv!$C$4:$BB$4,0))," ")</f>
        <v xml:space="preserve"> </v>
      </c>
      <c r="P903" s="38" t="str">
        <f>IF(COUNTIF(MaGv!$C$9:$BB$9, L902)&gt;0, INDEX(MaGv!$C$3:$BB$9, 1, MATCH(L902, MaGv!$C$9:$BB$9,0))," ")</f>
        <v xml:space="preserve"> </v>
      </c>
      <c r="Q903" s="38" t="str">
        <f>IF(COUNTIF(MaGv!$C$14:$BB$14, L902)&gt;0, INDEX(MaGv!$C$3:$BB$14, 1, MATCH(L902, MaGv!$C$14:$BB$14,0))," ")</f>
        <v xml:space="preserve"> </v>
      </c>
      <c r="R903" s="38" t="str">
        <f>IF(COUNTIF(MaGv!$C$19:$BB$19, L902)&gt;0, INDEX(MaGv!$C$3:$BB$19, 1, MATCH(L902, MaGv!$C$19:$BB$19,0))," ")</f>
        <v xml:space="preserve"> </v>
      </c>
      <c r="S903" s="38" t="str">
        <f>IF(COUNTIF(MaGv!$C$24:$BB$24, L902)&gt;0, INDEX(MaGv!$C$3:$BB$24, 1, MATCH(L902, MaGv!$C$24:$BB$24,0))," ")</f>
        <v xml:space="preserve"> </v>
      </c>
      <c r="T903" s="38" t="str">
        <f>IF(COUNTIF(MaGv!$C$29:$BB$29, L902)&gt;0, INDEX(MaGv!$C$3:$BB$29, 1, MATCH(L902, MaGv!$C$29:$BB$29,0))," ")</f>
        <v xml:space="preserve"> </v>
      </c>
    </row>
    <row r="904" spans="1:22" ht="12.95" customHeight="1" x14ac:dyDescent="0.2">
      <c r="A904" s="91"/>
      <c r="B904" s="486"/>
      <c r="C904" s="48">
        <v>2</v>
      </c>
      <c r="D904" s="49" t="s">
        <v>140</v>
      </c>
      <c r="E904" s="48" t="str">
        <f>IF(COUNTIF(MaGv!$C$5:$BB$5, B902)&gt;0, INDEX(MaGv!$C$3:$BB$5, 1, MATCH(B902, MaGv!$C$5:$BB$5,0))," ")</f>
        <v>B11</v>
      </c>
      <c r="F904" s="48" t="str">
        <f>IF(COUNTIF(MaGv!$C$10:$BB$10, B902)&gt;0, INDEX(MaGv!$C$3:$BB$10, 1, MATCH(B902, MaGv!$C$10:$BB$10,0))," ")</f>
        <v xml:space="preserve"> </v>
      </c>
      <c r="G904" s="48" t="str">
        <f>IF(COUNTIF(MaGv!$C$15:$BB$15, B902)&gt;0, INDEX(MaGv!$C$3:$BB$15, 1, MATCH(B902, MaGv!$C$15:$BB$15,0))," ")</f>
        <v xml:space="preserve"> </v>
      </c>
      <c r="H904" s="48" t="str">
        <f>IF(COUNTIF(MaGv!$C$20:$BB$20, B902)&gt;0, INDEX(MaGv!$C$3:$BB$20, 1, MATCH(B902, MaGv!$C$20:$BB$20,0))," ")</f>
        <v xml:space="preserve"> </v>
      </c>
      <c r="I904" s="48" t="str">
        <f>IF(COUNTIF(MaGv!$C$25:$BB$25, B902)&gt;0, INDEX(MaGv!$C$3:$BB$25, 1, MATCH(B902, MaGv!$C$25:$BB$25,0))," ")</f>
        <v xml:space="preserve"> </v>
      </c>
      <c r="J904" s="48" t="str">
        <f>IF(COUNTIF(MaGv!$C$30:$BB$30, B902)&gt;0, INDEX(MaGv!$C$3:$BB$30, 1, MATCH(B902, MaGv!$C$30:$BB$30,0))," ")</f>
        <v xml:space="preserve"> </v>
      </c>
      <c r="K904" s="75"/>
      <c r="L904" s="486"/>
      <c r="M904" s="48">
        <v>2</v>
      </c>
      <c r="N904" s="49" t="s">
        <v>140</v>
      </c>
      <c r="O904" s="48" t="str">
        <f>IF(COUNTIF(MaGv!$C$5:$BB$5, L902)&gt;0, INDEX(MaGv!$C$3:$BB$5, 1, MATCH(L902, MaGv!$C$5:$BB$5,0))," ")</f>
        <v xml:space="preserve"> </v>
      </c>
      <c r="P904" s="48" t="str">
        <f>IF(COUNTIF(MaGv!$C$10:$BB$10, L902)&gt;0, INDEX(MaGv!$C$3:$BB$10, 1, MATCH(L902, MaGv!$C$10:$BB$10,0))," ")</f>
        <v xml:space="preserve"> </v>
      </c>
      <c r="Q904" s="48" t="str">
        <f>IF(COUNTIF(MaGv!$C$15:$BB$15, L902)&gt;0, INDEX(MaGv!$C$3:$BB$15, 1, MATCH(L902, MaGv!$C$15:$BB$15,0))," ")</f>
        <v xml:space="preserve"> </v>
      </c>
      <c r="R904" s="48" t="str">
        <f>IF(COUNTIF(MaGv!$C$20:$BB$20, L902)&gt;0, INDEX(MaGv!$C$3:$BB$20, 1, MATCH(L902, MaGv!$C$20:$BB$20,0))," ")</f>
        <v xml:space="preserve"> </v>
      </c>
      <c r="S904" s="48" t="str">
        <f>IF(COUNTIF(MaGv!$C$25:$BB$25, L902)&gt;0, INDEX(MaGv!$C$3:$BB$25, 1, MATCH(L902, MaGv!$C$25:$BB$25,0))," ")</f>
        <v xml:space="preserve"> </v>
      </c>
      <c r="T904" s="48" t="str">
        <f>IF(COUNTIF(MaGv!$C$30:$BB$30, L902)&gt;0, INDEX(MaGv!$C$3:$BB$30, 1, MATCH(L902, MaGv!$C$30:$BB$30,0))," ")</f>
        <v xml:space="preserve"> </v>
      </c>
    </row>
    <row r="905" spans="1:22" ht="12.95" customHeight="1" x14ac:dyDescent="0.2">
      <c r="A905" s="91"/>
      <c r="B905" s="486"/>
      <c r="C905" s="48">
        <v>3</v>
      </c>
      <c r="D905" s="49" t="s">
        <v>445</v>
      </c>
      <c r="E905" s="48" t="str">
        <f>IF(COUNTIF(MaGv!$C$6:$BB$6, B902)&gt;0, INDEX(MaGv!$C$3:$BB$6, 1, MATCH(B902, MaGv!$C$6:$BB$6,0))," ")</f>
        <v>B13</v>
      </c>
      <c r="F905" s="48" t="str">
        <f>IF(COUNTIF(MaGv!$C$11:$BB$11, B902)&gt;0, INDEX(MaGv!$C$3:$BB$11, 1, MATCH(B902, MaGv!$C$11:$BB$11,0))," ")</f>
        <v xml:space="preserve"> </v>
      </c>
      <c r="G905" s="48" t="str">
        <f>IF(COUNTIF(MaGv!$C$16:$BB$16, B902)&gt;0, INDEX(MaGv!$C$3:$BB$16, 1, MATCH(B902, MaGv!$C$16:$BB$16,0))," ")</f>
        <v xml:space="preserve"> </v>
      </c>
      <c r="H905" s="48" t="str">
        <f>IF(COUNTIF(MaGv!$C$21:$BB$21, B902)&gt;0, INDEX(MaGv!$C$3:$BB$21, 1, MATCH(B902, MaGv!$C$21:$BB$21,0))," ")</f>
        <v>B10</v>
      </c>
      <c r="I905" s="48" t="str">
        <f>IF(COUNTIF(MaGv!$C$26:$BB$26, B902)&gt;0, INDEX(MaGv!$C$3:$BB$26, 1, MATCH(B902, MaGv!$C$26:$BB$26,0))," ")</f>
        <v xml:space="preserve"> </v>
      </c>
      <c r="J905" s="48" t="str">
        <f>IF(COUNTIF(MaGv!$C$31:$BB$31, B902)&gt;0, INDEX(MaGv!$C$3:$BB$31, 1, MATCH(B902, MaGv!$C$31:$BB$31,0))," ")</f>
        <v xml:space="preserve"> </v>
      </c>
      <c r="K905" s="75"/>
      <c r="L905" s="486"/>
      <c r="M905" s="48">
        <v>3</v>
      </c>
      <c r="N905" s="49" t="s">
        <v>445</v>
      </c>
      <c r="O905" s="48" t="str">
        <f>IF(COUNTIF(MaGv!$C$6:$BB$6, L902)&gt;0, INDEX(MaGv!$C$3:$BB$6, 1, MATCH(L902, MaGv!$C$6:$BB$6,0))," ")</f>
        <v xml:space="preserve"> </v>
      </c>
      <c r="P905" s="48" t="str">
        <f>IF(COUNTIF(MaGv!$C$11:$BB$11, L902)&gt;0, INDEX(MaGv!$C$3:$BB$11, 1, MATCH(L902, MaGv!$C$11:$BB$11,0))," ")</f>
        <v xml:space="preserve"> </v>
      </c>
      <c r="Q905" s="48" t="str">
        <f>IF(COUNTIF(MaGv!$C$16:$BB$16, L902)&gt;0, INDEX(MaGv!$C$3:$BB$16, 1, MATCH(L902, MaGv!$C$16:$BB$16,0))," ")</f>
        <v xml:space="preserve"> </v>
      </c>
      <c r="R905" s="48" t="str">
        <f>IF(COUNTIF(MaGv!$C$21:$BB$21, L902)&gt;0, INDEX(MaGv!$C$3:$BB$21, 1, MATCH(L902, MaGv!$C$21:$BB$21,0))," ")</f>
        <v xml:space="preserve"> </v>
      </c>
      <c r="S905" s="48" t="str">
        <f>IF(COUNTIF(MaGv!$C$26:$BB$26, L902)&gt;0, INDEX(MaGv!$C$3:$BB$26, 1, MATCH(L902, MaGv!$C$26:$BB$26,0))," ")</f>
        <v xml:space="preserve"> </v>
      </c>
      <c r="T905" s="48" t="str">
        <f>IF(COUNTIF(MaGv!$C$31:$BB$31, L902)&gt;0, INDEX(MaGv!$C$3:$BB$31, 1, MATCH(L902, MaGv!$C$31:$BB$31,0))," ")</f>
        <v xml:space="preserve"> </v>
      </c>
    </row>
    <row r="906" spans="1:22" ht="12.95" customHeight="1" x14ac:dyDescent="0.2">
      <c r="A906" s="91"/>
      <c r="B906" s="486"/>
      <c r="C906" s="48">
        <v>4</v>
      </c>
      <c r="D906" s="49" t="s">
        <v>141</v>
      </c>
      <c r="E906" s="48" t="str">
        <f>IF(COUNTIF(MaGv!$C$7:$BB$7, B902)&gt;0, INDEX(MaGv!$C$3:$BB$7, 1, MATCH(B902, MaGv!$C$7:$BB$7,0))," ")</f>
        <v>B13</v>
      </c>
      <c r="F906" s="48" t="str">
        <f>IF(COUNTIF(MaGv!$C$12:$BB$12, B902)&gt;0, INDEX(MaGv!$C$3:$BB$12, 1, MATCH(B902, MaGv!$C$12:$BB$12,0))," ")</f>
        <v xml:space="preserve"> </v>
      </c>
      <c r="G906" s="48" t="str">
        <f>IF(COUNTIF(MaGv!$C$17:$BB$17, B902)&gt;0, INDEX(MaGv!$C$3:$BB$17, 1, MATCH(B902, MaGv!$C$17:$BB$17,0))," ")</f>
        <v xml:space="preserve"> </v>
      </c>
      <c r="H906" s="48" t="str">
        <f>IF(COUNTIF(MaGv!$C$22:$BB$22, B902)&gt;0, INDEX(MaGv!$C$3:$BB$22, 1, MATCH(B902, MaGv!$C$22:$BB$22,0))," ")</f>
        <v xml:space="preserve"> </v>
      </c>
      <c r="I906" s="48" t="str">
        <f>IF(COUNTIF(MaGv!$C$27:$BB$27, B902)&gt;0, INDEX(MaGv!$C$3:$BB$27, 1, MATCH(B902, MaGv!$C$27:$BB$27,0))," ")</f>
        <v xml:space="preserve"> </v>
      </c>
      <c r="J906" s="48" t="str">
        <f>IF(COUNTIF(MaGv!$C$32:$BB$32, B902)&gt;0, INDEX(MaGv!$C$3:$BB$32, 1, MATCH(B902, MaGv!$C$32:$BB$32,0))," ")</f>
        <v xml:space="preserve"> </v>
      </c>
      <c r="K906" s="75"/>
      <c r="L906" s="486"/>
      <c r="M906" s="48">
        <v>4</v>
      </c>
      <c r="N906" s="49" t="s">
        <v>141</v>
      </c>
      <c r="O906" s="48" t="str">
        <f>IF(COUNTIF(MaGv!$C$7:$BB$7, L902)&gt;0, INDEX(MaGv!$C$3:$BB$7, 1, MATCH(L902, MaGv!$C$7:$BB$7,0))," ")</f>
        <v xml:space="preserve"> </v>
      </c>
      <c r="P906" s="48" t="str">
        <f>IF(COUNTIF(MaGv!$C$12:$BB$12, L902)&gt;0, INDEX(MaGv!$C$3:$BB$12, 1, MATCH(L902, MaGv!$C$12:$BB$12,0))," ")</f>
        <v xml:space="preserve"> </v>
      </c>
      <c r="Q906" s="48" t="str">
        <f>IF(COUNTIF(MaGv!$C$17:$BB$17, L902)&gt;0, INDEX(MaGv!$C$3:$BB$17, 1, MATCH(L902, MaGv!$C$17:$BB$17,0))," ")</f>
        <v xml:space="preserve"> </v>
      </c>
      <c r="R906" s="48" t="str">
        <f>IF(COUNTIF(MaGv!$C$22:$BB$22, L902)&gt;0, INDEX(MaGv!$C$3:$BB$22, 1, MATCH(L902, MaGv!$C$22:$BB$22,0))," ")</f>
        <v xml:space="preserve"> </v>
      </c>
      <c r="S906" s="48" t="str">
        <f>IF(COUNTIF(MaGv!$C$27:$BB$27, L902)&gt;0, INDEX(MaGv!$C$3:$BB$27, 1, MATCH(L902, MaGv!$C$27:$BB$27,0))," ")</f>
        <v xml:space="preserve"> </v>
      </c>
      <c r="T906" s="48" t="str">
        <f>IF(COUNTIF(MaGv!$C$32:$BB$32, L902)&gt;0, INDEX(MaGv!$C$3:$BB$32, 1, MATCH(L902, MaGv!$C$32:$BB$32,0))," ")</f>
        <v xml:space="preserve"> </v>
      </c>
    </row>
    <row r="907" spans="1:22" ht="12.95" customHeight="1" thickBot="1" x14ac:dyDescent="0.25">
      <c r="A907" s="91"/>
      <c r="B907" s="486"/>
      <c r="C907" s="79">
        <v>5</v>
      </c>
      <c r="D907" s="81" t="s">
        <v>142</v>
      </c>
      <c r="E907" s="79" t="str">
        <f>IF(COUNTIF(MaGv!$C$8:$BB$8, B902)&gt;0, INDEX(MaGv!$C$3:$BB$8, 1, MATCH(B902, MaGv!$C$8:$BB$8,0))," ")</f>
        <v xml:space="preserve"> </v>
      </c>
      <c r="F907" s="79" t="str">
        <f>IF(COUNTIF(MaGv!$C$13:$BB$13, B902)&gt;0, INDEX(MaGv!$C$3:$BB$13, 1, MATCH(B902, MaGv!$C$13:$BB$13,0))," ")</f>
        <v xml:space="preserve"> </v>
      </c>
      <c r="G907" s="79" t="str">
        <f>IF(COUNTIF(MaGv!$C$18:$BB$18, B902)&gt;0, INDEX(MaGv!$C$3:$BB$18, 1, MATCH(B902, MaGv!$C$18:$BB$18,0))," ")</f>
        <v xml:space="preserve"> </v>
      </c>
      <c r="H907" s="79" t="str">
        <f>IF(COUNTIF(MaGv!$C$23:$BB$23, B902)&gt;0, INDEX(MaGv!$C$3:$BB$23, 1, MATCH(B902, MaGv!$C$23:$BB$23,0))," ")</f>
        <v xml:space="preserve"> </v>
      </c>
      <c r="I907" s="79" t="str">
        <f>IF(COUNTIF(MaGv!$C$28:$BB$28, B902)&gt;0, INDEX(MaGv!$C$3:$BB$28, 1, MATCH(B902, MaGv!$C$28:$BB$28,0))," ")</f>
        <v xml:space="preserve"> </v>
      </c>
      <c r="J907" s="79" t="str">
        <f>IF(COUNTIF(MaGv!$C$33:$BB$33, B902)&gt;0, INDEX(MaGv!$C$3:$BB$33, 1, MATCH(B902, MaGv!$C$33:$BB$33, 0))," ")</f>
        <v xml:space="preserve"> </v>
      </c>
      <c r="K907" s="75"/>
      <c r="L907" s="486"/>
      <c r="M907" s="79">
        <v>5</v>
      </c>
      <c r="N907" s="81" t="s">
        <v>142</v>
      </c>
      <c r="O907" s="79" t="str">
        <f>IF(COUNTIF(MaGv!$C$8:$BB$8, L902)&gt;0, INDEX(MaGv!$C$3:$BB$8, 1, MATCH(L902, MaGv!$C$8:$BB$8,0))," ")</f>
        <v xml:space="preserve"> </v>
      </c>
      <c r="P907" s="79" t="str">
        <f>IF(COUNTIF(MaGv!$C$13:$BB$13, L902)&gt;0, INDEX(MaGv!$C$3:$BB$13, 1, MATCH(L902, MaGv!$C$13:$BB$13,0))," ")</f>
        <v xml:space="preserve"> </v>
      </c>
      <c r="Q907" s="79" t="str">
        <f>IF(COUNTIF(MaGv!$C$18:$BB$18, L902)&gt;0, INDEX(MaGv!$C$3:$BB$18, 1, MATCH(L902, MaGv!$C$18:$BB$18,0))," ")</f>
        <v xml:space="preserve"> </v>
      </c>
      <c r="R907" s="79" t="str">
        <f>IF(COUNTIF(MaGv!$C$23:$BB$23, L902)&gt;0, INDEX(MaGv!$C$3:$BB$23, 1, MATCH(L902, MaGv!$C$23:$BB$23,0))," ")</f>
        <v xml:space="preserve"> </v>
      </c>
      <c r="S907" s="79" t="str">
        <f>IF(COUNTIF(MaGv!$C$28:$BB$28, L902)&gt;0, INDEX(MaGv!$C$3:$BB$28, 1, MATCH(L902, MaGv!$C$28:$BB$28,0))," ")</f>
        <v xml:space="preserve"> </v>
      </c>
      <c r="T907" s="79" t="str">
        <f>IF(COUNTIF(MaGv!$C$33:$BB$33, L902)&gt;0, INDEX(MaGv!$C$3:$BB$33, 1, MATCH(L902, MaGv!$C$33:$BB$33, 0))," ")</f>
        <v xml:space="preserve"> </v>
      </c>
    </row>
    <row r="908" spans="1:22" ht="12.95" customHeight="1" thickTop="1" x14ac:dyDescent="0.2">
      <c r="A908" s="91"/>
      <c r="B908" s="485" t="s">
        <v>24</v>
      </c>
      <c r="C908" s="80">
        <v>1</v>
      </c>
      <c r="D908" s="82" t="s">
        <v>446</v>
      </c>
      <c r="E908" s="80" t="str">
        <f>IF(COUNTIF(MaGv!$C$39:$BB$39, B902)&gt;0, INDEX(MaGv!$C$38:$BB$39, 1, MATCH(B902, MaGv!$C$39:$BB$39,0))," ")</f>
        <v xml:space="preserve"> </v>
      </c>
      <c r="F908" s="80" t="str">
        <f>IF(COUNTIF(MaGv!$C$44:$BB$44, B902)&gt;0, INDEX(MaGv!$C$38:$BB$44, 1, MATCH(B902, MaGv!$C$44:$BB$44,0))," ")</f>
        <v xml:space="preserve"> </v>
      </c>
      <c r="G908" s="80" t="str">
        <f>IF(COUNTIF(MaGv!$C$49:$BB$49, B902)&gt;0, INDEX(MaGv!$C$38:$BB$49, 1, MATCH(B902, MaGv!$C$49:$BB$49,0))," ")</f>
        <v xml:space="preserve"> </v>
      </c>
      <c r="H908" s="80" t="str">
        <f>IF(COUNTIF(MaGv!$C$54:$BB$54, B902)&gt;0, INDEX(MaGv!$C$38:$BB$54, 1, MATCH(B902, MaGv!$C$54:$BB$54,0))," ")</f>
        <v xml:space="preserve"> </v>
      </c>
      <c r="I908" s="80" t="str">
        <f>IF(COUNTIF(MaGv!$C$59:$BB$59, B902)&gt;0, INDEX(MaGv!$C$38:$BB$59, 1, MATCH(B902, MaGv!$C$59:$BB$59,0))," ")</f>
        <v xml:space="preserve"> </v>
      </c>
      <c r="J908" s="80" t="str">
        <f>IF(COUNTIF(MaGv!$C$64:$BB$64, B902)&gt;0, INDEX(MaGv!$C$38:$BB$64, 1, MATCH(B902, MaGv!$C$64:$BB$64,0))," ")</f>
        <v xml:space="preserve"> </v>
      </c>
      <c r="K908" s="75"/>
      <c r="L908" s="485" t="s">
        <v>24</v>
      </c>
      <c r="M908" s="80">
        <v>1</v>
      </c>
      <c r="N908" s="82" t="s">
        <v>446</v>
      </c>
      <c r="O908" s="80" t="str">
        <f>IF(COUNTIF(MaGv!$C$39:$BB$39, L902)&gt;0, INDEX(MaGv!$C$38:$BB$39, 1, MATCH(L902, MaGv!$C$39:$BB$39,0))," ")</f>
        <v xml:space="preserve"> </v>
      </c>
      <c r="P908" s="80" t="str">
        <f>IF(COUNTIF(MaGv!$C$44:$BB$44, L902)&gt;0, INDEX(MaGv!$C$38:$BB$44, 1, MATCH(L902, MaGv!$C$44:$BB$44,0))," ")</f>
        <v xml:space="preserve"> </v>
      </c>
      <c r="Q908" s="80" t="str">
        <f>IF(COUNTIF(MaGv!$C$49:$BB$49, L902)&gt;0, INDEX(MaGv!$C$38:$BB$49, 1, MATCH(L902, MaGv!$C$49:$BB$49,0))," ")</f>
        <v xml:space="preserve"> </v>
      </c>
      <c r="R908" s="80" t="str">
        <f>IF(COUNTIF(MaGv!$C$54:$BB$54, L902)&gt;0, INDEX(MaGv!$C$38:$BB$54, 1, MATCH(L902, MaGv!$C$54:$BB$54,0))," ")</f>
        <v xml:space="preserve"> </v>
      </c>
      <c r="S908" s="80" t="str">
        <f>IF(COUNTIF(MaGv!$C$59:$BB$59, L902)&gt;0, INDEX(MaGv!$C$38:$BB$59, 1, MATCH(L902, MaGv!$C$59:$BB$59,0))," ")</f>
        <v xml:space="preserve"> </v>
      </c>
      <c r="T908" s="80" t="str">
        <f>IF(COUNTIF(MaGv!$C$64:$BB$64, L902)&gt;0, INDEX(MaGv!$C$38:$BB$64, 1, MATCH(L902, MaGv!$C$64:$BB$64,0))," ")</f>
        <v xml:space="preserve"> </v>
      </c>
    </row>
    <row r="909" spans="1:22" ht="12.95" customHeight="1" x14ac:dyDescent="0.2">
      <c r="A909" s="91"/>
      <c r="B909" s="486"/>
      <c r="C909" s="48">
        <v>2</v>
      </c>
      <c r="D909" s="49" t="s">
        <v>707</v>
      </c>
      <c r="E909" s="48" t="str">
        <f>IF(COUNTIF(MaGv!$C$40:$BB$40, B902)&gt;0, INDEX(MaGv!$C$38:$BB$40, 1, MATCH(B902, MaGv!$C$40:$BB$40,0))," ")</f>
        <v xml:space="preserve"> </v>
      </c>
      <c r="F909" s="48" t="str">
        <f>IF(COUNTIF(MaGv!$C$45:$BB$45, B902)&gt;0, INDEX(MaGv!$C$38:$BB$45, 1, MATCH(B902, MaGv!$C$45:$BB$45,0))," ")</f>
        <v xml:space="preserve"> </v>
      </c>
      <c r="G909" s="48" t="str">
        <f>IF(COUNTIF(MaGv!$C$50:$BB$50, B902)&gt;0, INDEX(MaGv!$C$38:$BB$50, 1, MATCH(B902, MaGv!$C$50:$BB$50,0))," ")</f>
        <v xml:space="preserve"> </v>
      </c>
      <c r="H909" s="48" t="str">
        <f>IF(COUNTIF(MaGv!$C$55:$BB$55, B902)&gt;0, INDEX(MaGv!$C$38:$BB$55, 1, MATCH(B902, MaGv!$C$55:$BB$55,0))," ")</f>
        <v xml:space="preserve"> </v>
      </c>
      <c r="I909" s="48" t="str">
        <f>IF(COUNTIF(MaGv!$C$60:$BB$60, B902)&gt;0, INDEX(MaGv!$C$38:$BB$60, 1, MATCH(B902, MaGv!$C$60:$BB$60,0))," ")</f>
        <v>B10</v>
      </c>
      <c r="J909" s="48" t="str">
        <f>IF(COUNTIF(MaGv!$C$65:$BB$65, B902)&gt;0, INDEX(MaGv!$C$38:$BB$65, 1, MATCH(B902, MaGv!$C$65:$BB$65,0))," ")</f>
        <v xml:space="preserve"> </v>
      </c>
      <c r="K909" s="75"/>
      <c r="L909" s="486"/>
      <c r="M909" s="48">
        <v>2</v>
      </c>
      <c r="N909" s="49" t="s">
        <v>707</v>
      </c>
      <c r="O909" s="48" t="str">
        <f>IF(COUNTIF(MaGv!$C$40:$BB$40, L902)&gt;0, INDEX(MaGv!$C$38:$BB$40, 1, MATCH(L902, MaGv!$C$40:$BB$40,0))," ")</f>
        <v xml:space="preserve"> </v>
      </c>
      <c r="P909" s="48" t="str">
        <f>IF(COUNTIF(MaGv!$C$45:$BB$45, L902)&gt;0, INDEX(MaGv!$C$38:$BB$45, 1, MATCH(L902, MaGv!$C$45:$BB$45,0))," ")</f>
        <v xml:space="preserve"> </v>
      </c>
      <c r="Q909" s="48" t="str">
        <f>IF(COUNTIF(MaGv!$C$50:$BB$50, L902)&gt;0, INDEX(MaGv!$C$38:$BB$50, 1, MATCH(L902, MaGv!$C$50:$BB$50,0))," ")</f>
        <v xml:space="preserve"> </v>
      </c>
      <c r="R909" s="48" t="str">
        <f>IF(COUNTIF(MaGv!$C$55:$BB$55, L902)&gt;0, INDEX(MaGv!$C$38:$BB$55, 1, MATCH(L902, MaGv!$C$55:$BB$55,0))," ")</f>
        <v xml:space="preserve"> </v>
      </c>
      <c r="S909" s="48" t="str">
        <f>IF(COUNTIF(MaGv!$C$60:$BB$60, L902)&gt;0, INDEX(MaGv!$C$38:$BB$60, 1, MATCH(L902, MaGv!$C$60:$BB$60,0))," ")</f>
        <v xml:space="preserve"> </v>
      </c>
      <c r="T909" s="48" t="str">
        <f>IF(COUNTIF(MaGv!$C$65:$BB$65, L902)&gt;0, INDEX(MaGv!$C$38:$BB$65, 1, MATCH(L902, MaGv!$C$65:$BB$65,0))," ")</f>
        <v xml:space="preserve"> </v>
      </c>
    </row>
    <row r="910" spans="1:22" ht="12.95" customHeight="1" x14ac:dyDescent="0.2">
      <c r="A910" s="91"/>
      <c r="B910" s="486"/>
      <c r="C910" s="48">
        <v>3</v>
      </c>
      <c r="D910" s="49" t="s">
        <v>708</v>
      </c>
      <c r="E910" s="48" t="str">
        <f>IF(COUNTIF(MaGv!$C$41:$BB$41, B902)&gt;0, INDEX(MaGv!$C$38:$BB$41, 1, MATCH(B902, MaGv!$C$41:$BB$41,0))," ")</f>
        <v xml:space="preserve"> </v>
      </c>
      <c r="F910" s="48" t="str">
        <f>IF(COUNTIF(MaGv!$C$46:$BB$46, B902)&gt;0, INDEX(MaGv!$C$38:$BB$46, 1, MATCH(B902, MaGv!$C$46:$BB$46,0))," ")</f>
        <v xml:space="preserve"> </v>
      </c>
      <c r="G910" s="48" t="str">
        <f>IF(COUNTIF(MaGv!$C$51:$BB$51, B902)&gt;0, INDEX(MaGv!$C$38:$BB$51, 1, MATCH(B902, MaGv!$C$51:$BB$51,0))," ")</f>
        <v xml:space="preserve"> </v>
      </c>
      <c r="H910" s="48" t="str">
        <f>IF(COUNTIF(MaGv!$C$56:$BB$56, B902)&gt;0, INDEX(MaGv!$C$38:$BB$56, 1, MATCH(B902, MaGv!$C$56:$BB$56,0))," ")</f>
        <v xml:space="preserve"> </v>
      </c>
      <c r="I910" s="48" t="str">
        <f>IF(COUNTIF(MaGv!$C$61:$BB$61, B902)&gt;0, INDEX(MaGv!$C$38:$BB$61, 1, MATCH(B902, MaGv!$C$61:$BB$61,0))," ")</f>
        <v xml:space="preserve"> </v>
      </c>
      <c r="J910" s="48" t="str">
        <f>IF(COUNTIF(MaGv!$C$66:$BB$66, B902)&gt;0, INDEX(MaGv!$C$38:$BB$66, 1, MATCH(B902, MaGv!$C$66:$BB$66,0))," ")</f>
        <v xml:space="preserve"> </v>
      </c>
      <c r="K910" s="75"/>
      <c r="L910" s="486"/>
      <c r="M910" s="48">
        <v>3</v>
      </c>
      <c r="N910" s="49" t="s">
        <v>708</v>
      </c>
      <c r="O910" s="48" t="str">
        <f>IF(COUNTIF(MaGv!$C$41:$BB$41, L902)&gt;0, INDEX(MaGv!$C$38:$BB$41, 1, MATCH(L902, MaGv!$C$41:$BB$41,0))," ")</f>
        <v xml:space="preserve"> </v>
      </c>
      <c r="P910" s="48" t="str">
        <f>IF(COUNTIF(MaGv!$C$46:$BB$46, L902)&gt;0, INDEX(MaGv!$C$38:$BB$46, 1, MATCH(L902, MaGv!$C$46:$BB$46,0))," ")</f>
        <v>A8</v>
      </c>
      <c r="Q910" s="48" t="str">
        <f>IF(COUNTIF(MaGv!$C$51:$BB$51, L902)&gt;0, INDEX(MaGv!$C$38:$BB$51, 1, MATCH(L902, MaGv!$C$51:$BB$51,0))," ")</f>
        <v xml:space="preserve"> </v>
      </c>
      <c r="R910" s="48" t="str">
        <f>IF(COUNTIF(MaGv!$C$56:$BB$56, L902)&gt;0, INDEX(MaGv!$C$38:$BB$56, 1, MATCH(L902, MaGv!$C$56:$BB$56,0))," ")</f>
        <v xml:space="preserve"> </v>
      </c>
      <c r="S910" s="48" t="str">
        <f>IF(COUNTIF(MaGv!$C$61:$BB$61, L902)&gt;0, INDEX(MaGv!$C$38:$BB$61, 1, MATCH(L902, MaGv!$C$61:$BB$61,0))," ")</f>
        <v xml:space="preserve"> </v>
      </c>
      <c r="T910" s="48" t="str">
        <f>IF(COUNTIF(MaGv!$C$66:$BB$66, L902)&gt;0, INDEX(MaGv!$C$38:$BB$66, 1, MATCH(L902, MaGv!$C$66:$BB$66,0))," ")</f>
        <v xml:space="preserve"> </v>
      </c>
    </row>
    <row r="911" spans="1:22" ht="12.95" customHeight="1" x14ac:dyDescent="0.2">
      <c r="A911" s="91"/>
      <c r="B911" s="486"/>
      <c r="C911" s="48">
        <v>4</v>
      </c>
      <c r="D911" s="49" t="s">
        <v>709</v>
      </c>
      <c r="E911" s="48" t="str">
        <f>IF(COUNTIF(MaGv!$C$42:$BB$42, B902)&gt;0, INDEX(MaGv!$C$38:$BB$42, 1, MATCH(B902, MaGv!$C$42:$BB$42,0))," ")</f>
        <v xml:space="preserve"> </v>
      </c>
      <c r="F911" s="48" t="str">
        <f>IF(COUNTIF(MaGv!$C$47:$BB$47, B902)&gt;0, INDEX(MaGv!$C$38:$BB$47, 1, MATCH(B902, MaGv!$C$47:$BB$47,0))," ")</f>
        <v xml:space="preserve"> </v>
      </c>
      <c r="G911" s="48" t="str">
        <f>IF(COUNTIF(MaGv!$C$52:$BB$52, B902)&gt;0, INDEX(MaGv!$C$38:$BB$52, 1, MATCH(B902, MaGv!$C$52:$BB$52, 0))," ")</f>
        <v xml:space="preserve"> </v>
      </c>
      <c r="H911" s="48" t="str">
        <f>IF(COUNTIF(MaGv!$C$57:$BB$57, B902)&gt;0, INDEX(MaGv!$C$38:$BB$57, 1, MATCH(B902, MaGv!$C$57:$BB$57,0))," ")</f>
        <v xml:space="preserve"> </v>
      </c>
      <c r="I911" s="48" t="str">
        <f>IF(COUNTIF(MaGv!$C$62:$BB$62, B902)&gt;0, INDEX(MaGv!$C$38:$BB$62, 1, MATCH(B902, MaGv!$C$62:$BB$62,0))," ")</f>
        <v>B12</v>
      </c>
      <c r="J911" s="48" t="str">
        <f>IF(COUNTIF(MaGv!$C$66:$BB$67, B902)&gt;0, INDEX(MaGv!$C$38:$BB$67, 1, MATCH(B902, MaGv!$C$67:$BB$67,0))," ")</f>
        <v xml:space="preserve"> </v>
      </c>
      <c r="K911" s="75"/>
      <c r="L911" s="486"/>
      <c r="M911" s="48">
        <v>4</v>
      </c>
      <c r="N911" s="49" t="s">
        <v>709</v>
      </c>
      <c r="O911" s="48" t="str">
        <f>IF(COUNTIF(MaGv!$C$42:$BB$42, L902)&gt;0, INDEX(MaGv!$C$38:$BB$42, 1, MATCH(L902, MaGv!$C$42:$BB$42,0))," ")</f>
        <v xml:space="preserve"> </v>
      </c>
      <c r="P911" s="48" t="str">
        <f>IF(COUNTIF(MaGv!$C$47:$BB$47, L902)&gt;0, INDEX(MaGv!$C$38:$BB$47, 1, MATCH(L902, MaGv!$C$47:$BB$47,0))," ")</f>
        <v xml:space="preserve"> </v>
      </c>
      <c r="Q911" s="48" t="str">
        <f>IF(COUNTIF(MaGv!$C$52:$BB$52, L902)&gt;0, INDEX(MaGv!$C$38:$BB$52, 1, MATCH(L902, MaGv!$C$52:$BB$52, 0))," ")</f>
        <v xml:space="preserve"> </v>
      </c>
      <c r="R911" s="48" t="str">
        <f>IF(COUNTIF(MaGv!$C$57:$BB$57, L902)&gt;0, INDEX(MaGv!$C$38:$BB$57, 1, MATCH(L902, MaGv!$C$57:$BB$57,0))," ")</f>
        <v xml:space="preserve"> </v>
      </c>
      <c r="S911" s="48" t="str">
        <f>IF(COUNTIF(MaGv!$C$62:$BB$62, L902)&gt;0, INDEX(MaGv!$C$38:$BB$62, 1, MATCH(L902, MaGv!$C$62:$BB$62,0))," ")</f>
        <v xml:space="preserve"> </v>
      </c>
      <c r="T911" s="48" t="str">
        <f>IF(COUNTIF(MaGv!$C$66:$BB$67, L902)&gt;0, INDEX(MaGv!$C$38:$BB$67, 1, MATCH(L902, MaGv!$C$67:$BB$67,0))," ")</f>
        <v xml:space="preserve"> </v>
      </c>
    </row>
    <row r="912" spans="1:22" ht="12.95" customHeight="1" x14ac:dyDescent="0.2">
      <c r="A912" s="91"/>
      <c r="B912" s="487"/>
      <c r="C912" s="50">
        <v>5</v>
      </c>
      <c r="D912" s="51" t="s">
        <v>710</v>
      </c>
      <c r="E912" s="50" t="str">
        <f>IF(COUNTIF(MaGv!$C$43:$BB$43, B902)&gt;0, INDEX(MaGv!$C$38:$BB$43, 1, MATCH(B902, MaGv!$C$43:$BB$43,0))," ")</f>
        <v xml:space="preserve"> </v>
      </c>
      <c r="F912" s="50" t="str">
        <f>IF(COUNTIF(MaGv!$C$48:$BB$48, B902)&gt;0, INDEX(MaGv!$C$38:$BB$48, 1, MATCH(B902, MaGv!$C$48:$BB$48,0))," ")</f>
        <v xml:space="preserve"> </v>
      </c>
      <c r="G912" s="50" t="str">
        <f>IF(COUNTIF(MaGv!$C$53:$BB$53, B902)&gt;0, INDEX(MaGv!$C$38:$BB$53, 1, MATCH(B902, MaGv!$C$53:$BB$53,0))," ")</f>
        <v xml:space="preserve"> </v>
      </c>
      <c r="H912" s="50" t="str">
        <f>IF(COUNTIF(MaGv!$C$58:$BB$58, B902)&gt;0, INDEX(MaGv!$C$38:$BB$58, 1, MATCH(B902, MaGv!$C$58:$BB$58,0))," ")</f>
        <v xml:space="preserve"> </v>
      </c>
      <c r="I912" s="50" t="str">
        <f>IF(COUNTIF(MaGv!$C$63:$BB$63, B902)&gt;0, INDEX(MaGv!$C$38:$BB$63, 1, MATCH(B902, MaGv!$C$63:$BB$63,0))," ")</f>
        <v>B12</v>
      </c>
      <c r="J912" s="50" t="str">
        <f>IF(COUNTIF(MaGv!$C$68:$BB$68, B902)&gt;0, INDEX(MaGv!$C$38:$BB$68, 1, MATCH(B902, MaGv!$C$68:$BB$68,0))," ")</f>
        <v xml:space="preserve"> </v>
      </c>
      <c r="K912" s="75"/>
      <c r="L912" s="487"/>
      <c r="M912" s="50">
        <v>5</v>
      </c>
      <c r="N912" s="51" t="s">
        <v>710</v>
      </c>
      <c r="O912" s="50" t="str">
        <f>IF(COUNTIF(MaGv!$C$43:$BB$43, L902)&gt;0, INDEX(MaGv!$C$38:$BB$43, 1, MATCH(L902, MaGv!$C$43:$BB$43,0))," ")</f>
        <v xml:space="preserve"> </v>
      </c>
      <c r="P912" s="50" t="str">
        <f>IF(COUNTIF(MaGv!$C$48:$BB$48, L902)&gt;0, INDEX(MaGv!$C$38:$BB$48, 1, MATCH(L902, MaGv!$C$48:$BB$48,0))," ")</f>
        <v>A11</v>
      </c>
      <c r="Q912" s="50" t="str">
        <f>IF(COUNTIF(MaGv!$C$53:$BB$53, L902)&gt;0, INDEX(MaGv!$C$38:$BB$53, 1, MATCH(L902, MaGv!$C$53:$BB$53,0))," ")</f>
        <v xml:space="preserve"> </v>
      </c>
      <c r="R912" s="50" t="str">
        <f>IF(COUNTIF(MaGv!$C$58:$BB$58, L902)&gt;0, INDEX(MaGv!$C$38:$BB$58, 1, MATCH(L902, MaGv!$C$58:$BB$58,0))," ")</f>
        <v xml:space="preserve"> </v>
      </c>
      <c r="S912" s="50" t="str">
        <f>IF(COUNTIF(MaGv!$C$63:$BB$63, L902)&gt;0, INDEX(MaGv!$C$38:$BB$63, 1, MATCH(L902, MaGv!$C$63:$BB$63,0))," ")</f>
        <v xml:space="preserve"> </v>
      </c>
      <c r="T912" s="50" t="str">
        <f>IF(COUNTIF(MaGv!$C$68:$BB$68, L902)&gt;0, INDEX(MaGv!$C$38:$BB$68, 1, MATCH(L902, MaGv!$C$68:$BB$68,0))," ")</f>
        <v xml:space="preserve"> </v>
      </c>
    </row>
    <row r="913" spans="1:22" ht="12.95" customHeight="1" x14ac:dyDescent="0.2">
      <c r="A913" s="91"/>
      <c r="B913" s="86"/>
      <c r="C913" s="45"/>
      <c r="D913" s="52"/>
      <c r="E913" s="45"/>
      <c r="F913" s="45"/>
      <c r="G913" s="45"/>
      <c r="H913" s="45"/>
      <c r="I913" s="45"/>
      <c r="J913" s="45"/>
      <c r="K913" s="75"/>
      <c r="L913" s="86"/>
      <c r="M913" s="45"/>
      <c r="N913" s="52"/>
      <c r="O913" s="45"/>
      <c r="P913" s="45"/>
      <c r="Q913" s="45"/>
      <c r="R913" s="45"/>
      <c r="S913" s="45"/>
      <c r="T913" s="45"/>
    </row>
    <row r="914" spans="1:22" ht="12.95" customHeight="1" x14ac:dyDescent="0.2">
      <c r="A914" s="94"/>
      <c r="B914" s="87"/>
      <c r="C914" s="53"/>
      <c r="D914" s="53"/>
      <c r="E914" s="54"/>
      <c r="F914" s="54"/>
      <c r="G914" s="54"/>
      <c r="H914" s="54"/>
      <c r="I914" s="54"/>
      <c r="J914" s="54"/>
      <c r="K914" s="54"/>
      <c r="L914" s="87"/>
      <c r="M914" s="53"/>
      <c r="N914" s="53"/>
      <c r="O914" s="54"/>
      <c r="P914" s="54"/>
      <c r="Q914" s="54"/>
      <c r="R914" s="54"/>
      <c r="S914" s="54"/>
      <c r="T914" s="54"/>
    </row>
    <row r="915" spans="1:22" ht="12.95" customHeight="1" x14ac:dyDescent="0.2">
      <c r="A915" s="91"/>
      <c r="B915" s="83"/>
      <c r="C915" s="40" t="s">
        <v>94</v>
      </c>
      <c r="D915" s="40"/>
      <c r="E915" s="40"/>
      <c r="F915" s="40"/>
      <c r="G915" s="40"/>
      <c r="H915" s="40" t="str">
        <f>MaGv!$N$1</f>
        <v>02/1/2018</v>
      </c>
      <c r="I915" s="40"/>
      <c r="J915" s="40"/>
      <c r="K915" s="41"/>
      <c r="L915" s="83"/>
      <c r="M915" s="40" t="s">
        <v>94</v>
      </c>
      <c r="N915" s="40"/>
      <c r="O915" s="40"/>
      <c r="P915" s="40"/>
      <c r="Q915" s="40"/>
      <c r="R915" s="40" t="str">
        <f>MaGv!$N$1</f>
        <v>02/1/2018</v>
      </c>
      <c r="S915" s="40"/>
      <c r="T915" s="40"/>
    </row>
    <row r="916" spans="1:22" ht="18" customHeight="1" x14ac:dyDescent="0.3">
      <c r="B916" s="84" t="s">
        <v>95</v>
      </c>
      <c r="C916" s="489" t="str">
        <f>VLOOKUP(B918,dsma,3,0)&amp;"-"&amp;VLOOKUP(B918,dsma,5,0)</f>
        <v>Nguyễn Khánh Toàn-cn</v>
      </c>
      <c r="D916" s="489"/>
      <c r="E916" s="489"/>
      <c r="F916" s="489"/>
      <c r="G916" s="41"/>
      <c r="H916" s="42"/>
      <c r="I916" s="43" t="s">
        <v>180</v>
      </c>
      <c r="J916" s="44">
        <f>60-COUNTIF(E919:J928, " ")</f>
        <v>0</v>
      </c>
      <c r="K916" s="41"/>
      <c r="L916" s="84" t="s">
        <v>95</v>
      </c>
      <c r="M916" s="489" t="str">
        <f>VLOOKUP(L918,dsma,3,0)&amp;"-"&amp;VLOOKUP(L918,dsma,5,0)</f>
        <v>Nguyễn Trường SƠN-cn</v>
      </c>
      <c r="N916" s="489"/>
      <c r="O916" s="489"/>
      <c r="P916" s="489"/>
      <c r="Q916" s="76"/>
      <c r="R916" s="42"/>
      <c r="S916" s="43" t="s">
        <v>180</v>
      </c>
      <c r="T916" s="44">
        <f>60-COUNTIF(O919:T928, " ")</f>
        <v>0</v>
      </c>
    </row>
    <row r="917" spans="1:22" ht="3" customHeight="1" x14ac:dyDescent="0.2">
      <c r="B917" s="83"/>
      <c r="C917" s="41"/>
      <c r="D917" s="41"/>
      <c r="E917" s="45"/>
      <c r="F917" s="41"/>
      <c r="G917" s="41"/>
      <c r="H917" s="41"/>
      <c r="I917" s="41"/>
      <c r="J917" s="41"/>
      <c r="K917" s="41"/>
      <c r="L917" s="83"/>
      <c r="M917" s="41"/>
      <c r="N917" s="41"/>
      <c r="O917" s="45"/>
      <c r="P917" s="41"/>
      <c r="Q917" s="41"/>
      <c r="R917" s="41"/>
      <c r="S917" s="41"/>
      <c r="T917" s="41"/>
    </row>
    <row r="918" spans="1:22" ht="12.95" customHeight="1" x14ac:dyDescent="0.2">
      <c r="A918" s="93"/>
      <c r="B918" s="85" t="str">
        <f>X119</f>
        <v>BC09</v>
      </c>
      <c r="C918" s="46" t="s">
        <v>96</v>
      </c>
      <c r="D918" s="46" t="s">
        <v>97</v>
      </c>
      <c r="E918" s="46" t="s">
        <v>15</v>
      </c>
      <c r="F918" s="46" t="s">
        <v>16</v>
      </c>
      <c r="G918" s="46" t="s">
        <v>38</v>
      </c>
      <c r="H918" s="46" t="s">
        <v>39</v>
      </c>
      <c r="I918" s="46" t="s">
        <v>40</v>
      </c>
      <c r="J918" s="46" t="s">
        <v>41</v>
      </c>
      <c r="K918" s="74"/>
      <c r="L918" s="85" t="str">
        <f>X120</f>
        <v>HC10</v>
      </c>
      <c r="M918" s="46" t="s">
        <v>96</v>
      </c>
      <c r="N918" s="46" t="s">
        <v>97</v>
      </c>
      <c r="O918" s="46" t="s">
        <v>15</v>
      </c>
      <c r="P918" s="46" t="s">
        <v>16</v>
      </c>
      <c r="Q918" s="46" t="s">
        <v>38</v>
      </c>
      <c r="R918" s="46" t="s">
        <v>39</v>
      </c>
      <c r="S918" s="46" t="s">
        <v>40</v>
      </c>
      <c r="T918" s="46" t="s">
        <v>41</v>
      </c>
      <c r="V918" s="89">
        <v>116</v>
      </c>
    </row>
    <row r="919" spans="1:22" ht="12.95" customHeight="1" x14ac:dyDescent="0.2">
      <c r="A919" s="91"/>
      <c r="B919" s="488" t="s">
        <v>25</v>
      </c>
      <c r="C919" s="38">
        <v>1</v>
      </c>
      <c r="D919" s="47" t="s">
        <v>98</v>
      </c>
      <c r="E919" s="38" t="str">
        <f>IF(COUNTIF(MaGv!$C$4:$BB$4, B918)&gt;0, INDEX(MaGv!$C$3:$BB$4, 1, MATCH(B918, MaGv!$C$4:$BB$4,0))," ")</f>
        <v xml:space="preserve"> </v>
      </c>
      <c r="F919" s="38" t="str">
        <f>IF(COUNTIF(MaGv!$C$9:$BB$9, B918)&gt;0, INDEX(MaGv!$C$3:$BB$9, 1, MATCH(B918, MaGv!$C$9:$BB$9,0))," ")</f>
        <v xml:space="preserve"> </v>
      </c>
      <c r="G919" s="38" t="str">
        <f>IF(COUNTIF(MaGv!$C$14:$BB$14, B918)&gt;0, INDEX(MaGv!$C$3:$BB$14, 1, MATCH(B918, MaGv!$C$14:$BB$14,0))," ")</f>
        <v xml:space="preserve"> </v>
      </c>
      <c r="H919" s="38" t="str">
        <f>IF(COUNTIF(MaGv!$C$19:$BB$19, B918)&gt;0, INDEX(MaGv!$C$3:$BB$19, 1, MATCH(B918, MaGv!$C$19:$BB$19,0))," ")</f>
        <v xml:space="preserve"> </v>
      </c>
      <c r="I919" s="38" t="str">
        <f>IF(COUNTIF(MaGv!$C$24:$BB$24, B918)&gt;0, INDEX(MaGv!$C$3:$BB$24, 1, MATCH(B918, MaGv!$C$24:$BB$24,0))," ")</f>
        <v xml:space="preserve"> </v>
      </c>
      <c r="J919" s="38" t="str">
        <f>IF(COUNTIF(MaGv!$C$29:$BB$29, B918)&gt;0, INDEX(MaGv!$C$3:$BB$29, 1, MATCH(B918, MaGv!$C$29:$BB$29,0))," ")</f>
        <v xml:space="preserve"> </v>
      </c>
      <c r="K919" s="75"/>
      <c r="L919" s="488" t="s">
        <v>25</v>
      </c>
      <c r="M919" s="38">
        <v>1</v>
      </c>
      <c r="N919" s="47" t="s">
        <v>98</v>
      </c>
      <c r="O919" s="38" t="str">
        <f>IF(COUNTIF(MaGv!$C$4:$BB$4, L918)&gt;0, INDEX(MaGv!$C$3:$BB$4, 1, MATCH(L918, MaGv!$C$4:$BB$4,0))," ")</f>
        <v xml:space="preserve"> </v>
      </c>
      <c r="P919" s="38" t="str">
        <f>IF(COUNTIF(MaGv!$C$9:$BB$9, L918)&gt;0, INDEX(MaGv!$C$3:$BB$9, 1, MATCH(L918, MaGv!$C$9:$BB$9,0))," ")</f>
        <v xml:space="preserve"> </v>
      </c>
      <c r="Q919" s="38" t="str">
        <f>IF(COUNTIF(MaGv!$C$14:$BB$14, L918)&gt;0, INDEX(MaGv!$C$3:$BB$14, 1, MATCH(L918, MaGv!$C$14:$BB$14,0))," ")</f>
        <v xml:space="preserve"> </v>
      </c>
      <c r="R919" s="38" t="str">
        <f>IF(COUNTIF(MaGv!$C$19:$BB$19, L918)&gt;0, INDEX(MaGv!$C$3:$BB$19, 1, MATCH(L918, MaGv!$C$19:$BB$19,0))," ")</f>
        <v xml:space="preserve"> </v>
      </c>
      <c r="S919" s="38" t="str">
        <f>IF(COUNTIF(MaGv!$C$24:$BB$24, L918)&gt;0, INDEX(MaGv!$C$3:$BB$24, 1, MATCH(L918, MaGv!$C$24:$BB$24,0))," ")</f>
        <v xml:space="preserve"> </v>
      </c>
      <c r="T919" s="38" t="str">
        <f>IF(COUNTIF(MaGv!$C$29:$BB$29, L918)&gt;0, INDEX(MaGv!$C$3:$BB$29, 1, MATCH(L918, MaGv!$C$29:$BB$29,0))," ")</f>
        <v xml:space="preserve"> </v>
      </c>
    </row>
    <row r="920" spans="1:22" ht="12.95" customHeight="1" x14ac:dyDescent="0.2">
      <c r="A920" s="91"/>
      <c r="B920" s="486"/>
      <c r="C920" s="48">
        <v>2</v>
      </c>
      <c r="D920" s="49" t="s">
        <v>140</v>
      </c>
      <c r="E920" s="48" t="str">
        <f>IF(COUNTIF(MaGv!$C$5:$BB$5, B918)&gt;0, INDEX(MaGv!$C$3:$BB$5, 1, MATCH(B918, MaGv!$C$5:$BB$5,0))," ")</f>
        <v xml:space="preserve"> </v>
      </c>
      <c r="F920" s="48" t="str">
        <f>IF(COUNTIF(MaGv!$C$10:$BB$10, B918)&gt;0, INDEX(MaGv!$C$3:$BB$10, 1, MATCH(B918, MaGv!$C$10:$BB$10,0))," ")</f>
        <v xml:space="preserve"> </v>
      </c>
      <c r="G920" s="48" t="str">
        <f>IF(COUNTIF(MaGv!$C$15:$BB$15, B918)&gt;0, INDEX(MaGv!$C$3:$BB$15, 1, MATCH(B918, MaGv!$C$15:$BB$15,0))," ")</f>
        <v xml:space="preserve"> </v>
      </c>
      <c r="H920" s="48" t="str">
        <f>IF(COUNTIF(MaGv!$C$20:$BB$20, B918)&gt;0, INDEX(MaGv!$C$3:$BB$20, 1, MATCH(B918, MaGv!$C$20:$BB$20,0))," ")</f>
        <v xml:space="preserve"> </v>
      </c>
      <c r="I920" s="48" t="str">
        <f>IF(COUNTIF(MaGv!$C$25:$BB$25, B918)&gt;0, INDEX(MaGv!$C$3:$BB$25, 1, MATCH(B918, MaGv!$C$25:$BB$25,0))," ")</f>
        <v xml:space="preserve"> </v>
      </c>
      <c r="J920" s="48" t="str">
        <f>IF(COUNTIF(MaGv!$C$30:$BB$30, B918)&gt;0, INDEX(MaGv!$C$3:$BB$30, 1, MATCH(B918, MaGv!$C$30:$BB$30,0))," ")</f>
        <v xml:space="preserve"> </v>
      </c>
      <c r="K920" s="75"/>
      <c r="L920" s="486"/>
      <c r="M920" s="48">
        <v>2</v>
      </c>
      <c r="N920" s="49" t="s">
        <v>140</v>
      </c>
      <c r="O920" s="48" t="str">
        <f>IF(COUNTIF(MaGv!$C$5:$BB$5, L918)&gt;0, INDEX(MaGv!$C$3:$BB$5, 1, MATCH(L918, MaGv!$C$5:$BB$5,0))," ")</f>
        <v xml:space="preserve"> </v>
      </c>
      <c r="P920" s="48" t="str">
        <f>IF(COUNTIF(MaGv!$C$10:$BB$10, L918)&gt;0, INDEX(MaGv!$C$3:$BB$10, 1, MATCH(L918, MaGv!$C$10:$BB$10,0))," ")</f>
        <v xml:space="preserve"> </v>
      </c>
      <c r="Q920" s="48" t="str">
        <f>IF(COUNTIF(MaGv!$C$15:$BB$15, L918)&gt;0, INDEX(MaGv!$C$3:$BB$15, 1, MATCH(L918, MaGv!$C$15:$BB$15,0))," ")</f>
        <v xml:space="preserve"> </v>
      </c>
      <c r="R920" s="48" t="str">
        <f>IF(COUNTIF(MaGv!$C$20:$BB$20, L918)&gt;0, INDEX(MaGv!$C$3:$BB$20, 1, MATCH(L918, MaGv!$C$20:$BB$20,0))," ")</f>
        <v xml:space="preserve"> </v>
      </c>
      <c r="S920" s="48" t="str">
        <f>IF(COUNTIF(MaGv!$C$25:$BB$25, L918)&gt;0, INDEX(MaGv!$C$3:$BB$25, 1, MATCH(L918, MaGv!$C$25:$BB$25,0))," ")</f>
        <v xml:space="preserve"> </v>
      </c>
      <c r="T920" s="48" t="str">
        <f>IF(COUNTIF(MaGv!$C$30:$BB$30, L918)&gt;0, INDEX(MaGv!$C$3:$BB$30, 1, MATCH(L918, MaGv!$C$30:$BB$30,0))," ")</f>
        <v xml:space="preserve"> </v>
      </c>
    </row>
    <row r="921" spans="1:22" ht="12.95" customHeight="1" x14ac:dyDescent="0.2">
      <c r="A921" s="91"/>
      <c r="B921" s="486"/>
      <c r="C921" s="48">
        <v>3</v>
      </c>
      <c r="D921" s="49" t="s">
        <v>445</v>
      </c>
      <c r="E921" s="48" t="str">
        <f>IF(COUNTIF(MaGv!$C$6:$BB$6, B918)&gt;0, INDEX(MaGv!$C$3:$BB$6, 1, MATCH(B918, MaGv!$C$6:$BB$6,0))," ")</f>
        <v xml:space="preserve"> </v>
      </c>
      <c r="F921" s="48" t="str">
        <f>IF(COUNTIF(MaGv!$C$11:$BB$11, B918)&gt;0, INDEX(MaGv!$C$3:$BB$11, 1, MATCH(B918, MaGv!$C$11:$BB$11,0))," ")</f>
        <v xml:space="preserve"> </v>
      </c>
      <c r="G921" s="48" t="str">
        <f>IF(COUNTIF(MaGv!$C$16:$BB$16, B918)&gt;0, INDEX(MaGv!$C$3:$BB$16, 1, MATCH(B918, MaGv!$C$16:$BB$16,0))," ")</f>
        <v xml:space="preserve"> </v>
      </c>
      <c r="H921" s="48" t="str">
        <f>IF(COUNTIF(MaGv!$C$21:$BB$21, B918)&gt;0, INDEX(MaGv!$C$3:$BB$21, 1, MATCH(B918, MaGv!$C$21:$BB$21,0))," ")</f>
        <v xml:space="preserve"> </v>
      </c>
      <c r="I921" s="48" t="str">
        <f>IF(COUNTIF(MaGv!$C$26:$BB$26, B918)&gt;0, INDEX(MaGv!$C$3:$BB$26, 1, MATCH(B918, MaGv!$C$26:$BB$26,0))," ")</f>
        <v xml:space="preserve"> </v>
      </c>
      <c r="J921" s="48" t="str">
        <f>IF(COUNTIF(MaGv!$C$31:$BB$31, B918)&gt;0, INDEX(MaGv!$C$3:$BB$31, 1, MATCH(B918, MaGv!$C$31:$BB$31,0))," ")</f>
        <v xml:space="preserve"> </v>
      </c>
      <c r="K921" s="75"/>
      <c r="L921" s="486"/>
      <c r="M921" s="48">
        <v>3</v>
      </c>
      <c r="N921" s="49" t="s">
        <v>445</v>
      </c>
      <c r="O921" s="48" t="str">
        <f>IF(COUNTIF(MaGv!$C$6:$BB$6, L918)&gt;0, INDEX(MaGv!$C$3:$BB$6, 1, MATCH(L918, MaGv!$C$6:$BB$6,0))," ")</f>
        <v xml:space="preserve"> </v>
      </c>
      <c r="P921" s="48" t="str">
        <f>IF(COUNTIF(MaGv!$C$11:$BB$11, L918)&gt;0, INDEX(MaGv!$C$3:$BB$11, 1, MATCH(L918, MaGv!$C$11:$BB$11,0))," ")</f>
        <v xml:space="preserve"> </v>
      </c>
      <c r="Q921" s="48" t="str">
        <f>IF(COUNTIF(MaGv!$C$16:$BB$16, L918)&gt;0, INDEX(MaGv!$C$3:$BB$16, 1, MATCH(L918, MaGv!$C$16:$BB$16,0))," ")</f>
        <v xml:space="preserve"> </v>
      </c>
      <c r="R921" s="48" t="str">
        <f>IF(COUNTIF(MaGv!$C$21:$BB$21, L918)&gt;0, INDEX(MaGv!$C$3:$BB$21, 1, MATCH(L918, MaGv!$C$21:$BB$21,0))," ")</f>
        <v xml:space="preserve"> </v>
      </c>
      <c r="S921" s="48" t="str">
        <f>IF(COUNTIF(MaGv!$C$26:$BB$26, L918)&gt;0, INDEX(MaGv!$C$3:$BB$26, 1, MATCH(L918, MaGv!$C$26:$BB$26,0))," ")</f>
        <v xml:space="preserve"> </v>
      </c>
      <c r="T921" s="48" t="str">
        <f>IF(COUNTIF(MaGv!$C$31:$BB$31, L918)&gt;0, INDEX(MaGv!$C$3:$BB$31, 1, MATCH(L918, MaGv!$C$31:$BB$31,0))," ")</f>
        <v xml:space="preserve"> </v>
      </c>
    </row>
    <row r="922" spans="1:22" ht="12.95" customHeight="1" x14ac:dyDescent="0.2">
      <c r="A922" s="91"/>
      <c r="B922" s="486"/>
      <c r="C922" s="48">
        <v>4</v>
      </c>
      <c r="D922" s="49" t="s">
        <v>141</v>
      </c>
      <c r="E922" s="48" t="str">
        <f>IF(COUNTIF(MaGv!$C$7:$BB$7, B918)&gt;0, INDEX(MaGv!$C$3:$BB$7, 1, MATCH(B918, MaGv!$C$7:$BB$7,0))," ")</f>
        <v xml:space="preserve"> </v>
      </c>
      <c r="F922" s="48" t="str">
        <f>IF(COUNTIF(MaGv!$C$12:$BB$12, B918)&gt;0, INDEX(MaGv!$C$3:$BB$12, 1, MATCH(B918, MaGv!$C$12:$BB$12,0))," ")</f>
        <v xml:space="preserve"> </v>
      </c>
      <c r="G922" s="48" t="str">
        <f>IF(COUNTIF(MaGv!$C$17:$BB$17, B918)&gt;0, INDEX(MaGv!$C$3:$BB$17, 1, MATCH(B918, MaGv!$C$17:$BB$17,0))," ")</f>
        <v xml:space="preserve"> </v>
      </c>
      <c r="H922" s="48" t="str">
        <f>IF(COUNTIF(MaGv!$C$22:$BB$22, B918)&gt;0, INDEX(MaGv!$C$3:$BB$22, 1, MATCH(B918, MaGv!$C$22:$BB$22,0))," ")</f>
        <v xml:space="preserve"> </v>
      </c>
      <c r="I922" s="48" t="str">
        <f>IF(COUNTIF(MaGv!$C$27:$BB$27, B918)&gt;0, INDEX(MaGv!$C$3:$BB$27, 1, MATCH(B918, MaGv!$C$27:$BB$27,0))," ")</f>
        <v xml:space="preserve"> </v>
      </c>
      <c r="J922" s="48" t="str">
        <f>IF(COUNTIF(MaGv!$C$32:$BB$32, B918)&gt;0, INDEX(MaGv!$C$3:$BB$32, 1, MATCH(B918, MaGv!$C$32:$BB$32,0))," ")</f>
        <v xml:space="preserve"> </v>
      </c>
      <c r="K922" s="75"/>
      <c r="L922" s="486"/>
      <c r="M922" s="48">
        <v>4</v>
      </c>
      <c r="N922" s="49" t="s">
        <v>141</v>
      </c>
      <c r="O922" s="48" t="str">
        <f>IF(COUNTIF(MaGv!$C$7:$BB$7, L918)&gt;0, INDEX(MaGv!$C$3:$BB$7, 1, MATCH(L918, MaGv!$C$7:$BB$7,0))," ")</f>
        <v xml:space="preserve"> </v>
      </c>
      <c r="P922" s="48" t="str">
        <f>IF(COUNTIF(MaGv!$C$12:$BB$12, L918)&gt;0, INDEX(MaGv!$C$3:$BB$12, 1, MATCH(L918, MaGv!$C$12:$BB$12,0))," ")</f>
        <v xml:space="preserve"> </v>
      </c>
      <c r="Q922" s="48" t="str">
        <f>IF(COUNTIF(MaGv!$C$17:$BB$17, L918)&gt;0, INDEX(MaGv!$C$3:$BB$17, 1, MATCH(L918, MaGv!$C$17:$BB$17,0))," ")</f>
        <v xml:space="preserve"> </v>
      </c>
      <c r="R922" s="48" t="str">
        <f>IF(COUNTIF(MaGv!$C$22:$BB$22, L918)&gt;0, INDEX(MaGv!$C$3:$BB$22, 1, MATCH(L918, MaGv!$C$22:$BB$22,0))," ")</f>
        <v xml:space="preserve"> </v>
      </c>
      <c r="S922" s="48" t="str">
        <f>IF(COUNTIF(MaGv!$C$27:$BB$27, L918)&gt;0, INDEX(MaGv!$C$3:$BB$27, 1, MATCH(L918, MaGv!$C$27:$BB$27,0))," ")</f>
        <v xml:space="preserve"> </v>
      </c>
      <c r="T922" s="48" t="str">
        <f>IF(COUNTIF(MaGv!$C$32:$BB$32, L918)&gt;0, INDEX(MaGv!$C$3:$BB$32, 1, MATCH(L918, MaGv!$C$32:$BB$32,0))," ")</f>
        <v xml:space="preserve"> </v>
      </c>
    </row>
    <row r="923" spans="1:22" ht="12.95" customHeight="1" thickBot="1" x14ac:dyDescent="0.25">
      <c r="A923" s="91"/>
      <c r="B923" s="486"/>
      <c r="C923" s="79">
        <v>5</v>
      </c>
      <c r="D923" s="81" t="s">
        <v>142</v>
      </c>
      <c r="E923" s="79" t="str">
        <f>IF(COUNTIF(MaGv!$C$8:$BB$8, B918)&gt;0, INDEX(MaGv!$C$3:$BB$8, 1, MATCH(B918, MaGv!$C$8:$BB$8,0))," ")</f>
        <v xml:space="preserve"> </v>
      </c>
      <c r="F923" s="79" t="str">
        <f>IF(COUNTIF(MaGv!$C$13:$BB$13, B918)&gt;0, INDEX(MaGv!$C$3:$BB$13, 1, MATCH(B918, MaGv!$C$13:$BB$13,0))," ")</f>
        <v xml:space="preserve"> </v>
      </c>
      <c r="G923" s="79" t="str">
        <f>IF(COUNTIF(MaGv!$C$18:$BB$18, B918)&gt;0, INDEX(MaGv!$C$3:$BB$18, 1, MATCH(B918, MaGv!$C$18:$BB$18,0))," ")</f>
        <v xml:space="preserve"> </v>
      </c>
      <c r="H923" s="79" t="str">
        <f>IF(COUNTIF(MaGv!$C$23:$BB$23, B918)&gt;0, INDEX(MaGv!$C$3:$BB$23, 1, MATCH(B918, MaGv!$C$23:$BB$23,0))," ")</f>
        <v xml:space="preserve"> </v>
      </c>
      <c r="I923" s="79" t="str">
        <f>IF(COUNTIF(MaGv!$C$28:$BB$28, B918)&gt;0, INDEX(MaGv!$C$3:$BB$28, 1, MATCH(B918, MaGv!$C$28:$BB$28,0))," ")</f>
        <v xml:space="preserve"> </v>
      </c>
      <c r="J923" s="79" t="str">
        <f>IF(COUNTIF(MaGv!$C$33:$BB$33, B918)&gt;0, INDEX(MaGv!$C$3:$BB$33, 1, MATCH(B918, MaGv!$C$33:$BB$33, 0))," ")</f>
        <v xml:space="preserve"> </v>
      </c>
      <c r="K923" s="75"/>
      <c r="L923" s="486"/>
      <c r="M923" s="79">
        <v>5</v>
      </c>
      <c r="N923" s="81" t="s">
        <v>142</v>
      </c>
      <c r="O923" s="79" t="str">
        <f>IF(COUNTIF(MaGv!$C$8:$BB$8, L918)&gt;0, INDEX(MaGv!$C$3:$BB$8, 1, MATCH(L918, MaGv!$C$8:$BB$8,0))," ")</f>
        <v xml:space="preserve"> </v>
      </c>
      <c r="P923" s="79" t="str">
        <f>IF(COUNTIF(MaGv!$C$13:$BB$13, L918)&gt;0, INDEX(MaGv!$C$3:$BB$13, 1, MATCH(L918, MaGv!$C$13:$BB$13,0))," ")</f>
        <v xml:space="preserve"> </v>
      </c>
      <c r="Q923" s="79" t="str">
        <f>IF(COUNTIF(MaGv!$C$18:$BB$18, L918)&gt;0, INDEX(MaGv!$C$3:$BB$18, 1, MATCH(L918, MaGv!$C$18:$BB$18,0))," ")</f>
        <v xml:space="preserve"> </v>
      </c>
      <c r="R923" s="79" t="str">
        <f>IF(COUNTIF(MaGv!$C$23:$BB$23, L918)&gt;0, INDEX(MaGv!$C$3:$BB$23, 1, MATCH(L918, MaGv!$C$23:$BB$23,0))," ")</f>
        <v xml:space="preserve"> </v>
      </c>
      <c r="S923" s="79" t="str">
        <f>IF(COUNTIF(MaGv!$C$28:$BB$28, L918)&gt;0, INDEX(MaGv!$C$3:$BB$28, 1, MATCH(L918, MaGv!$C$28:$BB$28,0))," ")</f>
        <v xml:space="preserve"> </v>
      </c>
      <c r="T923" s="79" t="str">
        <f>IF(COUNTIF(MaGv!$C$33:$BB$33, L918)&gt;0, INDEX(MaGv!$C$3:$BB$33, 1, MATCH(L918, MaGv!$C$33:$BB$33, 0))," ")</f>
        <v xml:space="preserve"> </v>
      </c>
    </row>
    <row r="924" spans="1:22" ht="12.95" customHeight="1" thickTop="1" x14ac:dyDescent="0.2">
      <c r="A924" s="91"/>
      <c r="B924" s="485" t="s">
        <v>24</v>
      </c>
      <c r="C924" s="80">
        <v>1</v>
      </c>
      <c r="D924" s="82" t="s">
        <v>446</v>
      </c>
      <c r="E924" s="80" t="str">
        <f>IF(COUNTIF(MaGv!$C$39:$BB$39, B918)&gt;0, INDEX(MaGv!$C$38:$BB$39, 1, MATCH(B918, MaGv!$C$39:$BB$39,0))," ")</f>
        <v xml:space="preserve"> </v>
      </c>
      <c r="F924" s="80" t="str">
        <f>IF(COUNTIF(MaGv!$C$44:$BB$44, B918)&gt;0, INDEX(MaGv!$C$38:$BB$44, 1, MATCH(B918, MaGv!$C$44:$BB$44,0))," ")</f>
        <v xml:space="preserve"> </v>
      </c>
      <c r="G924" s="80" t="str">
        <f>IF(COUNTIF(MaGv!$C$49:$BB$49, B918)&gt;0, INDEX(MaGv!$C$38:$BB$49, 1, MATCH(B918, MaGv!$C$49:$BB$49,0))," ")</f>
        <v xml:space="preserve"> </v>
      </c>
      <c r="H924" s="80" t="str">
        <f>IF(COUNTIF(MaGv!$C$54:$BB$54, B918)&gt;0, INDEX(MaGv!$C$38:$BB$54, 1, MATCH(B918, MaGv!$C$54:$BB$54,0))," ")</f>
        <v xml:space="preserve"> </v>
      </c>
      <c r="I924" s="80" t="str">
        <f>IF(COUNTIF(MaGv!$C$59:$BB$59, B918)&gt;0, INDEX(MaGv!$C$38:$BB$59, 1, MATCH(B918, MaGv!$C$59:$BB$59,0))," ")</f>
        <v xml:space="preserve"> </v>
      </c>
      <c r="J924" s="80" t="str">
        <f>IF(COUNTIF(MaGv!$C$64:$BB$64, B918)&gt;0, INDEX(MaGv!$C$38:$BB$64, 1, MATCH(B918, MaGv!$C$64:$BB$64,0))," ")</f>
        <v xml:space="preserve"> </v>
      </c>
      <c r="K924" s="75"/>
      <c r="L924" s="485" t="s">
        <v>24</v>
      </c>
      <c r="M924" s="80">
        <v>1</v>
      </c>
      <c r="N924" s="82" t="s">
        <v>446</v>
      </c>
      <c r="O924" s="80" t="str">
        <f>IF(COUNTIF(MaGv!$C$39:$BB$39, L918)&gt;0, INDEX(MaGv!$C$38:$BB$39, 1, MATCH(L918, MaGv!$C$39:$BB$39,0))," ")</f>
        <v xml:space="preserve"> </v>
      </c>
      <c r="P924" s="80" t="str">
        <f>IF(COUNTIF(MaGv!$C$44:$BB$44, L918)&gt;0, INDEX(MaGv!$C$38:$BB$44, 1, MATCH(L918, MaGv!$C$44:$BB$44,0))," ")</f>
        <v xml:space="preserve"> </v>
      </c>
      <c r="Q924" s="80" t="str">
        <f>IF(COUNTIF(MaGv!$C$49:$BB$49, L918)&gt;0, INDEX(MaGv!$C$38:$BB$49, 1, MATCH(L918, MaGv!$C$49:$BB$49,0))," ")</f>
        <v xml:space="preserve"> </v>
      </c>
      <c r="R924" s="80" t="str">
        <f>IF(COUNTIF(MaGv!$C$54:$BB$54, L918)&gt;0, INDEX(MaGv!$C$38:$BB$54, 1, MATCH(L918, MaGv!$C$54:$BB$54,0))," ")</f>
        <v xml:space="preserve"> </v>
      </c>
      <c r="S924" s="80" t="str">
        <f>IF(COUNTIF(MaGv!$C$59:$BB$59, L918)&gt;0, INDEX(MaGv!$C$38:$BB$59, 1, MATCH(L918, MaGv!$C$59:$BB$59,0))," ")</f>
        <v xml:space="preserve"> </v>
      </c>
      <c r="T924" s="80" t="str">
        <f>IF(COUNTIF(MaGv!$C$64:$BB$64, L918)&gt;0, INDEX(MaGv!$C$38:$BB$64, 1, MATCH(L918, MaGv!$C$64:$BB$64,0))," ")</f>
        <v xml:space="preserve"> </v>
      </c>
    </row>
    <row r="925" spans="1:22" ht="12.95" customHeight="1" x14ac:dyDescent="0.2">
      <c r="A925" s="91"/>
      <c r="B925" s="486"/>
      <c r="C925" s="48">
        <v>2</v>
      </c>
      <c r="D925" s="49" t="s">
        <v>707</v>
      </c>
      <c r="E925" s="48" t="str">
        <f>IF(COUNTIF(MaGv!$C$40:$BB$40, B918)&gt;0, INDEX(MaGv!$C$38:$BB$40, 1, MATCH(B918, MaGv!$C$40:$BB$40,0))," ")</f>
        <v xml:space="preserve"> </v>
      </c>
      <c r="F925" s="48" t="str">
        <f>IF(COUNTIF(MaGv!$C$45:$BB$45, B918)&gt;0, INDEX(MaGv!$C$38:$BB$45, 1, MATCH(B918, MaGv!$C$45:$BB$45,0))," ")</f>
        <v xml:space="preserve"> </v>
      </c>
      <c r="G925" s="48" t="str">
        <f>IF(COUNTIF(MaGv!$C$50:$BB$50, B918)&gt;0, INDEX(MaGv!$C$38:$BB$50, 1, MATCH(B918, MaGv!$C$50:$BB$50,0))," ")</f>
        <v xml:space="preserve"> </v>
      </c>
      <c r="H925" s="48" t="str">
        <f>IF(COUNTIF(MaGv!$C$55:$BB$55, B918)&gt;0, INDEX(MaGv!$C$38:$BB$55, 1, MATCH(B918, MaGv!$C$55:$BB$55,0))," ")</f>
        <v xml:space="preserve"> </v>
      </c>
      <c r="I925" s="48" t="str">
        <f>IF(COUNTIF(MaGv!$C$60:$BB$60, B918)&gt;0, INDEX(MaGv!$C$38:$BB$60, 1, MATCH(B918, MaGv!$C$60:$BB$60,0))," ")</f>
        <v xml:space="preserve"> </v>
      </c>
      <c r="J925" s="48" t="str">
        <f>IF(COUNTIF(MaGv!$C$65:$BB$65, B918)&gt;0, INDEX(MaGv!$C$38:$BB$65, 1, MATCH(B918, MaGv!$C$65:$BB$65,0))," ")</f>
        <v xml:space="preserve"> </v>
      </c>
      <c r="K925" s="75"/>
      <c r="L925" s="486"/>
      <c r="M925" s="48">
        <v>2</v>
      </c>
      <c r="N925" s="49" t="s">
        <v>707</v>
      </c>
      <c r="O925" s="48" t="str">
        <f>IF(COUNTIF(MaGv!$C$40:$BB$40, L918)&gt;0, INDEX(MaGv!$C$38:$BB$40, 1, MATCH(L918, MaGv!$C$40:$BB$40,0))," ")</f>
        <v xml:space="preserve"> </v>
      </c>
      <c r="P925" s="48" t="str">
        <f>IF(COUNTIF(MaGv!$C$45:$BB$45, L918)&gt;0, INDEX(MaGv!$C$38:$BB$45, 1, MATCH(L918, MaGv!$C$45:$BB$45,0))," ")</f>
        <v xml:space="preserve"> </v>
      </c>
      <c r="Q925" s="48" t="str">
        <f>IF(COUNTIF(MaGv!$C$50:$BB$50, L918)&gt;0, INDEX(MaGv!$C$38:$BB$50, 1, MATCH(L918, MaGv!$C$50:$BB$50,0))," ")</f>
        <v xml:space="preserve"> </v>
      </c>
      <c r="R925" s="48" t="str">
        <f>IF(COUNTIF(MaGv!$C$55:$BB$55, L918)&gt;0, INDEX(MaGv!$C$38:$BB$55, 1, MATCH(L918, MaGv!$C$55:$BB$55,0))," ")</f>
        <v xml:space="preserve"> </v>
      </c>
      <c r="S925" s="48" t="str">
        <f>IF(COUNTIF(MaGv!$C$60:$BB$60, L918)&gt;0, INDEX(MaGv!$C$38:$BB$60, 1, MATCH(L918, MaGv!$C$60:$BB$60,0))," ")</f>
        <v xml:space="preserve"> </v>
      </c>
      <c r="T925" s="48" t="str">
        <f>IF(COUNTIF(MaGv!$C$65:$BB$65, L918)&gt;0, INDEX(MaGv!$C$38:$BB$65, 1, MATCH(L918, MaGv!$C$65:$BB$65,0))," ")</f>
        <v xml:space="preserve"> </v>
      </c>
    </row>
    <row r="926" spans="1:22" ht="12.95" customHeight="1" x14ac:dyDescent="0.2">
      <c r="A926" s="91"/>
      <c r="B926" s="486"/>
      <c r="C926" s="48">
        <v>3</v>
      </c>
      <c r="D926" s="49" t="s">
        <v>708</v>
      </c>
      <c r="E926" s="48" t="str">
        <f>IF(COUNTIF(MaGv!$C$41:$BB$41, B918)&gt;0, INDEX(MaGv!$C$38:$BB$41, 1, MATCH(B918, MaGv!$C$41:$BB$41,0))," ")</f>
        <v xml:space="preserve"> </v>
      </c>
      <c r="F926" s="48" t="str">
        <f>IF(COUNTIF(MaGv!$C$46:$BB$46, B918)&gt;0, INDEX(MaGv!$C$38:$BB$46, 1, MATCH(B918, MaGv!$C$46:$BB$46,0))," ")</f>
        <v xml:space="preserve"> </v>
      </c>
      <c r="G926" s="48" t="str">
        <f>IF(COUNTIF(MaGv!$C$51:$BB$51, B918)&gt;0, INDEX(MaGv!$C$38:$BB$51, 1, MATCH(B918, MaGv!$C$51:$BB$51,0))," ")</f>
        <v xml:space="preserve"> </v>
      </c>
      <c r="H926" s="48" t="str">
        <f>IF(COUNTIF(MaGv!$C$56:$BB$56, B918)&gt;0, INDEX(MaGv!$C$38:$BB$56, 1, MATCH(B918, MaGv!$C$56:$BB$56,0))," ")</f>
        <v xml:space="preserve"> </v>
      </c>
      <c r="I926" s="48" t="str">
        <f>IF(COUNTIF(MaGv!$C$61:$BB$61, B918)&gt;0, INDEX(MaGv!$C$38:$BB$61, 1, MATCH(B918, MaGv!$C$61:$BB$61,0))," ")</f>
        <v xml:space="preserve"> </v>
      </c>
      <c r="J926" s="48" t="str">
        <f>IF(COUNTIF(MaGv!$C$66:$BB$66, B918)&gt;0, INDEX(MaGv!$C$38:$BB$66, 1, MATCH(B918, MaGv!$C$66:$BB$66,0))," ")</f>
        <v xml:space="preserve"> </v>
      </c>
      <c r="K926" s="75"/>
      <c r="L926" s="486"/>
      <c r="M926" s="48">
        <v>3</v>
      </c>
      <c r="N926" s="49" t="s">
        <v>708</v>
      </c>
      <c r="O926" s="48" t="str">
        <f>IF(COUNTIF(MaGv!$C$41:$BB$41, L918)&gt;0, INDEX(MaGv!$C$38:$BB$41, 1, MATCH(L918, MaGv!$C$41:$BB$41,0))," ")</f>
        <v xml:space="preserve"> </v>
      </c>
      <c r="P926" s="48" t="str">
        <f>IF(COUNTIF(MaGv!$C$46:$BB$46, L918)&gt;0, INDEX(MaGv!$C$38:$BB$46, 1, MATCH(L918, MaGv!$C$46:$BB$46,0))," ")</f>
        <v xml:space="preserve"> </v>
      </c>
      <c r="Q926" s="48" t="str">
        <f>IF(COUNTIF(MaGv!$C$51:$BB$51, L918)&gt;0, INDEX(MaGv!$C$38:$BB$51, 1, MATCH(L918, MaGv!$C$51:$BB$51,0))," ")</f>
        <v xml:space="preserve"> </v>
      </c>
      <c r="R926" s="48" t="str">
        <f>IF(COUNTIF(MaGv!$C$56:$BB$56, L918)&gt;0, INDEX(MaGv!$C$38:$BB$56, 1, MATCH(L918, MaGv!$C$56:$BB$56,0))," ")</f>
        <v xml:space="preserve"> </v>
      </c>
      <c r="S926" s="48" t="str">
        <f>IF(COUNTIF(MaGv!$C$61:$BB$61, L918)&gt;0, INDEX(MaGv!$C$38:$BB$61, 1, MATCH(L918, MaGv!$C$61:$BB$61,0))," ")</f>
        <v xml:space="preserve"> </v>
      </c>
      <c r="T926" s="48" t="str">
        <f>IF(COUNTIF(MaGv!$C$66:$BB$66, L918)&gt;0, INDEX(MaGv!$C$38:$BB$66, 1, MATCH(L918, MaGv!$C$66:$BB$66,0))," ")</f>
        <v xml:space="preserve"> </v>
      </c>
    </row>
    <row r="927" spans="1:22" ht="12.95" customHeight="1" x14ac:dyDescent="0.2">
      <c r="A927" s="91"/>
      <c r="B927" s="486"/>
      <c r="C927" s="48">
        <v>4</v>
      </c>
      <c r="D927" s="49" t="s">
        <v>709</v>
      </c>
      <c r="E927" s="48" t="str">
        <f>IF(COUNTIF(MaGv!$C$42:$BB$42, B918)&gt;0, INDEX(MaGv!$C$38:$BB$42, 1, MATCH(B918, MaGv!$C$42:$BB$42,0))," ")</f>
        <v xml:space="preserve"> </v>
      </c>
      <c r="F927" s="48" t="str">
        <f>IF(COUNTIF(MaGv!$C$47:$BB$47, B918)&gt;0, INDEX(MaGv!$C$38:$BB$47, 1, MATCH(B918, MaGv!$C$47:$BB$47,0))," ")</f>
        <v xml:space="preserve"> </v>
      </c>
      <c r="G927" s="48" t="str">
        <f>IF(COUNTIF(MaGv!$C$52:$BB$52, B918)&gt;0, INDEX(MaGv!$C$38:$BB$52, 1, MATCH(B918, MaGv!$C$52:$BB$52, 0))," ")</f>
        <v xml:space="preserve"> </v>
      </c>
      <c r="H927" s="48" t="str">
        <f>IF(COUNTIF(MaGv!$C$57:$BB$57, B918)&gt;0, INDEX(MaGv!$C$38:$BB$57, 1, MATCH(B918, MaGv!$C$57:$BB$57,0))," ")</f>
        <v xml:space="preserve"> </v>
      </c>
      <c r="I927" s="48" t="str">
        <f>IF(COUNTIF(MaGv!$C$62:$BB$62, B918)&gt;0, INDEX(MaGv!$C$38:$BB$62, 1, MATCH(B918, MaGv!$C$62:$BB$62,0))," ")</f>
        <v xml:space="preserve"> </v>
      </c>
      <c r="J927" s="48" t="str">
        <f>IF(COUNTIF(MaGv!$C$66:$BB$67, B918)&gt;0, INDEX(MaGv!$C$38:$BB$67, 1, MATCH(B918, MaGv!$C$67:$BB$67,0))," ")</f>
        <v xml:space="preserve"> </v>
      </c>
      <c r="K927" s="75"/>
      <c r="L927" s="486"/>
      <c r="M927" s="48">
        <v>4</v>
      </c>
      <c r="N927" s="49" t="s">
        <v>709</v>
      </c>
      <c r="O927" s="48" t="str">
        <f>IF(COUNTIF(MaGv!$C$42:$BB$42, L918)&gt;0, INDEX(MaGv!$C$38:$BB$42, 1, MATCH(L918, MaGv!$C$42:$BB$42,0))," ")</f>
        <v xml:space="preserve"> </v>
      </c>
      <c r="P927" s="48" t="str">
        <f>IF(COUNTIF(MaGv!$C$47:$BB$47, L918)&gt;0, INDEX(MaGv!$C$38:$BB$47, 1, MATCH(L918, MaGv!$C$47:$BB$47,0))," ")</f>
        <v xml:space="preserve"> </v>
      </c>
      <c r="Q927" s="48" t="str">
        <f>IF(COUNTIF(MaGv!$C$52:$BB$52, L918)&gt;0, INDEX(MaGv!$C$38:$BB$52, 1, MATCH(L918, MaGv!$C$52:$BB$52, 0))," ")</f>
        <v xml:space="preserve"> </v>
      </c>
      <c r="R927" s="48" t="str">
        <f>IF(COUNTIF(MaGv!$C$57:$BB$57, L918)&gt;0, INDEX(MaGv!$C$38:$BB$57, 1, MATCH(L918, MaGv!$C$57:$BB$57,0))," ")</f>
        <v xml:space="preserve"> </v>
      </c>
      <c r="S927" s="48" t="str">
        <f>IF(COUNTIF(MaGv!$C$62:$BB$62, L918)&gt;0, INDEX(MaGv!$C$38:$BB$62, 1, MATCH(L918, MaGv!$C$62:$BB$62,0))," ")</f>
        <v xml:space="preserve"> </v>
      </c>
      <c r="T927" s="48" t="str">
        <f>IF(COUNTIF(MaGv!$C$66:$BB$67, L918)&gt;0, INDEX(MaGv!$C$38:$BB$67, 1, MATCH(L918, MaGv!$C$67:$BB$67,0))," ")</f>
        <v xml:space="preserve"> </v>
      </c>
    </row>
    <row r="928" spans="1:22" ht="12.95" customHeight="1" x14ac:dyDescent="0.2">
      <c r="A928" s="91"/>
      <c r="B928" s="487"/>
      <c r="C928" s="50">
        <v>5</v>
      </c>
      <c r="D928" s="51" t="s">
        <v>710</v>
      </c>
      <c r="E928" s="50" t="str">
        <f>IF(COUNTIF(MaGv!$C$43:$BB$43, B918)&gt;0, INDEX(MaGv!$C$38:$BB$43, 1, MATCH(B918, MaGv!$C$43:$BB$43,0))," ")</f>
        <v xml:space="preserve"> </v>
      </c>
      <c r="F928" s="50" t="str">
        <f>IF(COUNTIF(MaGv!$C$48:$BB$48, B918)&gt;0, INDEX(MaGv!$C$38:$BB$48, 1, MATCH(B918, MaGv!$C$48:$BB$48,0))," ")</f>
        <v xml:space="preserve"> </v>
      </c>
      <c r="G928" s="50" t="str">
        <f>IF(COUNTIF(MaGv!$C$53:$BB$53, B918)&gt;0, INDEX(MaGv!$C$38:$BB$53, 1, MATCH(B918, MaGv!$C$53:$BB$53,0))," ")</f>
        <v xml:space="preserve"> </v>
      </c>
      <c r="H928" s="50" t="str">
        <f>IF(COUNTIF(MaGv!$C$58:$BB$58, B918)&gt;0, INDEX(MaGv!$C$38:$BB$58, 1, MATCH(B918, MaGv!$C$58:$BB$58,0))," ")</f>
        <v xml:space="preserve"> </v>
      </c>
      <c r="I928" s="50" t="str">
        <f>IF(COUNTIF(MaGv!$C$63:$BB$63, B918)&gt;0, INDEX(MaGv!$C$38:$BB$63, 1, MATCH(B918, MaGv!$C$63:$BB$63,0))," ")</f>
        <v xml:space="preserve"> </v>
      </c>
      <c r="J928" s="50" t="str">
        <f>IF(COUNTIF(MaGv!$C$68:$BB$68, B918)&gt;0, INDEX(MaGv!$C$38:$BB$68, 1, MATCH(B918, MaGv!$C$68:$BB$68,0))," ")</f>
        <v xml:space="preserve"> </v>
      </c>
      <c r="K928" s="75"/>
      <c r="L928" s="487"/>
      <c r="M928" s="50">
        <v>5</v>
      </c>
      <c r="N928" s="51" t="s">
        <v>710</v>
      </c>
      <c r="O928" s="50" t="str">
        <f>IF(COUNTIF(MaGv!$C$43:$BB$43, L918)&gt;0, INDEX(MaGv!$C$38:$BB$43, 1, MATCH(L918, MaGv!$C$43:$BB$43,0))," ")</f>
        <v xml:space="preserve"> </v>
      </c>
      <c r="P928" s="50" t="str">
        <f>IF(COUNTIF(MaGv!$C$48:$BB$48, L918)&gt;0, INDEX(MaGv!$C$38:$BB$48, 1, MATCH(L918, MaGv!$C$48:$BB$48,0))," ")</f>
        <v xml:space="preserve"> </v>
      </c>
      <c r="Q928" s="50" t="str">
        <f>IF(COUNTIF(MaGv!$C$53:$BB$53, L918)&gt;0, INDEX(MaGv!$C$38:$BB$53, 1, MATCH(L918, MaGv!$C$53:$BB$53,0))," ")</f>
        <v xml:space="preserve"> </v>
      </c>
      <c r="R928" s="50" t="str">
        <f>IF(COUNTIF(MaGv!$C$58:$BB$58, L918)&gt;0, INDEX(MaGv!$C$38:$BB$58, 1, MATCH(L918, MaGv!$C$58:$BB$58,0))," ")</f>
        <v xml:space="preserve"> </v>
      </c>
      <c r="S928" s="50" t="str">
        <f>IF(COUNTIF(MaGv!$C$63:$BB$63, L918)&gt;0, INDEX(MaGv!$C$38:$BB$63, 1, MATCH(L918, MaGv!$C$63:$BB$63,0))," ")</f>
        <v xml:space="preserve"> </v>
      </c>
      <c r="T928" s="50" t="str">
        <f>IF(COUNTIF(MaGv!$C$68:$BB$68, L918)&gt;0, INDEX(MaGv!$C$38:$BB$68, 1, MATCH(L918, MaGv!$C$68:$BB$68,0))," ")</f>
        <v xml:space="preserve"> </v>
      </c>
    </row>
    <row r="929" spans="1:22" ht="12.95" customHeight="1" x14ac:dyDescent="0.2">
      <c r="A929" s="91"/>
      <c r="B929" s="86"/>
      <c r="C929" s="45"/>
      <c r="D929" s="52"/>
      <c r="E929" s="45"/>
      <c r="F929" s="45"/>
      <c r="G929" s="45"/>
      <c r="H929" s="45"/>
      <c r="I929" s="45"/>
      <c r="J929" s="45"/>
      <c r="K929" s="75"/>
      <c r="L929" s="86"/>
      <c r="M929" s="45"/>
      <c r="N929" s="52"/>
      <c r="O929" s="45"/>
      <c r="P929" s="45"/>
      <c r="Q929" s="45"/>
      <c r="R929" s="45"/>
      <c r="S929" s="45"/>
      <c r="T929" s="45"/>
    </row>
    <row r="930" spans="1:22" ht="12.95" customHeight="1" x14ac:dyDescent="0.2">
      <c r="A930" s="94"/>
      <c r="B930" s="87"/>
      <c r="C930" s="53"/>
      <c r="D930" s="53"/>
      <c r="E930" s="54"/>
      <c r="F930" s="54"/>
      <c r="G930" s="54"/>
      <c r="H930" s="54"/>
      <c r="I930" s="54"/>
      <c r="J930" s="54"/>
      <c r="K930" s="54"/>
      <c r="L930" s="87"/>
      <c r="M930" s="53"/>
      <c r="N930" s="53"/>
      <c r="O930" s="54"/>
      <c r="P930" s="54"/>
      <c r="Q930" s="54"/>
      <c r="R930" s="54"/>
      <c r="S930" s="54"/>
      <c r="T930" s="54"/>
    </row>
    <row r="931" spans="1:22" ht="12.95" customHeight="1" x14ac:dyDescent="0.2">
      <c r="A931" s="91"/>
      <c r="B931" s="83"/>
      <c r="C931" s="40" t="s">
        <v>94</v>
      </c>
      <c r="D931" s="40"/>
      <c r="E931" s="40"/>
      <c r="F931" s="40"/>
      <c r="G931" s="40"/>
      <c r="H931" s="40" t="str">
        <f>MaGv!$N$1</f>
        <v>02/1/2018</v>
      </c>
      <c r="I931" s="40"/>
      <c r="J931" s="40"/>
      <c r="K931" s="41"/>
      <c r="L931" s="83"/>
      <c r="M931" s="40" t="s">
        <v>94</v>
      </c>
      <c r="N931" s="40"/>
      <c r="O931" s="40"/>
      <c r="P931" s="40"/>
      <c r="Q931" s="40"/>
      <c r="R931" s="40" t="str">
        <f>MaGv!$N$1</f>
        <v>02/1/2018</v>
      </c>
      <c r="S931" s="40"/>
      <c r="T931" s="40"/>
    </row>
    <row r="932" spans="1:22" ht="15.75" customHeight="1" x14ac:dyDescent="0.3">
      <c r="B932" s="84" t="s">
        <v>95</v>
      </c>
      <c r="C932" s="489" t="str">
        <f>VLOOKUP(B934,dsma,3,0)&amp;"-"&amp;VLOOKUP(B934,dsma,5,0)</f>
        <v>Nguyễn Khánh Toàn-cn</v>
      </c>
      <c r="D932" s="489"/>
      <c r="E932" s="489"/>
      <c r="F932" s="489"/>
      <c r="G932" s="41"/>
      <c r="H932" s="42"/>
      <c r="I932" s="43" t="s">
        <v>180</v>
      </c>
      <c r="J932" s="44">
        <f>60-COUNTIF(E935:J944, " ")</f>
        <v>0</v>
      </c>
      <c r="K932" s="41"/>
      <c r="L932" s="84" t="s">
        <v>95</v>
      </c>
      <c r="M932" s="489" t="str">
        <f>VLOOKUP(L934,dsma,3,0)&amp;"-"&amp;VLOOKUP(L934,dsma,5,0)</f>
        <v>Thái Thị Mỹ Lan-cn</v>
      </c>
      <c r="N932" s="489"/>
      <c r="O932" s="489"/>
      <c r="P932" s="489"/>
      <c r="Q932" s="41"/>
      <c r="R932" s="42"/>
      <c r="S932" s="43" t="s">
        <v>180</v>
      </c>
      <c r="T932" s="44">
        <f>60-COUNTIF(O935:T944, " ")</f>
        <v>18</v>
      </c>
    </row>
    <row r="933" spans="1:22" ht="3" customHeight="1" x14ac:dyDescent="0.2">
      <c r="B933" s="83"/>
      <c r="C933" s="41"/>
      <c r="D933" s="41"/>
      <c r="E933" s="45"/>
      <c r="F933" s="41"/>
      <c r="G933" s="41"/>
      <c r="H933" s="41"/>
      <c r="I933" s="41"/>
      <c r="J933" s="41"/>
      <c r="K933" s="41"/>
      <c r="L933" s="83"/>
      <c r="M933" s="41"/>
      <c r="N933" s="41"/>
      <c r="O933" s="45"/>
      <c r="P933" s="41"/>
      <c r="Q933" s="41"/>
      <c r="R933" s="41"/>
      <c r="S933" s="41"/>
      <c r="T933" s="41"/>
    </row>
    <row r="934" spans="1:22" ht="12.95" customHeight="1" x14ac:dyDescent="0.2">
      <c r="A934" s="93"/>
      <c r="B934" s="85" t="str">
        <f>X121</f>
        <v>BC09</v>
      </c>
      <c r="C934" s="46" t="s">
        <v>96</v>
      </c>
      <c r="D934" s="46" t="s">
        <v>97</v>
      </c>
      <c r="E934" s="46" t="s">
        <v>15</v>
      </c>
      <c r="F934" s="46" t="s">
        <v>16</v>
      </c>
      <c r="G934" s="46" t="s">
        <v>38</v>
      </c>
      <c r="H934" s="46" t="s">
        <v>39</v>
      </c>
      <c r="I934" s="46" t="s">
        <v>40</v>
      </c>
      <c r="J934" s="46" t="s">
        <v>41</v>
      </c>
      <c r="K934" s="74"/>
      <c r="L934" s="85" t="str">
        <f>X122</f>
        <v>BC14</v>
      </c>
      <c r="M934" s="46" t="s">
        <v>96</v>
      </c>
      <c r="N934" s="46" t="s">
        <v>97</v>
      </c>
      <c r="O934" s="46" t="s">
        <v>15</v>
      </c>
      <c r="P934" s="46" t="s">
        <v>16</v>
      </c>
      <c r="Q934" s="46" t="s">
        <v>38</v>
      </c>
      <c r="R934" s="46" t="s">
        <v>39</v>
      </c>
      <c r="S934" s="46" t="s">
        <v>40</v>
      </c>
      <c r="T934" s="46" t="s">
        <v>41</v>
      </c>
      <c r="V934" s="89">
        <v>118</v>
      </c>
    </row>
    <row r="935" spans="1:22" ht="12.95" customHeight="1" x14ac:dyDescent="0.2">
      <c r="A935" s="91"/>
      <c r="B935" s="488" t="s">
        <v>25</v>
      </c>
      <c r="C935" s="38">
        <v>1</v>
      </c>
      <c r="D935" s="47" t="s">
        <v>98</v>
      </c>
      <c r="E935" s="38" t="str">
        <f>IF(COUNTIF(MaGv!$C$4:$BB$4, B934)&gt;0, INDEX(MaGv!$C$3:$BB$4, 1, MATCH(B934, MaGv!$C$4:$BB$4,0))," ")</f>
        <v xml:space="preserve"> </v>
      </c>
      <c r="F935" s="38" t="str">
        <f>IF(COUNTIF(MaGv!$C$9:$BB$9, B934)&gt;0, INDEX(MaGv!$C$3:$BB$9, 1, MATCH(B934, MaGv!$C$9:$BB$9,0))," ")</f>
        <v xml:space="preserve"> </v>
      </c>
      <c r="G935" s="38" t="str">
        <f>IF(COUNTIF(MaGv!$C$14:$BB$14, B934)&gt;0, INDEX(MaGv!$C$3:$BB$14, 1, MATCH(B934, MaGv!$C$14:$BB$14,0))," ")</f>
        <v xml:space="preserve"> </v>
      </c>
      <c r="H935" s="38" t="str">
        <f>IF(COUNTIF(MaGv!$C$19:$BB$19, B934)&gt;0, INDEX(MaGv!$C$3:$BB$19, 1, MATCH(B934, MaGv!$C$19:$BB$19,0))," ")</f>
        <v xml:space="preserve"> </v>
      </c>
      <c r="I935" s="38" t="str">
        <f>IF(COUNTIF(MaGv!$C$24:$BB$24, B934)&gt;0, INDEX(MaGv!$C$3:$BB$24, 1, MATCH(B934, MaGv!$C$24:$BB$24,0))," ")</f>
        <v xml:space="preserve"> </v>
      </c>
      <c r="J935" s="38" t="str">
        <f>IF(COUNTIF(MaGv!$C$29:$BB$29, B934)&gt;0, INDEX(MaGv!$C$3:$BB$29, 1, MATCH(B934, MaGv!$C$29:$BB$29,0))," ")</f>
        <v xml:space="preserve"> </v>
      </c>
      <c r="K935" s="75"/>
      <c r="L935" s="488" t="s">
        <v>25</v>
      </c>
      <c r="M935" s="38">
        <v>1</v>
      </c>
      <c r="N935" s="47" t="s">
        <v>98</v>
      </c>
      <c r="O935" s="38" t="str">
        <f>IF(COUNTIF(MaGv!$C$4:$BB$4, L934)&gt;0, INDEX(MaGv!$C$3:$BB$4, 1, MATCH(L934, MaGv!$C$4:$BB$4,0))," ")</f>
        <v xml:space="preserve"> </v>
      </c>
      <c r="P935" s="38" t="str">
        <f>IF(COUNTIF(MaGv!$C$9:$BB$9, L934)&gt;0, INDEX(MaGv!$C$3:$BB$9, 1, MATCH(L934, MaGv!$C$9:$BB$9,0))," ")</f>
        <v>B6</v>
      </c>
      <c r="Q935" s="38" t="str">
        <f>IF(COUNTIF(MaGv!$C$14:$BB$14, L934)&gt;0, INDEX(MaGv!$C$3:$BB$14, 1, MATCH(L934, MaGv!$C$14:$BB$14,0))," ")</f>
        <v xml:space="preserve"> </v>
      </c>
      <c r="R935" s="38" t="str">
        <f>IF(COUNTIF(MaGv!$C$19:$BB$19, L934)&gt;0, INDEX(MaGv!$C$3:$BB$19, 1, MATCH(L934, MaGv!$C$19:$BB$19,0))," ")</f>
        <v xml:space="preserve"> </v>
      </c>
      <c r="S935" s="38" t="str">
        <f>IF(COUNTIF(MaGv!$C$24:$BB$24, L934)&gt;0, INDEX(MaGv!$C$3:$BB$24, 1, MATCH(L934, MaGv!$C$24:$BB$24,0))," ")</f>
        <v xml:space="preserve"> </v>
      </c>
      <c r="T935" s="38" t="str">
        <f>IF(COUNTIF(MaGv!$C$29:$BB$29, L934)&gt;0, INDEX(MaGv!$C$3:$BB$29, 1, MATCH(L934, MaGv!$C$29:$BB$29,0))," ")</f>
        <v xml:space="preserve"> </v>
      </c>
    </row>
    <row r="936" spans="1:22" ht="12.95" customHeight="1" x14ac:dyDescent="0.2">
      <c r="A936" s="91"/>
      <c r="B936" s="486"/>
      <c r="C936" s="48">
        <v>2</v>
      </c>
      <c r="D936" s="49" t="s">
        <v>140</v>
      </c>
      <c r="E936" s="48" t="str">
        <f>IF(COUNTIF(MaGv!$C$5:$BB$5, B934)&gt;0, INDEX(MaGv!$C$3:$BB$5, 1, MATCH(B934, MaGv!$C$5:$BB$5,0))," ")</f>
        <v xml:space="preserve"> </v>
      </c>
      <c r="F936" s="48" t="str">
        <f>IF(COUNTIF(MaGv!$C$10:$BB$10, B934)&gt;0, INDEX(MaGv!$C$3:$BB$10, 1, MATCH(B934, MaGv!$C$10:$BB$10,0))," ")</f>
        <v xml:space="preserve"> </v>
      </c>
      <c r="G936" s="48" t="str">
        <f>IF(COUNTIF(MaGv!$C$15:$BB$15, B934)&gt;0, INDEX(MaGv!$C$3:$BB$15, 1, MATCH(B934, MaGv!$C$15:$BB$15,0))," ")</f>
        <v xml:space="preserve"> </v>
      </c>
      <c r="H936" s="48" t="str">
        <f>IF(COUNTIF(MaGv!$C$20:$BB$20, B934)&gt;0, INDEX(MaGv!$C$3:$BB$20, 1, MATCH(B934, MaGv!$C$20:$BB$20,0))," ")</f>
        <v xml:space="preserve"> </v>
      </c>
      <c r="I936" s="48" t="str">
        <f>IF(COUNTIF(MaGv!$C$25:$BB$25, B934)&gt;0, INDEX(MaGv!$C$3:$BB$25, 1, MATCH(B934, MaGv!$C$25:$BB$25,0))," ")</f>
        <v xml:space="preserve"> </v>
      </c>
      <c r="J936" s="48" t="str">
        <f>IF(COUNTIF(MaGv!$C$30:$BB$30, B934)&gt;0, INDEX(MaGv!$C$3:$BB$30, 1, MATCH(B934, MaGv!$C$30:$BB$30,0))," ")</f>
        <v xml:space="preserve"> </v>
      </c>
      <c r="K936" s="75"/>
      <c r="L936" s="486"/>
      <c r="M936" s="48">
        <v>2</v>
      </c>
      <c r="N936" s="49" t="s">
        <v>140</v>
      </c>
      <c r="O936" s="48" t="str">
        <f>IF(COUNTIF(MaGv!$C$5:$BB$5, L934)&gt;0, INDEX(MaGv!$C$3:$BB$5, 1, MATCH(L934, MaGv!$C$5:$BB$5,0))," ")</f>
        <v xml:space="preserve"> </v>
      </c>
      <c r="P936" s="48" t="str">
        <f>IF(COUNTIF(MaGv!$C$10:$BB$10, L934)&gt;0, INDEX(MaGv!$C$3:$BB$10, 1, MATCH(L934, MaGv!$C$10:$BB$10,0))," ")</f>
        <v>B7</v>
      </c>
      <c r="Q936" s="48" t="str">
        <f>IF(COUNTIF(MaGv!$C$15:$BB$15, L934)&gt;0, INDEX(MaGv!$C$3:$BB$15, 1, MATCH(L934, MaGv!$C$15:$BB$15,0))," ")</f>
        <v xml:space="preserve"> </v>
      </c>
      <c r="R936" s="48" t="str">
        <f>IF(COUNTIF(MaGv!$C$20:$BB$20, L934)&gt;0, INDEX(MaGv!$C$3:$BB$20, 1, MATCH(L934, MaGv!$C$20:$BB$20,0))," ")</f>
        <v xml:space="preserve"> </v>
      </c>
      <c r="S936" s="48" t="str">
        <f>IF(COUNTIF(MaGv!$C$25:$BB$25, L934)&gt;0, INDEX(MaGv!$C$3:$BB$25, 1, MATCH(L934, MaGv!$C$25:$BB$25,0))," ")</f>
        <v xml:space="preserve"> </v>
      </c>
      <c r="T936" s="48" t="str">
        <f>IF(COUNTIF(MaGv!$C$30:$BB$30, L934)&gt;0, INDEX(MaGv!$C$3:$BB$30, 1, MATCH(L934, MaGv!$C$30:$BB$30,0))," ")</f>
        <v xml:space="preserve"> </v>
      </c>
    </row>
    <row r="937" spans="1:22" ht="12.95" customHeight="1" x14ac:dyDescent="0.2">
      <c r="A937" s="91"/>
      <c r="B937" s="486"/>
      <c r="C937" s="48">
        <v>3</v>
      </c>
      <c r="D937" s="49" t="s">
        <v>445</v>
      </c>
      <c r="E937" s="48" t="str">
        <f>IF(COUNTIF(MaGv!$C$6:$BB$6, B934)&gt;0, INDEX(MaGv!$C$3:$BB$6, 1, MATCH(B934, MaGv!$C$6:$BB$6,0))," ")</f>
        <v xml:space="preserve"> </v>
      </c>
      <c r="F937" s="48" t="str">
        <f>IF(COUNTIF(MaGv!$C$11:$BB$11, B934)&gt;0, INDEX(MaGv!$C$3:$BB$11, 1, MATCH(B934, MaGv!$C$11:$BB$11,0))," ")</f>
        <v xml:space="preserve"> </v>
      </c>
      <c r="G937" s="48" t="str">
        <f>IF(COUNTIF(MaGv!$C$16:$BB$16, B934)&gt;0, INDEX(MaGv!$C$3:$BB$16, 1, MATCH(B934, MaGv!$C$16:$BB$16,0))," ")</f>
        <v xml:space="preserve"> </v>
      </c>
      <c r="H937" s="48" t="str">
        <f>IF(COUNTIF(MaGv!$C$21:$BB$21, B934)&gt;0, INDEX(MaGv!$C$3:$BB$21, 1, MATCH(B934, MaGv!$C$21:$BB$21,0))," ")</f>
        <v xml:space="preserve"> </v>
      </c>
      <c r="I937" s="48" t="str">
        <f>IF(COUNTIF(MaGv!$C$26:$BB$26, B934)&gt;0, INDEX(MaGv!$C$3:$BB$26, 1, MATCH(B934, MaGv!$C$26:$BB$26,0))," ")</f>
        <v xml:space="preserve"> </v>
      </c>
      <c r="J937" s="48" t="str">
        <f>IF(COUNTIF(MaGv!$C$31:$BB$31, B934)&gt;0, INDEX(MaGv!$C$3:$BB$31, 1, MATCH(B934, MaGv!$C$31:$BB$31,0))," ")</f>
        <v xml:space="preserve"> </v>
      </c>
      <c r="K937" s="75"/>
      <c r="L937" s="486"/>
      <c r="M937" s="48">
        <v>3</v>
      </c>
      <c r="N937" s="49" t="s">
        <v>445</v>
      </c>
      <c r="O937" s="48" t="str">
        <f>IF(COUNTIF(MaGv!$C$6:$BB$6, L934)&gt;0, INDEX(MaGv!$C$3:$BB$6, 1, MATCH(L934, MaGv!$C$6:$BB$6,0))," ")</f>
        <v xml:space="preserve"> </v>
      </c>
      <c r="P937" s="48" t="str">
        <f>IF(COUNTIF(MaGv!$C$11:$BB$11, L934)&gt;0, INDEX(MaGv!$C$3:$BB$11, 1, MATCH(L934, MaGv!$C$11:$BB$11,0))," ")</f>
        <v>B9</v>
      </c>
      <c r="Q937" s="48" t="str">
        <f>IF(COUNTIF(MaGv!$C$16:$BB$16, L934)&gt;0, INDEX(MaGv!$C$3:$BB$16, 1, MATCH(L934, MaGv!$C$16:$BB$16,0))," ")</f>
        <v xml:space="preserve"> </v>
      </c>
      <c r="R937" s="48" t="str">
        <f>IF(COUNTIF(MaGv!$C$21:$BB$21, L934)&gt;0, INDEX(MaGv!$C$3:$BB$21, 1, MATCH(L934, MaGv!$C$21:$BB$21,0))," ")</f>
        <v xml:space="preserve"> </v>
      </c>
      <c r="S937" s="48" t="str">
        <f>IF(COUNTIF(MaGv!$C$26:$BB$26, L934)&gt;0, INDEX(MaGv!$C$3:$BB$26, 1, MATCH(L934, MaGv!$C$26:$BB$26,0))," ")</f>
        <v xml:space="preserve"> </v>
      </c>
      <c r="T937" s="48" t="str">
        <f>IF(COUNTIF(MaGv!$C$31:$BB$31, L934)&gt;0, INDEX(MaGv!$C$3:$BB$31, 1, MATCH(L934, MaGv!$C$31:$BB$31,0))," ")</f>
        <v xml:space="preserve"> </v>
      </c>
    </row>
    <row r="938" spans="1:22" ht="12.95" customHeight="1" x14ac:dyDescent="0.2">
      <c r="A938" s="91"/>
      <c r="B938" s="486"/>
      <c r="C938" s="48">
        <v>4</v>
      </c>
      <c r="D938" s="49" t="s">
        <v>141</v>
      </c>
      <c r="E938" s="48" t="str">
        <f>IF(COUNTIF(MaGv!$C$7:$BB$7, B934)&gt;0, INDEX(MaGv!$C$3:$BB$7, 1, MATCH(B934, MaGv!$C$7:$BB$7,0))," ")</f>
        <v xml:space="preserve"> </v>
      </c>
      <c r="F938" s="48" t="str">
        <f>IF(COUNTIF(MaGv!$C$12:$BB$12, B934)&gt;0, INDEX(MaGv!$C$3:$BB$12, 1, MATCH(B934, MaGv!$C$12:$BB$12,0))," ")</f>
        <v xml:space="preserve"> </v>
      </c>
      <c r="G938" s="48" t="str">
        <f>IF(COUNTIF(MaGv!$C$17:$BB$17, B934)&gt;0, INDEX(MaGv!$C$3:$BB$17, 1, MATCH(B934, MaGv!$C$17:$BB$17,0))," ")</f>
        <v xml:space="preserve"> </v>
      </c>
      <c r="H938" s="48" t="str">
        <f>IF(COUNTIF(MaGv!$C$22:$BB$22, B934)&gt;0, INDEX(MaGv!$C$3:$BB$22, 1, MATCH(B934, MaGv!$C$22:$BB$22,0))," ")</f>
        <v xml:space="preserve"> </v>
      </c>
      <c r="I938" s="48" t="str">
        <f>IF(COUNTIF(MaGv!$C$27:$BB$27, B934)&gt;0, INDEX(MaGv!$C$3:$BB$27, 1, MATCH(B934, MaGv!$C$27:$BB$27,0))," ")</f>
        <v xml:space="preserve"> </v>
      </c>
      <c r="J938" s="48" t="str">
        <f>IF(COUNTIF(MaGv!$C$32:$BB$32, B934)&gt;0, INDEX(MaGv!$C$3:$BB$32, 1, MATCH(B934, MaGv!$C$32:$BB$32,0))," ")</f>
        <v xml:space="preserve"> </v>
      </c>
      <c r="K938" s="75"/>
      <c r="L938" s="486"/>
      <c r="M938" s="48">
        <v>4</v>
      </c>
      <c r="N938" s="49" t="s">
        <v>141</v>
      </c>
      <c r="O938" s="48" t="str">
        <f>IF(COUNTIF(MaGv!$C$7:$BB$7, L934)&gt;0, INDEX(MaGv!$C$3:$BB$7, 1, MATCH(L934, MaGv!$C$7:$BB$7,0))," ")</f>
        <v xml:space="preserve"> </v>
      </c>
      <c r="P938" s="48" t="str">
        <f>IF(COUNTIF(MaGv!$C$12:$BB$12, L934)&gt;0, INDEX(MaGv!$C$3:$BB$12, 1, MATCH(L934, MaGv!$C$12:$BB$12,0))," ")</f>
        <v>B9</v>
      </c>
      <c r="Q938" s="48" t="str">
        <f>IF(COUNTIF(MaGv!$C$17:$BB$17, L934)&gt;0, INDEX(MaGv!$C$3:$BB$17, 1, MATCH(L934, MaGv!$C$17:$BB$17,0))," ")</f>
        <v xml:space="preserve"> </v>
      </c>
      <c r="R938" s="48" t="str">
        <f>IF(COUNTIF(MaGv!$C$22:$BB$22, L934)&gt;0, INDEX(MaGv!$C$3:$BB$22, 1, MATCH(L934, MaGv!$C$22:$BB$22,0))," ")</f>
        <v xml:space="preserve"> </v>
      </c>
      <c r="S938" s="48" t="str">
        <f>IF(COUNTIF(MaGv!$C$27:$BB$27, L934)&gt;0, INDEX(MaGv!$C$3:$BB$27, 1, MATCH(L934, MaGv!$C$27:$BB$27,0))," ")</f>
        <v xml:space="preserve"> </v>
      </c>
      <c r="T938" s="48" t="str">
        <f>IF(COUNTIF(MaGv!$C$32:$BB$32, L934)&gt;0, INDEX(MaGv!$C$3:$BB$32, 1, MATCH(L934, MaGv!$C$32:$BB$32,0))," ")</f>
        <v xml:space="preserve"> </v>
      </c>
    </row>
    <row r="939" spans="1:22" ht="12.95" customHeight="1" thickBot="1" x14ac:dyDescent="0.25">
      <c r="A939" s="91"/>
      <c r="B939" s="486"/>
      <c r="C939" s="79">
        <v>5</v>
      </c>
      <c r="D939" s="81" t="s">
        <v>142</v>
      </c>
      <c r="E939" s="79" t="str">
        <f>IF(COUNTIF(MaGv!$C$8:$BB$8, B934)&gt;0, INDEX(MaGv!$C$3:$BB$8, 1, MATCH(B934, MaGv!$C$8:$BB$8,0))," ")</f>
        <v xml:space="preserve"> </v>
      </c>
      <c r="F939" s="79" t="str">
        <f>IF(COUNTIF(MaGv!$C$13:$BB$13, B934)&gt;0, INDEX(MaGv!$C$3:$BB$13, 1, MATCH(B934, MaGv!$C$13:$BB$13,0))," ")</f>
        <v xml:space="preserve"> </v>
      </c>
      <c r="G939" s="79" t="str">
        <f>IF(COUNTIF(MaGv!$C$18:$BB$18, B934)&gt;0, INDEX(MaGv!$C$3:$BB$18, 1, MATCH(B934, MaGv!$C$18:$BB$18,0))," ")</f>
        <v xml:space="preserve"> </v>
      </c>
      <c r="H939" s="79" t="str">
        <f>IF(COUNTIF(MaGv!$C$23:$BB$23, B934)&gt;0, INDEX(MaGv!$C$3:$BB$23, 1, MATCH(B934, MaGv!$C$23:$BB$23,0))," ")</f>
        <v xml:space="preserve"> </v>
      </c>
      <c r="I939" s="79" t="str">
        <f>IF(COUNTIF(MaGv!$C$28:$BB$28, B934)&gt;0, INDEX(MaGv!$C$3:$BB$28, 1, MATCH(B934, MaGv!$C$28:$BB$28,0))," ")</f>
        <v xml:space="preserve"> </v>
      </c>
      <c r="J939" s="79" t="str">
        <f>IF(COUNTIF(MaGv!$C$33:$BB$33, B934)&gt;0, INDEX(MaGv!$C$3:$BB$33, 1, MATCH(B934, MaGv!$C$33:$BB$33, 0))," ")</f>
        <v xml:space="preserve"> </v>
      </c>
      <c r="K939" s="75"/>
      <c r="L939" s="486"/>
      <c r="M939" s="79">
        <v>5</v>
      </c>
      <c r="N939" s="81" t="s">
        <v>142</v>
      </c>
      <c r="O939" s="79" t="str">
        <f>IF(COUNTIF(MaGv!$C$8:$BB$8, L934)&gt;0, INDEX(MaGv!$C$3:$BB$8, 1, MATCH(L934, MaGv!$C$8:$BB$8,0))," ")</f>
        <v xml:space="preserve"> </v>
      </c>
      <c r="P939" s="79" t="str">
        <f>IF(COUNTIF(MaGv!$C$13:$BB$13, L934)&gt;0, INDEX(MaGv!$C$3:$BB$13, 1, MATCH(L934, MaGv!$C$13:$BB$13,0))," ")</f>
        <v xml:space="preserve"> </v>
      </c>
      <c r="Q939" s="79" t="str">
        <f>IF(COUNTIF(MaGv!$C$18:$BB$18, L934)&gt;0, INDEX(MaGv!$C$3:$BB$18, 1, MATCH(L934, MaGv!$C$18:$BB$18,0))," ")</f>
        <v xml:space="preserve"> </v>
      </c>
      <c r="R939" s="79" t="str">
        <f>IF(COUNTIF(MaGv!$C$23:$BB$23, L934)&gt;0, INDEX(MaGv!$C$3:$BB$23, 1, MATCH(L934, MaGv!$C$23:$BB$23,0))," ")</f>
        <v xml:space="preserve"> </v>
      </c>
      <c r="S939" s="79" t="str">
        <f>IF(COUNTIF(MaGv!$C$28:$BB$28, L934)&gt;0, INDEX(MaGv!$C$3:$BB$28, 1, MATCH(L934, MaGv!$C$28:$BB$28,0))," ")</f>
        <v xml:space="preserve"> </v>
      </c>
      <c r="T939" s="79" t="str">
        <f>IF(COUNTIF(MaGv!$C$33:$BB$33, L934)&gt;0, INDEX(MaGv!$C$3:$BB$33, 1, MATCH(L934, MaGv!$C$33:$BB$33, 0))," ")</f>
        <v xml:space="preserve"> </v>
      </c>
    </row>
    <row r="940" spans="1:22" ht="12.95" customHeight="1" thickTop="1" x14ac:dyDescent="0.2">
      <c r="A940" s="91"/>
      <c r="B940" s="485" t="s">
        <v>24</v>
      </c>
      <c r="C940" s="80">
        <v>1</v>
      </c>
      <c r="D940" s="82" t="s">
        <v>446</v>
      </c>
      <c r="E940" s="80" t="str">
        <f>IF(COUNTIF(MaGv!$C$39:$BB$39, B934)&gt;0, INDEX(MaGv!$C$38:$BB$39, 1, MATCH(B934, MaGv!$C$39:$BB$39,0))," ")</f>
        <v xml:space="preserve"> </v>
      </c>
      <c r="F940" s="80" t="str">
        <f>IF(COUNTIF(MaGv!$C$44:$BB$44, B934)&gt;0, INDEX(MaGv!$C$38:$BB$44, 1, MATCH(B934, MaGv!$C$44:$BB$44,0))," ")</f>
        <v xml:space="preserve"> </v>
      </c>
      <c r="G940" s="80" t="str">
        <f>IF(COUNTIF(MaGv!$C$49:$BB$49, B934)&gt;0, INDEX(MaGv!$C$38:$BB$49, 1, MATCH(B934, MaGv!$C$49:$BB$49,0))," ")</f>
        <v xml:space="preserve"> </v>
      </c>
      <c r="H940" s="80" t="str">
        <f>IF(COUNTIF(MaGv!$C$54:$BB$54, B934)&gt;0, INDEX(MaGv!$C$38:$BB$54, 1, MATCH(B934, MaGv!$C$54:$BB$54,0))," ")</f>
        <v xml:space="preserve"> </v>
      </c>
      <c r="I940" s="80" t="str">
        <f>IF(COUNTIF(MaGv!$C$59:$BB$59, B934)&gt;0, INDEX(MaGv!$C$38:$BB$59, 1, MATCH(B934, MaGv!$C$59:$BB$59,0))," ")</f>
        <v xml:space="preserve"> </v>
      </c>
      <c r="J940" s="80" t="str">
        <f>IF(COUNTIF(MaGv!$C$64:$BB$64, B934)&gt;0, INDEX(MaGv!$C$38:$BB$64, 1, MATCH(B934, MaGv!$C$64:$BB$64,0))," ")</f>
        <v xml:space="preserve"> </v>
      </c>
      <c r="K940" s="75"/>
      <c r="L940" s="485" t="s">
        <v>24</v>
      </c>
      <c r="M940" s="80">
        <v>1</v>
      </c>
      <c r="N940" s="82" t="s">
        <v>446</v>
      </c>
      <c r="O940" s="80" t="str">
        <f>IF(COUNTIF(MaGv!$C$39:$BB$39, L934)&gt;0, INDEX(MaGv!$C$38:$BB$39, 1, MATCH(L934, MaGv!$C$39:$BB$39,0))," ")</f>
        <v xml:space="preserve"> </v>
      </c>
      <c r="P940" s="80" t="str">
        <f>IF(COUNTIF(MaGv!$C$44:$BB$44, L934)&gt;0, INDEX(MaGv!$C$38:$BB$44, 1, MATCH(L934, MaGv!$C$44:$BB$44,0))," ")</f>
        <v>B5</v>
      </c>
      <c r="Q940" s="80" t="str">
        <f>IF(COUNTIF(MaGv!$C$49:$BB$49, L934)&gt;0, INDEX(MaGv!$C$38:$BB$49, 1, MATCH(L934, MaGv!$C$49:$BB$49,0))," ")</f>
        <v>B4</v>
      </c>
      <c r="R940" s="80" t="str">
        <f>IF(COUNTIF(MaGv!$C$54:$BB$54, L934)&gt;0, INDEX(MaGv!$C$38:$BB$54, 1, MATCH(L934, MaGv!$C$54:$BB$54,0))," ")</f>
        <v xml:space="preserve"> </v>
      </c>
      <c r="S940" s="80" t="str">
        <f>IF(COUNTIF(MaGv!$C$59:$BB$59, L934)&gt;0, INDEX(MaGv!$C$38:$BB$59, 1, MATCH(L934, MaGv!$C$59:$BB$59,0))," ")</f>
        <v>B8</v>
      </c>
      <c r="T940" s="80" t="str">
        <f>IF(COUNTIF(MaGv!$C$64:$BB$64, L934)&gt;0, INDEX(MaGv!$C$38:$BB$64, 1, MATCH(L934, MaGv!$C$64:$BB$64,0))," ")</f>
        <v xml:space="preserve"> </v>
      </c>
    </row>
    <row r="941" spans="1:22" ht="12.95" customHeight="1" x14ac:dyDescent="0.2">
      <c r="A941" s="91"/>
      <c r="B941" s="486"/>
      <c r="C941" s="48">
        <v>2</v>
      </c>
      <c r="D941" s="49" t="s">
        <v>707</v>
      </c>
      <c r="E941" s="48" t="str">
        <f>IF(COUNTIF(MaGv!$C$40:$BB$40, B934)&gt;0, INDEX(MaGv!$C$38:$BB$40, 1, MATCH(B934, MaGv!$C$40:$BB$40,0))," ")</f>
        <v xml:space="preserve"> </v>
      </c>
      <c r="F941" s="48" t="str">
        <f>IF(COUNTIF(MaGv!$C$45:$BB$45, B934)&gt;0, INDEX(MaGv!$C$38:$BB$45, 1, MATCH(B934, MaGv!$C$45:$BB$45,0))," ")</f>
        <v xml:space="preserve"> </v>
      </c>
      <c r="G941" s="48" t="str">
        <f>IF(COUNTIF(MaGv!$C$50:$BB$50, B934)&gt;0, INDEX(MaGv!$C$38:$BB$50, 1, MATCH(B934, MaGv!$C$50:$BB$50,0))," ")</f>
        <v xml:space="preserve"> </v>
      </c>
      <c r="H941" s="48" t="str">
        <f>IF(COUNTIF(MaGv!$C$55:$BB$55, B934)&gt;0, INDEX(MaGv!$C$38:$BB$55, 1, MATCH(B934, MaGv!$C$55:$BB$55,0))," ")</f>
        <v xml:space="preserve"> </v>
      </c>
      <c r="I941" s="48" t="str">
        <f>IF(COUNTIF(MaGv!$C$60:$BB$60, B934)&gt;0, INDEX(MaGv!$C$38:$BB$60, 1, MATCH(B934, MaGv!$C$60:$BB$60,0))," ")</f>
        <v xml:space="preserve"> </v>
      </c>
      <c r="J941" s="48" t="str">
        <f>IF(COUNTIF(MaGv!$C$65:$BB$65, B934)&gt;0, INDEX(MaGv!$C$38:$BB$65, 1, MATCH(B934, MaGv!$C$65:$BB$65,0))," ")</f>
        <v xml:space="preserve"> </v>
      </c>
      <c r="K941" s="75"/>
      <c r="L941" s="486"/>
      <c r="M941" s="48">
        <v>2</v>
      </c>
      <c r="N941" s="49" t="s">
        <v>707</v>
      </c>
      <c r="O941" s="48" t="str">
        <f>IF(COUNTIF(MaGv!$C$40:$BB$40, L934)&gt;0, INDEX(MaGv!$C$38:$BB$40, 1, MATCH(L934, MaGv!$C$40:$BB$40,0))," ")</f>
        <v xml:space="preserve"> </v>
      </c>
      <c r="P941" s="48" t="str">
        <f>IF(COUNTIF(MaGv!$C$45:$BB$45, L934)&gt;0, INDEX(MaGv!$C$38:$BB$45, 1, MATCH(L934, MaGv!$C$45:$BB$45,0))," ")</f>
        <v>B7</v>
      </c>
      <c r="Q941" s="48" t="str">
        <f>IF(COUNTIF(MaGv!$C$50:$BB$50, L934)&gt;0, INDEX(MaGv!$C$38:$BB$50, 1, MATCH(L934, MaGv!$C$50:$BB$50,0))," ")</f>
        <v xml:space="preserve"> </v>
      </c>
      <c r="R941" s="48" t="str">
        <f>IF(COUNTIF(MaGv!$C$55:$BB$55, L934)&gt;0, INDEX(MaGv!$C$38:$BB$55, 1, MATCH(L934, MaGv!$C$55:$BB$55,0))," ")</f>
        <v xml:space="preserve"> </v>
      </c>
      <c r="S941" s="48" t="str">
        <f>IF(COUNTIF(MaGv!$C$60:$BB$60, L934)&gt;0, INDEX(MaGv!$C$38:$BB$60, 1, MATCH(L934, MaGv!$C$60:$BB$60,0))," ")</f>
        <v>B8</v>
      </c>
      <c r="T941" s="48" t="str">
        <f>IF(COUNTIF(MaGv!$C$65:$BB$65, L934)&gt;0, INDEX(MaGv!$C$38:$BB$65, 1, MATCH(L934, MaGv!$C$65:$BB$65,0))," ")</f>
        <v xml:space="preserve"> </v>
      </c>
    </row>
    <row r="942" spans="1:22" ht="12.95" customHeight="1" x14ac:dyDescent="0.2">
      <c r="A942" s="91"/>
      <c r="B942" s="486"/>
      <c r="C942" s="48">
        <v>3</v>
      </c>
      <c r="D942" s="49" t="s">
        <v>708</v>
      </c>
      <c r="E942" s="48" t="str">
        <f>IF(COUNTIF(MaGv!$C$41:$BB$41, B934)&gt;0, INDEX(MaGv!$C$38:$BB$41, 1, MATCH(B934, MaGv!$C$41:$BB$41,0))," ")</f>
        <v xml:space="preserve"> </v>
      </c>
      <c r="F942" s="48" t="str">
        <f>IF(COUNTIF(MaGv!$C$46:$BB$46, B934)&gt;0, INDEX(MaGv!$C$38:$BB$46, 1, MATCH(B934, MaGv!$C$46:$BB$46,0))," ")</f>
        <v xml:space="preserve"> </v>
      </c>
      <c r="G942" s="48" t="str">
        <f>IF(COUNTIF(MaGv!$C$51:$BB$51, B934)&gt;0, INDEX(MaGv!$C$38:$BB$51, 1, MATCH(B934, MaGv!$C$51:$BB$51,0))," ")</f>
        <v xml:space="preserve"> </v>
      </c>
      <c r="H942" s="48" t="str">
        <f>IF(COUNTIF(MaGv!$C$56:$BB$56, B934)&gt;0, INDEX(MaGv!$C$38:$BB$56, 1, MATCH(B934, MaGv!$C$56:$BB$56,0))," ")</f>
        <v xml:space="preserve"> </v>
      </c>
      <c r="I942" s="48" t="str">
        <f>IF(COUNTIF(MaGv!$C$61:$BB$61, B934)&gt;0, INDEX(MaGv!$C$38:$BB$61, 1, MATCH(B934, MaGv!$C$61:$BB$61,0))," ")</f>
        <v xml:space="preserve"> </v>
      </c>
      <c r="J942" s="48" t="str">
        <f>IF(COUNTIF(MaGv!$C$66:$BB$66, B934)&gt;0, INDEX(MaGv!$C$38:$BB$66, 1, MATCH(B934, MaGv!$C$66:$BB$66,0))," ")</f>
        <v xml:space="preserve"> </v>
      </c>
      <c r="K942" s="75"/>
      <c r="L942" s="486"/>
      <c r="M942" s="48">
        <v>3</v>
      </c>
      <c r="N942" s="49" t="s">
        <v>708</v>
      </c>
      <c r="O942" s="48" t="str">
        <f>IF(COUNTIF(MaGv!$C$41:$BB$41, L934)&gt;0, INDEX(MaGv!$C$38:$BB$41, 1, MATCH(L934, MaGv!$C$41:$BB$41,0))," ")</f>
        <v xml:space="preserve"> </v>
      </c>
      <c r="P942" s="48" t="str">
        <f>IF(COUNTIF(MaGv!$C$46:$BB$46, L934)&gt;0, INDEX(MaGv!$C$38:$BB$46, 1, MATCH(L934, MaGv!$C$46:$BB$46,0))," ")</f>
        <v>B2</v>
      </c>
      <c r="Q942" s="48" t="str">
        <f>IF(COUNTIF(MaGv!$C$51:$BB$51, L934)&gt;0, INDEX(MaGv!$C$38:$BB$51, 1, MATCH(L934, MaGv!$C$51:$BB$51,0))," ")</f>
        <v>B2</v>
      </c>
      <c r="R942" s="48" t="str">
        <f>IF(COUNTIF(MaGv!$C$56:$BB$56, L934)&gt;0, INDEX(MaGv!$C$38:$BB$56, 1, MATCH(L934, MaGv!$C$56:$BB$56,0))," ")</f>
        <v xml:space="preserve"> </v>
      </c>
      <c r="S942" s="48" t="str">
        <f>IF(COUNTIF(MaGv!$C$61:$BB$61, L934)&gt;0, INDEX(MaGv!$C$38:$BB$61, 1, MATCH(L934, MaGv!$C$61:$BB$61,0))," ")</f>
        <v>B1</v>
      </c>
      <c r="T942" s="48" t="str">
        <f>IF(COUNTIF(MaGv!$C$66:$BB$66, L934)&gt;0, INDEX(MaGv!$C$38:$BB$66, 1, MATCH(L934, MaGv!$C$66:$BB$66,0))," ")</f>
        <v xml:space="preserve"> </v>
      </c>
    </row>
    <row r="943" spans="1:22" ht="12.95" customHeight="1" x14ac:dyDescent="0.2">
      <c r="A943" s="91"/>
      <c r="B943" s="486"/>
      <c r="C943" s="48">
        <v>4</v>
      </c>
      <c r="D943" s="49" t="s">
        <v>709</v>
      </c>
      <c r="E943" s="48" t="str">
        <f>IF(COUNTIF(MaGv!$C$42:$BB$42, B934)&gt;0, INDEX(MaGv!$C$38:$BB$42, 1, MATCH(B934, MaGv!$C$42:$BB$42,0))," ")</f>
        <v xml:space="preserve"> </v>
      </c>
      <c r="F943" s="48" t="str">
        <f>IF(COUNTIF(MaGv!$C$47:$BB$47, B934)&gt;0, INDEX(MaGv!$C$38:$BB$47, 1, MATCH(B934, MaGv!$C$47:$BB$47,0))," ")</f>
        <v xml:space="preserve"> </v>
      </c>
      <c r="G943" s="48" t="str">
        <f>IF(COUNTIF(MaGv!$C$52:$BB$52, B934)&gt;0, INDEX(MaGv!$C$38:$BB$52, 1, MATCH(B934, MaGv!$C$52:$BB$52, 0))," ")</f>
        <v xml:space="preserve"> </v>
      </c>
      <c r="H943" s="48" t="str">
        <f>IF(COUNTIF(MaGv!$C$57:$BB$57, B934)&gt;0, INDEX(MaGv!$C$38:$BB$57, 1, MATCH(B934, MaGv!$C$57:$BB$57,0))," ")</f>
        <v xml:space="preserve"> </v>
      </c>
      <c r="I943" s="48" t="str">
        <f>IF(COUNTIF(MaGv!$C$62:$BB$62, B934)&gt;0, INDEX(MaGv!$C$38:$BB$62, 1, MATCH(B934, MaGv!$C$62:$BB$62,0))," ")</f>
        <v xml:space="preserve"> </v>
      </c>
      <c r="J943" s="48" t="str">
        <f>IF(COUNTIF(MaGv!$C$66:$BB$67, B934)&gt;0, INDEX(MaGv!$C$38:$BB$67, 1, MATCH(B934, MaGv!$C$67:$BB$67,0))," ")</f>
        <v xml:space="preserve"> </v>
      </c>
      <c r="K943" s="75"/>
      <c r="L943" s="486"/>
      <c r="M943" s="48">
        <v>4</v>
      </c>
      <c r="N943" s="49" t="s">
        <v>709</v>
      </c>
      <c r="O943" s="48" t="str">
        <f>IF(COUNTIF(MaGv!$C$42:$BB$42, L934)&gt;0, INDEX(MaGv!$C$38:$BB$42, 1, MATCH(L934, MaGv!$C$42:$BB$42,0))," ")</f>
        <v xml:space="preserve"> </v>
      </c>
      <c r="P943" s="48" t="str">
        <f>IF(COUNTIF(MaGv!$C$47:$BB$47, L934)&gt;0, INDEX(MaGv!$C$38:$BB$47, 1, MATCH(L934, MaGv!$C$47:$BB$47,0))," ")</f>
        <v>B4</v>
      </c>
      <c r="Q943" s="48" t="str">
        <f>IF(COUNTIF(MaGv!$C$52:$BB$52, L934)&gt;0, INDEX(MaGv!$C$38:$BB$52, 1, MATCH(L934, MaGv!$C$52:$BB$52, 0))," ")</f>
        <v>B3</v>
      </c>
      <c r="R943" s="48" t="str">
        <f>IF(COUNTIF(MaGv!$C$57:$BB$57, L934)&gt;0, INDEX(MaGv!$C$38:$BB$57, 1, MATCH(L934, MaGv!$C$57:$BB$57,0))," ")</f>
        <v xml:space="preserve"> </v>
      </c>
      <c r="S943" s="48" t="str">
        <f>IF(COUNTIF(MaGv!$C$62:$BB$62, L934)&gt;0, INDEX(MaGv!$C$38:$BB$62, 1, MATCH(L934, MaGv!$C$62:$BB$62,0))," ")</f>
        <v>B1</v>
      </c>
      <c r="T943" s="48" t="str">
        <f>IF(COUNTIF(MaGv!$C$66:$BB$67, L934)&gt;0, INDEX(MaGv!$C$38:$BB$67, 1, MATCH(L934, MaGv!$C$67:$BB$67,0))," ")</f>
        <v xml:space="preserve"> </v>
      </c>
    </row>
    <row r="944" spans="1:22" ht="12.95" customHeight="1" x14ac:dyDescent="0.2">
      <c r="A944" s="91"/>
      <c r="B944" s="487"/>
      <c r="C944" s="50">
        <v>5</v>
      </c>
      <c r="D944" s="51" t="s">
        <v>710</v>
      </c>
      <c r="E944" s="50" t="str">
        <f>IF(COUNTIF(MaGv!$C$43:$BB$43, B934)&gt;0, INDEX(MaGv!$C$38:$BB$43, 1, MATCH(B934, MaGv!$C$43:$BB$43,0))," ")</f>
        <v xml:space="preserve"> </v>
      </c>
      <c r="F944" s="50" t="str">
        <f>IF(COUNTIF(MaGv!$C$48:$BB$48, B934)&gt;0, INDEX(MaGv!$C$38:$BB$48, 1, MATCH(B934, MaGv!$C$48:$BB$48,0))," ")</f>
        <v xml:space="preserve"> </v>
      </c>
      <c r="G944" s="50" t="str">
        <f>IF(COUNTIF(MaGv!$C$53:$BB$53, B934)&gt;0, INDEX(MaGv!$C$38:$BB$53, 1, MATCH(B934, MaGv!$C$53:$BB$53,0))," ")</f>
        <v xml:space="preserve"> </v>
      </c>
      <c r="H944" s="50" t="str">
        <f>IF(COUNTIF(MaGv!$C$58:$BB$58, B934)&gt;0, INDEX(MaGv!$C$38:$BB$58, 1, MATCH(B934, MaGv!$C$58:$BB$58,0))," ")</f>
        <v xml:space="preserve"> </v>
      </c>
      <c r="I944" s="50" t="str">
        <f>IF(COUNTIF(MaGv!$C$63:$BB$63, B934)&gt;0, INDEX(MaGv!$C$38:$BB$63, 1, MATCH(B934, MaGv!$C$63:$BB$63,0))," ")</f>
        <v xml:space="preserve"> </v>
      </c>
      <c r="J944" s="50" t="str">
        <f>IF(COUNTIF(MaGv!$C$68:$BB$68, B934)&gt;0, INDEX(MaGv!$C$38:$BB$68, 1, MATCH(B934, MaGv!$C$68:$BB$68,0))," ")</f>
        <v xml:space="preserve"> </v>
      </c>
      <c r="K944" s="75"/>
      <c r="L944" s="487"/>
      <c r="M944" s="50">
        <v>5</v>
      </c>
      <c r="N944" s="51" t="s">
        <v>710</v>
      </c>
      <c r="O944" s="50" t="str">
        <f>IF(COUNTIF(MaGv!$C$43:$BB$43, L934)&gt;0, INDEX(MaGv!$C$38:$BB$43, 1, MATCH(L934, MaGv!$C$43:$BB$43,0))," ")</f>
        <v xml:space="preserve"> </v>
      </c>
      <c r="P944" s="50" t="str">
        <f>IF(COUNTIF(MaGv!$C$48:$BB$48, L934)&gt;0, INDEX(MaGv!$C$38:$BB$48, 1, MATCH(L934, MaGv!$C$48:$BB$48,0))," ")</f>
        <v>B3</v>
      </c>
      <c r="Q944" s="50" t="str">
        <f>IF(COUNTIF(MaGv!$C$53:$BB$53, L934)&gt;0, INDEX(MaGv!$C$38:$BB$53, 1, MATCH(L934, MaGv!$C$53:$BB$53,0))," ")</f>
        <v>B6</v>
      </c>
      <c r="R944" s="50" t="str">
        <f>IF(COUNTIF(MaGv!$C$58:$BB$58, L934)&gt;0, INDEX(MaGv!$C$38:$BB$58, 1, MATCH(L934, MaGv!$C$58:$BB$58,0))," ")</f>
        <v xml:space="preserve"> </v>
      </c>
      <c r="S944" s="50" t="str">
        <f>IF(COUNTIF(MaGv!$C$63:$BB$63, L934)&gt;0, INDEX(MaGv!$C$38:$BB$63, 1, MATCH(L934, MaGv!$C$63:$BB$63,0))," ")</f>
        <v>B5</v>
      </c>
      <c r="T944" s="50" t="str">
        <f>IF(COUNTIF(MaGv!$C$68:$BB$68, L934)&gt;0, INDEX(MaGv!$C$38:$BB$68, 1, MATCH(L934, MaGv!$C$68:$BB$68,0))," ")</f>
        <v xml:space="preserve"> </v>
      </c>
    </row>
    <row r="945" spans="1:22" ht="12.95" customHeight="1" x14ac:dyDescent="0.2">
      <c r="A945" s="91"/>
      <c r="B945" s="86"/>
      <c r="C945" s="45"/>
      <c r="D945" s="52"/>
      <c r="E945" s="45"/>
      <c r="F945" s="45"/>
      <c r="G945" s="45"/>
      <c r="H945" s="45"/>
      <c r="I945" s="45"/>
      <c r="J945" s="45"/>
      <c r="K945" s="75"/>
      <c r="L945" s="86"/>
      <c r="M945" s="45"/>
      <c r="N945" s="52"/>
      <c r="O945" s="45"/>
      <c r="P945" s="45"/>
      <c r="Q945" s="45"/>
      <c r="R945" s="45"/>
      <c r="S945" s="45"/>
      <c r="T945" s="45"/>
    </row>
    <row r="946" spans="1:22" ht="12.95" customHeight="1" x14ac:dyDescent="0.2">
      <c r="A946" s="94"/>
      <c r="B946" s="87"/>
      <c r="C946" s="53"/>
      <c r="D946" s="53"/>
      <c r="E946" s="54"/>
      <c r="F946" s="54"/>
      <c r="G946" s="54"/>
      <c r="H946" s="54"/>
      <c r="I946" s="54"/>
      <c r="J946" s="54"/>
      <c r="K946" s="54"/>
      <c r="L946" s="87"/>
      <c r="M946" s="53"/>
      <c r="N946" s="53"/>
      <c r="O946" s="54"/>
      <c r="P946" s="54"/>
      <c r="Q946" s="54"/>
      <c r="R946" s="54"/>
      <c r="S946" s="54"/>
      <c r="T946" s="54"/>
    </row>
    <row r="947" spans="1:22" ht="12.95" customHeight="1" x14ac:dyDescent="0.2">
      <c r="A947" s="91"/>
      <c r="B947" s="83"/>
      <c r="C947" s="40" t="s">
        <v>94</v>
      </c>
      <c r="D947" s="40"/>
      <c r="E947" s="40"/>
      <c r="F947" s="40"/>
      <c r="G947" s="40"/>
      <c r="H947" s="40" t="str">
        <f>MaGv!$N$1</f>
        <v>02/1/2018</v>
      </c>
      <c r="I947" s="40"/>
      <c r="J947" s="40"/>
      <c r="K947" s="41"/>
      <c r="L947" s="83"/>
      <c r="M947" s="40" t="s">
        <v>94</v>
      </c>
      <c r="N947" s="40"/>
      <c r="O947" s="40"/>
      <c r="P947" s="40"/>
      <c r="Q947" s="40"/>
      <c r="R947" s="40" t="str">
        <f>MaGv!$N$1</f>
        <v>02/1/2018</v>
      </c>
      <c r="S947" s="40"/>
      <c r="T947" s="40"/>
    </row>
    <row r="948" spans="1:22" ht="12.95" customHeight="1" x14ac:dyDescent="0.3">
      <c r="B948" s="84" t="s">
        <v>95</v>
      </c>
      <c r="C948" s="489" t="str">
        <f>VLOOKUP(B950,dsma,3,0)&amp;"-"&amp;VLOOKUP(B950,dsma,5,0)</f>
        <v>Võ Ngọc Sơn-cn</v>
      </c>
      <c r="D948" s="489"/>
      <c r="E948" s="489"/>
      <c r="F948" s="489"/>
      <c r="G948" s="41"/>
      <c r="H948" s="42"/>
      <c r="I948" s="43" t="s">
        <v>180</v>
      </c>
      <c r="J948" s="44">
        <f>60-COUNTIF(E951:J960, " ")</f>
        <v>0</v>
      </c>
      <c r="K948" s="41"/>
      <c r="L948" s="84" t="s">
        <v>95</v>
      </c>
      <c r="M948" s="489" t="str">
        <f>VLOOKUP(L950,dsma,3,0)&amp;"-"&amp;VLOOKUP(L950,dsma,5,0)</f>
        <v>Nguyễn Thị Bích VÂN-nn</v>
      </c>
      <c r="N948" s="489"/>
      <c r="O948" s="489"/>
      <c r="P948" s="489"/>
      <c r="Q948" s="41"/>
      <c r="R948" s="42"/>
      <c r="S948" s="43" t="s">
        <v>180</v>
      </c>
      <c r="T948" s="44">
        <f>60-COUNTIF(O951:T960, " ")</f>
        <v>18</v>
      </c>
    </row>
    <row r="949" spans="1:22" ht="3" customHeight="1" x14ac:dyDescent="0.2">
      <c r="B949" s="83"/>
      <c r="C949" s="41"/>
      <c r="D949" s="41"/>
      <c r="E949" s="45"/>
      <c r="F949" s="41"/>
      <c r="G949" s="41"/>
      <c r="H949" s="41"/>
      <c r="I949" s="41"/>
      <c r="J949" s="41"/>
      <c r="K949" s="41"/>
      <c r="L949" s="83"/>
      <c r="M949" s="41"/>
      <c r="N949" s="41"/>
      <c r="O949" s="45"/>
      <c r="P949" s="41"/>
      <c r="Q949" s="41"/>
      <c r="R949" s="41"/>
      <c r="S949" s="41"/>
      <c r="T949" s="41"/>
    </row>
    <row r="950" spans="1:22" ht="12.95" customHeight="1" x14ac:dyDescent="0.2">
      <c r="A950" s="93"/>
      <c r="B950" s="85" t="str">
        <f>X123</f>
        <v>BC16</v>
      </c>
      <c r="C950" s="46" t="s">
        <v>96</v>
      </c>
      <c r="D950" s="46" t="s">
        <v>97</v>
      </c>
      <c r="E950" s="46" t="s">
        <v>15</v>
      </c>
      <c r="F950" s="46" t="s">
        <v>16</v>
      </c>
      <c r="G950" s="46" t="s">
        <v>38</v>
      </c>
      <c r="H950" s="46" t="s">
        <v>39</v>
      </c>
      <c r="I950" s="46" t="s">
        <v>40</v>
      </c>
      <c r="J950" s="46" t="s">
        <v>41</v>
      </c>
      <c r="K950" s="74"/>
      <c r="L950" s="85" t="str">
        <f>X124</f>
        <v>BC11</v>
      </c>
      <c r="M950" s="46" t="s">
        <v>96</v>
      </c>
      <c r="N950" s="46" t="s">
        <v>97</v>
      </c>
      <c r="O950" s="46" t="s">
        <v>15</v>
      </c>
      <c r="P950" s="46" t="s">
        <v>16</v>
      </c>
      <c r="Q950" s="46" t="s">
        <v>38</v>
      </c>
      <c r="R950" s="46" t="s">
        <v>39</v>
      </c>
      <c r="S950" s="46" t="s">
        <v>40</v>
      </c>
      <c r="T950" s="46" t="s">
        <v>41</v>
      </c>
      <c r="V950" s="89">
        <v>120</v>
      </c>
    </row>
    <row r="951" spans="1:22" ht="12.95" customHeight="1" x14ac:dyDescent="0.2">
      <c r="A951" s="91"/>
      <c r="B951" s="488" t="s">
        <v>25</v>
      </c>
      <c r="C951" s="38">
        <v>1</v>
      </c>
      <c r="D951" s="47" t="s">
        <v>98</v>
      </c>
      <c r="E951" s="38" t="str">
        <f>IF(COUNTIF(MaGv!$C$4:$BB$4, B950)&gt;0, INDEX(MaGv!$C$3:$BB$4, 1, MATCH(B950, MaGv!$C$4:$BB$4,0))," ")</f>
        <v xml:space="preserve"> </v>
      </c>
      <c r="F951" s="38" t="str">
        <f>IF(COUNTIF(MaGv!$C$9:$BB$9, B950)&gt;0, INDEX(MaGv!$C$3:$BB$9, 1, MATCH(B950, MaGv!$C$9:$BB$9,0))," ")</f>
        <v xml:space="preserve"> </v>
      </c>
      <c r="G951" s="38" t="str">
        <f>IF(COUNTIF(MaGv!$C$14:$BB$14, B950)&gt;0, INDEX(MaGv!$C$3:$BB$14, 1, MATCH(B950, MaGv!$C$14:$BB$14,0))," ")</f>
        <v xml:space="preserve"> </v>
      </c>
      <c r="H951" s="38" t="str">
        <f>IF(COUNTIF(MaGv!$C$19:$BB$19, B950)&gt;0, INDEX(MaGv!$C$3:$BB$19, 1, MATCH(B950, MaGv!$C$19:$BB$19,0))," ")</f>
        <v xml:space="preserve"> </v>
      </c>
      <c r="I951" s="38" t="str">
        <f>IF(COUNTIF(MaGv!$C$24:$BB$24, B950)&gt;0, INDEX(MaGv!$C$3:$BB$24, 1, MATCH(B950, MaGv!$C$24:$BB$24,0))," ")</f>
        <v xml:space="preserve"> </v>
      </c>
      <c r="J951" s="38" t="str">
        <f>IF(COUNTIF(MaGv!$C$29:$BB$29, B950)&gt;0, INDEX(MaGv!$C$3:$BB$29, 1, MATCH(B950, MaGv!$C$29:$BB$29,0))," ")</f>
        <v xml:space="preserve"> </v>
      </c>
      <c r="K951" s="75"/>
      <c r="L951" s="488" t="s">
        <v>25</v>
      </c>
      <c r="M951" s="38">
        <v>1</v>
      </c>
      <c r="N951" s="47" t="s">
        <v>98</v>
      </c>
      <c r="O951" s="38" t="str">
        <f>IF(COUNTIF(MaGv!$C$4:$BB$4, L950)&gt;0, INDEX(MaGv!$C$3:$BB$4, 1, MATCH(L950, MaGv!$C$4:$BB$4,0))," ")</f>
        <v xml:space="preserve"> </v>
      </c>
      <c r="P951" s="38" t="str">
        <f>IF(COUNTIF(MaGv!$C$9:$BB$9, L950)&gt;0, INDEX(MaGv!$C$3:$BB$9, 1, MATCH(L950, MaGv!$C$9:$BB$9,0))," ")</f>
        <v>C5</v>
      </c>
      <c r="Q951" s="38" t="str">
        <f>IF(COUNTIF(MaGv!$C$14:$BB$14, L950)&gt;0, INDEX(MaGv!$C$3:$BB$14, 1, MATCH(L950, MaGv!$C$14:$BB$14,0))," ")</f>
        <v>C3</v>
      </c>
      <c r="R951" s="38" t="str">
        <f>IF(COUNTIF(MaGv!$C$19:$BB$19, L950)&gt;0, INDEX(MaGv!$C$3:$BB$19, 1, MATCH(L950, MaGv!$C$19:$BB$19,0))," ")</f>
        <v>C13</v>
      </c>
      <c r="S951" s="38" t="str">
        <f>IF(COUNTIF(MaGv!$C$24:$BB$24, L950)&gt;0, INDEX(MaGv!$C$3:$BB$24, 1, MATCH(L950, MaGv!$C$24:$BB$24,0))," ")</f>
        <v xml:space="preserve"> </v>
      </c>
      <c r="T951" s="38" t="str">
        <f>IF(COUNTIF(MaGv!$C$29:$BB$29, L950)&gt;0, INDEX(MaGv!$C$3:$BB$29, 1, MATCH(L950, MaGv!$C$29:$BB$29,0))," ")</f>
        <v xml:space="preserve"> </v>
      </c>
    </row>
    <row r="952" spans="1:22" ht="12.95" customHeight="1" x14ac:dyDescent="0.2">
      <c r="A952" s="91"/>
      <c r="B952" s="486"/>
      <c r="C952" s="48">
        <v>2</v>
      </c>
      <c r="D952" s="49" t="s">
        <v>140</v>
      </c>
      <c r="E952" s="48" t="str">
        <f>IF(COUNTIF(MaGv!$C$5:$BB$5, B950)&gt;0, INDEX(MaGv!$C$3:$BB$5, 1, MATCH(B950, MaGv!$C$5:$BB$5,0))," ")</f>
        <v xml:space="preserve"> </v>
      </c>
      <c r="F952" s="48" t="str">
        <f>IF(COUNTIF(MaGv!$C$10:$BB$10, B950)&gt;0, INDEX(MaGv!$C$3:$BB$10, 1, MATCH(B950, MaGv!$C$10:$BB$10,0))," ")</f>
        <v xml:space="preserve"> </v>
      </c>
      <c r="G952" s="48" t="str">
        <f>IF(COUNTIF(MaGv!$C$15:$BB$15, B950)&gt;0, INDEX(MaGv!$C$3:$BB$15, 1, MATCH(B950, MaGv!$C$15:$BB$15,0))," ")</f>
        <v xml:space="preserve"> </v>
      </c>
      <c r="H952" s="48" t="str">
        <f>IF(COUNTIF(MaGv!$C$20:$BB$20, B950)&gt;0, INDEX(MaGv!$C$3:$BB$20, 1, MATCH(B950, MaGv!$C$20:$BB$20,0))," ")</f>
        <v xml:space="preserve"> </v>
      </c>
      <c r="I952" s="48" t="str">
        <f>IF(COUNTIF(MaGv!$C$25:$BB$25, B950)&gt;0, INDEX(MaGv!$C$3:$BB$25, 1, MATCH(B950, MaGv!$C$25:$BB$25,0))," ")</f>
        <v xml:space="preserve"> </v>
      </c>
      <c r="J952" s="48" t="str">
        <f>IF(COUNTIF(MaGv!$C$30:$BB$30, B950)&gt;0, INDEX(MaGv!$C$3:$BB$30, 1, MATCH(B950, MaGv!$C$30:$BB$30,0))," ")</f>
        <v xml:space="preserve"> </v>
      </c>
      <c r="K952" s="75"/>
      <c r="L952" s="486"/>
      <c r="M952" s="48">
        <v>2</v>
      </c>
      <c r="N952" s="49" t="s">
        <v>140</v>
      </c>
      <c r="O952" s="48" t="str">
        <f>IF(COUNTIF(MaGv!$C$5:$BB$5, L950)&gt;0, INDEX(MaGv!$C$3:$BB$5, 1, MATCH(L950, MaGv!$C$5:$BB$5,0))," ")</f>
        <v xml:space="preserve"> </v>
      </c>
      <c r="P952" s="48" t="str">
        <f>IF(COUNTIF(MaGv!$C$10:$BB$10, L950)&gt;0, INDEX(MaGv!$C$3:$BB$10, 1, MATCH(L950, MaGv!$C$10:$BB$10,0))," ")</f>
        <v>C1</v>
      </c>
      <c r="Q952" s="48" t="str">
        <f>IF(COUNTIF(MaGv!$C$15:$BB$15, L950)&gt;0, INDEX(MaGv!$C$3:$BB$15, 1, MATCH(L950, MaGv!$C$15:$BB$15,0))," ")</f>
        <v>C3</v>
      </c>
      <c r="R952" s="48" t="str">
        <f>IF(COUNTIF(MaGv!$C$20:$BB$20, L950)&gt;0, INDEX(MaGv!$C$3:$BB$20, 1, MATCH(L950, MaGv!$C$20:$BB$20,0))," ")</f>
        <v>C13</v>
      </c>
      <c r="S952" s="48" t="str">
        <f>IF(COUNTIF(MaGv!$C$25:$BB$25, L950)&gt;0, INDEX(MaGv!$C$3:$BB$25, 1, MATCH(L950, MaGv!$C$25:$BB$25,0))," ")</f>
        <v xml:space="preserve"> </v>
      </c>
      <c r="T952" s="48" t="str">
        <f>IF(COUNTIF(MaGv!$C$30:$BB$30, L950)&gt;0, INDEX(MaGv!$C$3:$BB$30, 1, MATCH(L950, MaGv!$C$30:$BB$30,0))," ")</f>
        <v xml:space="preserve"> </v>
      </c>
    </row>
    <row r="953" spans="1:22" ht="12.95" customHeight="1" x14ac:dyDescent="0.2">
      <c r="A953" s="91"/>
      <c r="B953" s="486"/>
      <c r="C953" s="48">
        <v>3</v>
      </c>
      <c r="D953" s="49" t="s">
        <v>445</v>
      </c>
      <c r="E953" s="48" t="str">
        <f>IF(COUNTIF(MaGv!$C$6:$BB$6, B950)&gt;0, INDEX(MaGv!$C$3:$BB$6, 1, MATCH(B950, MaGv!$C$6:$BB$6,0))," ")</f>
        <v xml:space="preserve"> </v>
      </c>
      <c r="F953" s="48" t="str">
        <f>IF(COUNTIF(MaGv!$C$11:$BB$11, B950)&gt;0, INDEX(MaGv!$C$3:$BB$11, 1, MATCH(B950, MaGv!$C$11:$BB$11,0))," ")</f>
        <v xml:space="preserve"> </v>
      </c>
      <c r="G953" s="48" t="str">
        <f>IF(COUNTIF(MaGv!$C$16:$BB$16, B950)&gt;0, INDEX(MaGv!$C$3:$BB$16, 1, MATCH(B950, MaGv!$C$16:$BB$16,0))," ")</f>
        <v xml:space="preserve"> </v>
      </c>
      <c r="H953" s="48" t="str">
        <f>IF(COUNTIF(MaGv!$C$21:$BB$21, B950)&gt;0, INDEX(MaGv!$C$3:$BB$21, 1, MATCH(B950, MaGv!$C$21:$BB$21,0))," ")</f>
        <v xml:space="preserve"> </v>
      </c>
      <c r="I953" s="48" t="str">
        <f>IF(COUNTIF(MaGv!$C$26:$BB$26, B950)&gt;0, INDEX(MaGv!$C$3:$BB$26, 1, MATCH(B950, MaGv!$C$26:$BB$26,0))," ")</f>
        <v xml:space="preserve"> </v>
      </c>
      <c r="J953" s="48" t="str">
        <f>IF(COUNTIF(MaGv!$C$31:$BB$31, B950)&gt;0, INDEX(MaGv!$C$3:$BB$31, 1, MATCH(B950, MaGv!$C$31:$BB$31,0))," ")</f>
        <v xml:space="preserve"> </v>
      </c>
      <c r="K953" s="75"/>
      <c r="L953" s="486"/>
      <c r="M953" s="48">
        <v>3</v>
      </c>
      <c r="N953" s="49" t="s">
        <v>445</v>
      </c>
      <c r="O953" s="48" t="str">
        <f>IF(COUNTIF(MaGv!$C$6:$BB$6, L950)&gt;0, INDEX(MaGv!$C$3:$BB$6, 1, MATCH(L950, MaGv!$C$6:$BB$6,0))," ")</f>
        <v xml:space="preserve"> </v>
      </c>
      <c r="P953" s="48" t="str">
        <f>IF(COUNTIF(MaGv!$C$11:$BB$11, L950)&gt;0, INDEX(MaGv!$C$3:$BB$11, 1, MATCH(L950, MaGv!$C$11:$BB$11,0))," ")</f>
        <v>C2</v>
      </c>
      <c r="Q953" s="48" t="str">
        <f>IF(COUNTIF(MaGv!$C$16:$BB$16, L950)&gt;0, INDEX(MaGv!$C$3:$BB$16, 1, MATCH(L950, MaGv!$C$16:$BB$16,0))," ")</f>
        <v>C15</v>
      </c>
      <c r="R953" s="48" t="str">
        <f>IF(COUNTIF(MaGv!$C$21:$BB$21, L950)&gt;0, INDEX(MaGv!$C$3:$BB$21, 1, MATCH(L950, MaGv!$C$21:$BB$21,0))," ")</f>
        <v>C10</v>
      </c>
      <c r="S953" s="48" t="str">
        <f>IF(COUNTIF(MaGv!$C$26:$BB$26, L950)&gt;0, INDEX(MaGv!$C$3:$BB$26, 1, MATCH(L950, MaGv!$C$26:$BB$26,0))," ")</f>
        <v xml:space="preserve"> </v>
      </c>
      <c r="T953" s="48" t="str">
        <f>IF(COUNTIF(MaGv!$C$31:$BB$31, L950)&gt;0, INDEX(MaGv!$C$3:$BB$31, 1, MATCH(L950, MaGv!$C$31:$BB$31,0))," ")</f>
        <v xml:space="preserve"> </v>
      </c>
    </row>
    <row r="954" spans="1:22" ht="12.95" customHeight="1" x14ac:dyDescent="0.2">
      <c r="A954" s="91"/>
      <c r="B954" s="486"/>
      <c r="C954" s="48">
        <v>4</v>
      </c>
      <c r="D954" s="49" t="s">
        <v>141</v>
      </c>
      <c r="E954" s="48" t="str">
        <f>IF(COUNTIF(MaGv!$C$7:$BB$7, B950)&gt;0, INDEX(MaGv!$C$3:$BB$7, 1, MATCH(B950, MaGv!$C$7:$BB$7,0))," ")</f>
        <v xml:space="preserve"> </v>
      </c>
      <c r="F954" s="48" t="str">
        <f>IF(COUNTIF(MaGv!$C$12:$BB$12, B950)&gt;0, INDEX(MaGv!$C$3:$BB$12, 1, MATCH(B950, MaGv!$C$12:$BB$12,0))," ")</f>
        <v xml:space="preserve"> </v>
      </c>
      <c r="G954" s="48" t="str">
        <f>IF(COUNTIF(MaGv!$C$17:$BB$17, B950)&gt;0, INDEX(MaGv!$C$3:$BB$17, 1, MATCH(B950, MaGv!$C$17:$BB$17,0))," ")</f>
        <v xml:space="preserve"> </v>
      </c>
      <c r="H954" s="48" t="str">
        <f>IF(COUNTIF(MaGv!$C$22:$BB$22, B950)&gt;0, INDEX(MaGv!$C$3:$BB$22, 1, MATCH(B950, MaGv!$C$22:$BB$22,0))," ")</f>
        <v xml:space="preserve"> </v>
      </c>
      <c r="I954" s="48" t="str">
        <f>IF(COUNTIF(MaGv!$C$27:$BB$27, B950)&gt;0, INDEX(MaGv!$C$3:$BB$27, 1, MATCH(B950, MaGv!$C$27:$BB$27,0))," ")</f>
        <v xml:space="preserve"> </v>
      </c>
      <c r="J954" s="48" t="str">
        <f>IF(COUNTIF(MaGv!$C$32:$BB$32, B950)&gt;0, INDEX(MaGv!$C$3:$BB$32, 1, MATCH(B950, MaGv!$C$32:$BB$32,0))," ")</f>
        <v xml:space="preserve"> </v>
      </c>
      <c r="K954" s="75"/>
      <c r="L954" s="486"/>
      <c r="M954" s="48">
        <v>4</v>
      </c>
      <c r="N954" s="49" t="s">
        <v>141</v>
      </c>
      <c r="O954" s="48" t="str">
        <f>IF(COUNTIF(MaGv!$C$7:$BB$7, L950)&gt;0, INDEX(MaGv!$C$3:$BB$7, 1, MATCH(L950, MaGv!$C$7:$BB$7,0))," ")</f>
        <v xml:space="preserve"> </v>
      </c>
      <c r="P954" s="48" t="str">
        <f>IF(COUNTIF(MaGv!$C$12:$BB$12, L950)&gt;0, INDEX(MaGv!$C$3:$BB$12, 1, MATCH(L950, MaGv!$C$12:$BB$12,0))," ")</f>
        <v xml:space="preserve"> </v>
      </c>
      <c r="Q954" s="48" t="str">
        <f>IF(COUNTIF(MaGv!$C$17:$BB$17, L950)&gt;0, INDEX(MaGv!$C$3:$BB$17, 1, MATCH(L950, MaGv!$C$17:$BB$17,0))," ")</f>
        <v>C15</v>
      </c>
      <c r="R954" s="48" t="str">
        <f>IF(COUNTIF(MaGv!$C$22:$BB$22, L950)&gt;0, INDEX(MaGv!$C$3:$BB$22, 1, MATCH(L950, MaGv!$C$22:$BB$22,0))," ")</f>
        <v>C1</v>
      </c>
      <c r="S954" s="48" t="str">
        <f>IF(COUNTIF(MaGv!$C$27:$BB$27, L950)&gt;0, INDEX(MaGv!$C$3:$BB$27, 1, MATCH(L950, MaGv!$C$27:$BB$27,0))," ")</f>
        <v xml:space="preserve"> </v>
      </c>
      <c r="T954" s="48" t="str">
        <f>IF(COUNTIF(MaGv!$C$32:$BB$32, L950)&gt;0, INDEX(MaGv!$C$3:$BB$32, 1, MATCH(L950, MaGv!$C$32:$BB$32,0))," ")</f>
        <v xml:space="preserve"> </v>
      </c>
    </row>
    <row r="955" spans="1:22" ht="12.95" customHeight="1" thickBot="1" x14ac:dyDescent="0.25">
      <c r="A955" s="91"/>
      <c r="B955" s="486"/>
      <c r="C955" s="79">
        <v>5</v>
      </c>
      <c r="D955" s="81" t="s">
        <v>142</v>
      </c>
      <c r="E955" s="79" t="str">
        <f>IF(COUNTIF(MaGv!$C$8:$BB$8, B950)&gt;0, INDEX(MaGv!$C$3:$BB$8, 1, MATCH(B950, MaGv!$C$8:$BB$8,0))," ")</f>
        <v xml:space="preserve"> </v>
      </c>
      <c r="F955" s="79" t="str">
        <f>IF(COUNTIF(MaGv!$C$13:$BB$13, B950)&gt;0, INDEX(MaGv!$C$3:$BB$13, 1, MATCH(B950, MaGv!$C$13:$BB$13,0))," ")</f>
        <v xml:space="preserve"> </v>
      </c>
      <c r="G955" s="79" t="str">
        <f>IF(COUNTIF(MaGv!$C$18:$BB$18, B950)&gt;0, INDEX(MaGv!$C$3:$BB$18, 1, MATCH(B950, MaGv!$C$18:$BB$18,0))," ")</f>
        <v xml:space="preserve"> </v>
      </c>
      <c r="H955" s="79" t="str">
        <f>IF(COUNTIF(MaGv!$C$23:$BB$23, B950)&gt;0, INDEX(MaGv!$C$3:$BB$23, 1, MATCH(B950, MaGv!$C$23:$BB$23,0))," ")</f>
        <v xml:space="preserve"> </v>
      </c>
      <c r="I955" s="79" t="str">
        <f>IF(COUNTIF(MaGv!$C$28:$BB$28, B950)&gt;0, INDEX(MaGv!$C$3:$BB$28, 1, MATCH(B950, MaGv!$C$28:$BB$28,0))," ")</f>
        <v xml:space="preserve"> </v>
      </c>
      <c r="J955" s="79" t="str">
        <f>IF(COUNTIF(MaGv!$C$33:$BB$33, B950)&gt;0, INDEX(MaGv!$C$3:$BB$33, 1, MATCH(B950, MaGv!$C$33:$BB$33, 0))," ")</f>
        <v xml:space="preserve"> </v>
      </c>
      <c r="K955" s="75"/>
      <c r="L955" s="486"/>
      <c r="M955" s="79">
        <v>5</v>
      </c>
      <c r="N955" s="81" t="s">
        <v>142</v>
      </c>
      <c r="O955" s="79" t="str">
        <f>IF(COUNTIF(MaGv!$C$8:$BB$8, L950)&gt;0, INDEX(MaGv!$C$3:$BB$8, 1, MATCH(L950, MaGv!$C$8:$BB$8,0))," ")</f>
        <v xml:space="preserve"> </v>
      </c>
      <c r="P955" s="79" t="str">
        <f>IF(COUNTIF(MaGv!$C$13:$BB$13, L950)&gt;0, INDEX(MaGv!$C$3:$BB$13, 1, MATCH(L950, MaGv!$C$13:$BB$13,0))," ")</f>
        <v xml:space="preserve"> </v>
      </c>
      <c r="Q955" s="79" t="str">
        <f>IF(COUNTIF(MaGv!$C$18:$BB$18, L950)&gt;0, INDEX(MaGv!$C$3:$BB$18, 1, MATCH(L950, MaGv!$C$18:$BB$18,0))," ")</f>
        <v>C2</v>
      </c>
      <c r="R955" s="79" t="str">
        <f>IF(COUNTIF(MaGv!$C$23:$BB$23, L950)&gt;0, INDEX(MaGv!$C$3:$BB$23, 1, MATCH(L950, MaGv!$C$23:$BB$23,0))," ")</f>
        <v>C5</v>
      </c>
      <c r="S955" s="79" t="str">
        <f>IF(COUNTIF(MaGv!$C$28:$BB$28, L950)&gt;0, INDEX(MaGv!$C$3:$BB$28, 1, MATCH(L950, MaGv!$C$28:$BB$28,0))," ")</f>
        <v xml:space="preserve"> </v>
      </c>
      <c r="T955" s="79" t="str">
        <f>IF(COUNTIF(MaGv!$C$33:$BB$33, L950)&gt;0, INDEX(MaGv!$C$3:$BB$33, 1, MATCH(L950, MaGv!$C$33:$BB$33, 0))," ")</f>
        <v xml:space="preserve"> </v>
      </c>
    </row>
    <row r="956" spans="1:22" ht="12.95" customHeight="1" thickTop="1" x14ac:dyDescent="0.2">
      <c r="A956" s="91"/>
      <c r="B956" s="485" t="s">
        <v>24</v>
      </c>
      <c r="C956" s="80">
        <v>1</v>
      </c>
      <c r="D956" s="82" t="s">
        <v>446</v>
      </c>
      <c r="E956" s="80" t="str">
        <f>IF(COUNTIF(MaGv!$C$39:$BB$39, B950)&gt;0, INDEX(MaGv!$C$38:$BB$39, 1, MATCH(B950, MaGv!$C$39:$BB$39,0))," ")</f>
        <v xml:space="preserve"> </v>
      </c>
      <c r="F956" s="80" t="str">
        <f>IF(COUNTIF(MaGv!$C$44:$BB$44, B950)&gt;0, INDEX(MaGv!$C$38:$BB$44, 1, MATCH(B950, MaGv!$C$44:$BB$44,0))," ")</f>
        <v xml:space="preserve"> </v>
      </c>
      <c r="G956" s="80" t="str">
        <f>IF(COUNTIF(MaGv!$C$49:$BB$49, B950)&gt;0, INDEX(MaGv!$C$38:$BB$49, 1, MATCH(B950, MaGv!$C$49:$BB$49,0))," ")</f>
        <v xml:space="preserve"> </v>
      </c>
      <c r="H956" s="80" t="str">
        <f>IF(COUNTIF(MaGv!$C$54:$BB$54, B950)&gt;0, INDEX(MaGv!$C$38:$BB$54, 1, MATCH(B950, MaGv!$C$54:$BB$54,0))," ")</f>
        <v xml:space="preserve"> </v>
      </c>
      <c r="I956" s="80" t="str">
        <f>IF(COUNTIF(MaGv!$C$59:$BB$59, B950)&gt;0, INDEX(MaGv!$C$38:$BB$59, 1, MATCH(B950, MaGv!$C$59:$BB$59,0))," ")</f>
        <v xml:space="preserve"> </v>
      </c>
      <c r="J956" s="80" t="str">
        <f>IF(COUNTIF(MaGv!$C$64:$BB$64, B950)&gt;0, INDEX(MaGv!$C$38:$BB$64, 1, MATCH(B950, MaGv!$C$64:$BB$64,0))," ")</f>
        <v xml:space="preserve"> </v>
      </c>
      <c r="K956" s="75"/>
      <c r="L956" s="485" t="s">
        <v>24</v>
      </c>
      <c r="M956" s="80">
        <v>1</v>
      </c>
      <c r="N956" s="82" t="s">
        <v>446</v>
      </c>
      <c r="O956" s="80" t="str">
        <f>IF(COUNTIF(MaGv!$C$39:$BB$39, L950)&gt;0, INDEX(MaGv!$C$38:$BB$39, 1, MATCH(L950, MaGv!$C$39:$BB$39,0))," ")</f>
        <v xml:space="preserve"> </v>
      </c>
      <c r="P956" s="80" t="str">
        <f>IF(COUNTIF(MaGv!$C$44:$BB$44, L950)&gt;0, INDEX(MaGv!$C$38:$BB$44, 1, MATCH(L950, MaGv!$C$44:$BB$44,0))," ")</f>
        <v>C10</v>
      </c>
      <c r="Q956" s="80" t="str">
        <f>IF(COUNTIF(MaGv!$C$49:$BB$49, L950)&gt;0, INDEX(MaGv!$C$38:$BB$49, 1, MATCH(L950, MaGv!$C$49:$BB$49,0))," ")</f>
        <v xml:space="preserve"> </v>
      </c>
      <c r="R956" s="80" t="str">
        <f>IF(COUNTIF(MaGv!$C$54:$BB$54, L950)&gt;0, INDEX(MaGv!$C$38:$BB$54, 1, MATCH(L950, MaGv!$C$54:$BB$54,0))," ")</f>
        <v xml:space="preserve"> </v>
      </c>
      <c r="S956" s="80" t="str">
        <f>IF(COUNTIF(MaGv!$C$59:$BB$59, L950)&gt;0, INDEX(MaGv!$C$38:$BB$59, 1, MATCH(L950, MaGv!$C$59:$BB$59,0))," ")</f>
        <v xml:space="preserve"> </v>
      </c>
      <c r="T956" s="80" t="str">
        <f>IF(COUNTIF(MaGv!$C$64:$BB$64, L950)&gt;0, INDEX(MaGv!$C$38:$BB$64, 1, MATCH(L950, MaGv!$C$64:$BB$64,0))," ")</f>
        <v xml:space="preserve"> </v>
      </c>
    </row>
    <row r="957" spans="1:22" ht="12.95" customHeight="1" x14ac:dyDescent="0.2">
      <c r="A957" s="91"/>
      <c r="B957" s="486"/>
      <c r="C957" s="48">
        <v>2</v>
      </c>
      <c r="D957" s="49" t="s">
        <v>707</v>
      </c>
      <c r="E957" s="48" t="str">
        <f>IF(COUNTIF(MaGv!$C$40:$BB$40, B950)&gt;0, INDEX(MaGv!$C$38:$BB$40, 1, MATCH(B950, MaGv!$C$40:$BB$40,0))," ")</f>
        <v xml:space="preserve"> </v>
      </c>
      <c r="F957" s="48" t="str">
        <f>IF(COUNTIF(MaGv!$C$45:$BB$45, B950)&gt;0, INDEX(MaGv!$C$38:$BB$45, 1, MATCH(B950, MaGv!$C$45:$BB$45,0))," ")</f>
        <v xml:space="preserve"> </v>
      </c>
      <c r="G957" s="48" t="str">
        <f>IF(COUNTIF(MaGv!$C$50:$BB$50, B950)&gt;0, INDEX(MaGv!$C$38:$BB$50, 1, MATCH(B950, MaGv!$C$50:$BB$50,0))," ")</f>
        <v xml:space="preserve"> </v>
      </c>
      <c r="H957" s="48" t="str">
        <f>IF(COUNTIF(MaGv!$C$55:$BB$55, B950)&gt;0, INDEX(MaGv!$C$38:$BB$55, 1, MATCH(B950, MaGv!$C$55:$BB$55,0))," ")</f>
        <v xml:space="preserve"> </v>
      </c>
      <c r="I957" s="48" t="str">
        <f>IF(COUNTIF(MaGv!$C$60:$BB$60, B950)&gt;0, INDEX(MaGv!$C$38:$BB$60, 1, MATCH(B950, MaGv!$C$60:$BB$60,0))," ")</f>
        <v xml:space="preserve"> </v>
      </c>
      <c r="J957" s="48" t="str">
        <f>IF(COUNTIF(MaGv!$C$65:$BB$65, B950)&gt;0, INDEX(MaGv!$C$38:$BB$65, 1, MATCH(B950, MaGv!$C$65:$BB$65,0))," ")</f>
        <v xml:space="preserve"> </v>
      </c>
      <c r="K957" s="75"/>
      <c r="L957" s="486"/>
      <c r="M957" s="48">
        <v>2</v>
      </c>
      <c r="N957" s="49" t="s">
        <v>707</v>
      </c>
      <c r="O957" s="48" t="str">
        <f>IF(COUNTIF(MaGv!$C$40:$BB$40, L950)&gt;0, INDEX(MaGv!$C$38:$BB$40, 1, MATCH(L950, MaGv!$C$40:$BB$40,0))," ")</f>
        <v xml:space="preserve"> </v>
      </c>
      <c r="P957" s="48" t="str">
        <f>IF(COUNTIF(MaGv!$C$45:$BB$45, L950)&gt;0, INDEX(MaGv!$C$38:$BB$45, 1, MATCH(L950, MaGv!$C$45:$BB$45,0))," ")</f>
        <v>C12</v>
      </c>
      <c r="Q957" s="48" t="str">
        <f>IF(COUNTIF(MaGv!$C$50:$BB$50, L950)&gt;0, INDEX(MaGv!$C$38:$BB$50, 1, MATCH(L950, MaGv!$C$50:$BB$50,0))," ")</f>
        <v xml:space="preserve"> </v>
      </c>
      <c r="R957" s="48" t="str">
        <f>IF(COUNTIF(MaGv!$C$55:$BB$55, L950)&gt;0, INDEX(MaGv!$C$38:$BB$55, 1, MATCH(L950, MaGv!$C$55:$BB$55,0))," ")</f>
        <v xml:space="preserve"> </v>
      </c>
      <c r="S957" s="48" t="str">
        <f>IF(COUNTIF(MaGv!$C$60:$BB$60, L950)&gt;0, INDEX(MaGv!$C$38:$BB$60, 1, MATCH(L950, MaGv!$C$60:$BB$60,0))," ")</f>
        <v xml:space="preserve"> </v>
      </c>
      <c r="T957" s="48" t="str">
        <f>IF(COUNTIF(MaGv!$C$65:$BB$65, L950)&gt;0, INDEX(MaGv!$C$38:$BB$65, 1, MATCH(L950, MaGv!$C$65:$BB$65,0))," ")</f>
        <v xml:space="preserve"> </v>
      </c>
    </row>
    <row r="958" spans="1:22" ht="12.95" customHeight="1" x14ac:dyDescent="0.2">
      <c r="A958" s="91"/>
      <c r="B958" s="486"/>
      <c r="C958" s="48">
        <v>3</v>
      </c>
      <c r="D958" s="49" t="s">
        <v>708</v>
      </c>
      <c r="E958" s="48" t="str">
        <f>IF(COUNTIF(MaGv!$C$41:$BB$41, B950)&gt;0, INDEX(MaGv!$C$38:$BB$41, 1, MATCH(B950, MaGv!$C$41:$BB$41,0))," ")</f>
        <v xml:space="preserve"> </v>
      </c>
      <c r="F958" s="48" t="str">
        <f>IF(COUNTIF(MaGv!$C$46:$BB$46, B950)&gt;0, INDEX(MaGv!$C$38:$BB$46, 1, MATCH(B950, MaGv!$C$46:$BB$46,0))," ")</f>
        <v xml:space="preserve"> </v>
      </c>
      <c r="G958" s="48" t="str">
        <f>IF(COUNTIF(MaGv!$C$51:$BB$51, B950)&gt;0, INDEX(MaGv!$C$38:$BB$51, 1, MATCH(B950, MaGv!$C$51:$BB$51,0))," ")</f>
        <v xml:space="preserve"> </v>
      </c>
      <c r="H958" s="48" t="str">
        <f>IF(COUNTIF(MaGv!$C$56:$BB$56, B950)&gt;0, INDEX(MaGv!$C$38:$BB$56, 1, MATCH(B950, MaGv!$C$56:$BB$56,0))," ")</f>
        <v xml:space="preserve"> </v>
      </c>
      <c r="I958" s="48" t="str">
        <f>IF(COUNTIF(MaGv!$C$61:$BB$61, B950)&gt;0, INDEX(MaGv!$C$38:$BB$61, 1, MATCH(B950, MaGv!$C$61:$BB$61,0))," ")</f>
        <v xml:space="preserve"> </v>
      </c>
      <c r="J958" s="48" t="str">
        <f>IF(COUNTIF(MaGv!$C$66:$BB$66, B950)&gt;0, INDEX(MaGv!$C$38:$BB$66, 1, MATCH(B950, MaGv!$C$66:$BB$66,0))," ")</f>
        <v xml:space="preserve"> </v>
      </c>
      <c r="K958" s="75"/>
      <c r="L958" s="486"/>
      <c r="M958" s="48">
        <v>3</v>
      </c>
      <c r="N958" s="49" t="s">
        <v>708</v>
      </c>
      <c r="O958" s="48" t="str">
        <f>IF(COUNTIF(MaGv!$C$41:$BB$41, L950)&gt;0, INDEX(MaGv!$C$38:$BB$41, 1, MATCH(L950, MaGv!$C$41:$BB$41,0))," ")</f>
        <v xml:space="preserve"> </v>
      </c>
      <c r="P958" s="48" t="str">
        <f>IF(COUNTIF(MaGv!$C$46:$BB$46, L950)&gt;0, INDEX(MaGv!$C$38:$BB$46, 1, MATCH(L950, MaGv!$C$46:$BB$46,0))," ")</f>
        <v>C12</v>
      </c>
      <c r="Q958" s="48" t="str">
        <f>IF(COUNTIF(MaGv!$C$51:$BB$51, L950)&gt;0, INDEX(MaGv!$C$38:$BB$51, 1, MATCH(L950, MaGv!$C$51:$BB$51,0))," ")</f>
        <v xml:space="preserve"> </v>
      </c>
      <c r="R958" s="48" t="str">
        <f>IF(COUNTIF(MaGv!$C$56:$BB$56, L950)&gt;0, INDEX(MaGv!$C$38:$BB$56, 1, MATCH(L950, MaGv!$C$56:$BB$56,0))," ")</f>
        <v xml:space="preserve"> </v>
      </c>
      <c r="S958" s="48" t="str">
        <f>IF(COUNTIF(MaGv!$C$61:$BB$61, L950)&gt;0, INDEX(MaGv!$C$38:$BB$61, 1, MATCH(L950, MaGv!$C$61:$BB$61,0))," ")</f>
        <v xml:space="preserve"> </v>
      </c>
      <c r="T958" s="48" t="str">
        <f>IF(COUNTIF(MaGv!$C$66:$BB$66, L950)&gt;0, INDEX(MaGv!$C$38:$BB$66, 1, MATCH(L950, MaGv!$C$66:$BB$66,0))," ")</f>
        <v xml:space="preserve"> </v>
      </c>
    </row>
    <row r="959" spans="1:22" ht="12.95" customHeight="1" x14ac:dyDescent="0.2">
      <c r="A959" s="91"/>
      <c r="B959" s="486"/>
      <c r="C959" s="48">
        <v>4</v>
      </c>
      <c r="D959" s="49" t="s">
        <v>709</v>
      </c>
      <c r="E959" s="48" t="str">
        <f>IF(COUNTIF(MaGv!$C$42:$BB$42, B950)&gt;0, INDEX(MaGv!$C$38:$BB$42, 1, MATCH(B950, MaGv!$C$42:$BB$42,0))," ")</f>
        <v xml:space="preserve"> </v>
      </c>
      <c r="F959" s="48" t="str">
        <f>IF(COUNTIF(MaGv!$C$47:$BB$47, B950)&gt;0, INDEX(MaGv!$C$38:$BB$47, 1, MATCH(B950, MaGv!$C$47:$BB$47,0))," ")</f>
        <v xml:space="preserve"> </v>
      </c>
      <c r="G959" s="48" t="str">
        <f>IF(COUNTIF(MaGv!$C$52:$BB$52, B950)&gt;0, INDEX(MaGv!$C$38:$BB$52, 1, MATCH(B950, MaGv!$C$52:$BB$52, 0))," ")</f>
        <v xml:space="preserve"> </v>
      </c>
      <c r="H959" s="48" t="str">
        <f>IF(COUNTIF(MaGv!$C$57:$BB$57, B950)&gt;0, INDEX(MaGv!$C$38:$BB$57, 1, MATCH(B950, MaGv!$C$57:$BB$57,0))," ")</f>
        <v xml:space="preserve"> </v>
      </c>
      <c r="I959" s="48" t="str">
        <f>IF(COUNTIF(MaGv!$C$62:$BB$62, B950)&gt;0, INDEX(MaGv!$C$38:$BB$62, 1, MATCH(B950, MaGv!$C$62:$BB$62,0))," ")</f>
        <v xml:space="preserve"> </v>
      </c>
      <c r="J959" s="48" t="str">
        <f>IF(COUNTIF(MaGv!$C$66:$BB$67, B950)&gt;0, INDEX(MaGv!$C$38:$BB$67, 1, MATCH(B950, MaGv!$C$67:$BB$67,0))," ")</f>
        <v xml:space="preserve"> </v>
      </c>
      <c r="K959" s="75"/>
      <c r="L959" s="486"/>
      <c r="M959" s="48">
        <v>4</v>
      </c>
      <c r="N959" s="49" t="s">
        <v>709</v>
      </c>
      <c r="O959" s="48" t="str">
        <f>IF(COUNTIF(MaGv!$C$42:$BB$42, L950)&gt;0, INDEX(MaGv!$C$38:$BB$42, 1, MATCH(L950, MaGv!$C$42:$BB$42,0))," ")</f>
        <v xml:space="preserve"> </v>
      </c>
      <c r="P959" s="48" t="str">
        <f>IF(COUNTIF(MaGv!$C$47:$BB$47, L950)&gt;0, INDEX(MaGv!$C$38:$BB$47, 1, MATCH(L950, MaGv!$C$47:$BB$47,0))," ")</f>
        <v>C14</v>
      </c>
      <c r="Q959" s="48" t="str">
        <f>IF(COUNTIF(MaGv!$C$52:$BB$52, L950)&gt;0, INDEX(MaGv!$C$38:$BB$52, 1, MATCH(L950, MaGv!$C$52:$BB$52, 0))," ")</f>
        <v xml:space="preserve"> </v>
      </c>
      <c r="R959" s="48" t="str">
        <f>IF(COUNTIF(MaGv!$C$57:$BB$57, L950)&gt;0, INDEX(MaGv!$C$38:$BB$57, 1, MATCH(L950, MaGv!$C$57:$BB$57,0))," ")</f>
        <v xml:space="preserve"> </v>
      </c>
      <c r="S959" s="48" t="str">
        <f>IF(COUNTIF(MaGv!$C$62:$BB$62, L950)&gt;0, INDEX(MaGv!$C$38:$BB$62, 1, MATCH(L950, MaGv!$C$62:$BB$62,0))," ")</f>
        <v xml:space="preserve"> </v>
      </c>
      <c r="T959" s="48" t="str">
        <f>IF(COUNTIF(MaGv!$C$66:$BB$67, L950)&gt;0, INDEX(MaGv!$C$38:$BB$67, 1, MATCH(L950, MaGv!$C$67:$BB$67,0))," ")</f>
        <v xml:space="preserve"> </v>
      </c>
    </row>
    <row r="960" spans="1:22" ht="12.95" customHeight="1" x14ac:dyDescent="0.2">
      <c r="A960" s="91"/>
      <c r="B960" s="487"/>
      <c r="C960" s="50">
        <v>5</v>
      </c>
      <c r="D960" s="51" t="s">
        <v>710</v>
      </c>
      <c r="E960" s="50" t="str">
        <f>IF(COUNTIF(MaGv!$C$43:$BB$43, B950)&gt;0, INDEX(MaGv!$C$38:$BB$43, 1, MATCH(B950, MaGv!$C$43:$BB$43,0))," ")</f>
        <v xml:space="preserve"> </v>
      </c>
      <c r="F960" s="50" t="str">
        <f>IF(COUNTIF(MaGv!$C$48:$BB$48, B950)&gt;0, INDEX(MaGv!$C$38:$BB$48, 1, MATCH(B950, MaGv!$C$48:$BB$48,0))," ")</f>
        <v xml:space="preserve"> </v>
      </c>
      <c r="G960" s="50" t="str">
        <f>IF(COUNTIF(MaGv!$C$53:$BB$53, B950)&gt;0, INDEX(MaGv!$C$38:$BB$53, 1, MATCH(B950, MaGv!$C$53:$BB$53,0))," ")</f>
        <v xml:space="preserve"> </v>
      </c>
      <c r="H960" s="50" t="str">
        <f>IF(COUNTIF(MaGv!$C$58:$BB$58, B950)&gt;0, INDEX(MaGv!$C$38:$BB$58, 1, MATCH(B950, MaGv!$C$58:$BB$58,0))," ")</f>
        <v xml:space="preserve"> </v>
      </c>
      <c r="I960" s="50" t="str">
        <f>IF(COUNTIF(MaGv!$C$63:$BB$63, B950)&gt;0, INDEX(MaGv!$C$38:$BB$63, 1, MATCH(B950, MaGv!$C$63:$BB$63,0))," ")</f>
        <v xml:space="preserve"> </v>
      </c>
      <c r="J960" s="50" t="str">
        <f>IF(COUNTIF(MaGv!$C$68:$BB$68, B950)&gt;0, INDEX(MaGv!$C$38:$BB$68, 1, MATCH(B950, MaGv!$C$68:$BB$68,0))," ")</f>
        <v xml:space="preserve"> </v>
      </c>
      <c r="K960" s="75"/>
      <c r="L960" s="487"/>
      <c r="M960" s="50">
        <v>5</v>
      </c>
      <c r="N960" s="51" t="s">
        <v>710</v>
      </c>
      <c r="O960" s="50" t="str">
        <f>IF(COUNTIF(MaGv!$C$43:$BB$43, L950)&gt;0, INDEX(MaGv!$C$38:$BB$43, 1, MATCH(L950, MaGv!$C$43:$BB$43,0))," ")</f>
        <v xml:space="preserve"> </v>
      </c>
      <c r="P960" s="50" t="str">
        <f>IF(COUNTIF(MaGv!$C$48:$BB$48, L950)&gt;0, INDEX(MaGv!$C$38:$BB$48, 1, MATCH(L950, MaGv!$C$48:$BB$48,0))," ")</f>
        <v>C14</v>
      </c>
      <c r="Q960" s="50" t="str">
        <f>IF(COUNTIF(MaGv!$C$53:$BB$53, L950)&gt;0, INDEX(MaGv!$C$38:$BB$53, 1, MATCH(L950, MaGv!$C$53:$BB$53,0))," ")</f>
        <v xml:space="preserve"> </v>
      </c>
      <c r="R960" s="50" t="str">
        <f>IF(COUNTIF(MaGv!$C$58:$BB$58, L950)&gt;0, INDEX(MaGv!$C$38:$BB$58, 1, MATCH(L950, MaGv!$C$58:$BB$58,0))," ")</f>
        <v xml:space="preserve"> </v>
      </c>
      <c r="S960" s="50" t="str">
        <f>IF(COUNTIF(MaGv!$C$63:$BB$63, L950)&gt;0, INDEX(MaGv!$C$38:$BB$63, 1, MATCH(L950, MaGv!$C$63:$BB$63,0))," ")</f>
        <v xml:space="preserve"> </v>
      </c>
      <c r="T960" s="50" t="str">
        <f>IF(COUNTIF(MaGv!$C$68:$BB$68, L950)&gt;0, INDEX(MaGv!$C$38:$BB$68, 1, MATCH(L950, MaGv!$C$68:$BB$68,0))," ")</f>
        <v xml:space="preserve"> </v>
      </c>
    </row>
    <row r="963" spans="1:22" ht="12.95" customHeight="1" x14ac:dyDescent="0.2">
      <c r="A963" s="91"/>
      <c r="B963" s="83"/>
      <c r="C963" s="40" t="s">
        <v>94</v>
      </c>
      <c r="D963" s="40"/>
      <c r="E963" s="40"/>
      <c r="F963" s="40"/>
      <c r="G963" s="40"/>
      <c r="H963" s="40" t="str">
        <f>MaGv!$N$1</f>
        <v>02/1/2018</v>
      </c>
      <c r="I963" s="40"/>
      <c r="J963" s="40"/>
      <c r="K963" s="41"/>
      <c r="L963" s="83"/>
      <c r="M963" s="40" t="s">
        <v>94</v>
      </c>
      <c r="N963" s="40"/>
      <c r="O963" s="40"/>
      <c r="P963" s="40"/>
      <c r="Q963" s="40"/>
      <c r="R963" s="40" t="str">
        <f>MaGv!$N$1</f>
        <v>02/1/2018</v>
      </c>
      <c r="S963" s="40"/>
      <c r="T963" s="40"/>
    </row>
    <row r="964" spans="1:22" ht="12.95" customHeight="1" x14ac:dyDescent="0.3">
      <c r="B964" s="84" t="s">
        <v>95</v>
      </c>
      <c r="C964" s="489" t="str">
        <f>VLOOKUP(B966,dsma,3,0)&amp;"-"&amp;VLOOKUP(B966,dsma,5,0)</f>
        <v>Hà Thị Yến-nn</v>
      </c>
      <c r="D964" s="489"/>
      <c r="E964" s="489"/>
      <c r="F964" s="489"/>
      <c r="G964" s="41"/>
      <c r="H964" s="42"/>
      <c r="I964" s="43" t="s">
        <v>180</v>
      </c>
      <c r="J964" s="44">
        <f>60-COUNTIF(E967:J976, " ")</f>
        <v>4</v>
      </c>
      <c r="K964" s="41"/>
      <c r="L964" s="84" t="s">
        <v>95</v>
      </c>
      <c r="M964" s="489" t="str">
        <f>VLOOKUP(L966,dsma,3,0)&amp;"-"&amp;VLOOKUP(L966,dsma,5,0)</f>
        <v>Lê Nguyễn Bảo Ngọc-nn</v>
      </c>
      <c r="N964" s="489"/>
      <c r="O964" s="489"/>
      <c r="P964" s="489"/>
      <c r="Q964" s="41"/>
      <c r="R964" s="42"/>
      <c r="S964" s="43" t="s">
        <v>180</v>
      </c>
      <c r="T964" s="44">
        <f>60-COUNTIF(O967:T976, " ")</f>
        <v>4</v>
      </c>
    </row>
    <row r="965" spans="1:22" ht="3" customHeight="1" x14ac:dyDescent="0.2">
      <c r="B965" s="83"/>
      <c r="C965" s="41"/>
      <c r="D965" s="41"/>
      <c r="E965" s="45"/>
      <c r="F965" s="41"/>
      <c r="G965" s="41"/>
      <c r="H965" s="41"/>
      <c r="I965" s="41"/>
      <c r="J965" s="41"/>
      <c r="K965" s="41"/>
      <c r="L965" s="83"/>
      <c r="M965" s="41"/>
      <c r="N965" s="41"/>
      <c r="O965" s="45"/>
      <c r="P965" s="41"/>
      <c r="Q965" s="41"/>
      <c r="R965" s="41"/>
      <c r="S965" s="41"/>
      <c r="T965" s="41"/>
    </row>
    <row r="966" spans="1:22" ht="12.95" customHeight="1" x14ac:dyDescent="0.2">
      <c r="A966" s="93"/>
      <c r="B966" s="85" t="str">
        <f>X125</f>
        <v>BC12</v>
      </c>
      <c r="C966" s="46" t="s">
        <v>96</v>
      </c>
      <c r="D966" s="46" t="s">
        <v>97</v>
      </c>
      <c r="E966" s="46" t="s">
        <v>15</v>
      </c>
      <c r="F966" s="46" t="s">
        <v>16</v>
      </c>
      <c r="G966" s="46" t="s">
        <v>38</v>
      </c>
      <c r="H966" s="46" t="s">
        <v>39</v>
      </c>
      <c r="I966" s="46" t="s">
        <v>40</v>
      </c>
      <c r="J966" s="46" t="s">
        <v>41</v>
      </c>
      <c r="K966" s="74"/>
      <c r="L966" s="85" t="str">
        <f>X126</f>
        <v>BC13</v>
      </c>
      <c r="M966" s="46" t="s">
        <v>96</v>
      </c>
      <c r="N966" s="46" t="s">
        <v>97</v>
      </c>
      <c r="O966" s="46" t="s">
        <v>15</v>
      </c>
      <c r="P966" s="46" t="s">
        <v>16</v>
      </c>
      <c r="Q966" s="46" t="s">
        <v>38</v>
      </c>
      <c r="R966" s="46" t="s">
        <v>39</v>
      </c>
      <c r="S966" s="46" t="s">
        <v>40</v>
      </c>
      <c r="T966" s="46" t="s">
        <v>41</v>
      </c>
      <c r="V966" s="89">
        <v>122</v>
      </c>
    </row>
    <row r="967" spans="1:22" ht="12.95" customHeight="1" x14ac:dyDescent="0.2">
      <c r="A967" s="91"/>
      <c r="B967" s="488" t="s">
        <v>25</v>
      </c>
      <c r="C967" s="38">
        <v>1</v>
      </c>
      <c r="D967" s="47" t="s">
        <v>98</v>
      </c>
      <c r="E967" s="38" t="str">
        <f>IF(COUNTIF(MaGv!$C$4:$BB$4, B966)&gt;0, INDEX(MaGv!$C$3:$BB$4, 1, MATCH(B966, MaGv!$C$4:$BB$4,0))," ")</f>
        <v xml:space="preserve"> </v>
      </c>
      <c r="F967" s="38" t="str">
        <f>IF(COUNTIF(MaGv!$C$9:$BB$9, B966)&gt;0, INDEX(MaGv!$C$3:$BB$9, 1, MATCH(B966, MaGv!$C$9:$BB$9,0))," ")</f>
        <v xml:space="preserve"> </v>
      </c>
      <c r="G967" s="38" t="str">
        <f>IF(COUNTIF(MaGv!$C$14:$BB$14, B966)&gt;0, INDEX(MaGv!$C$3:$BB$14, 1, MATCH(B966, MaGv!$C$14:$BB$14,0))," ")</f>
        <v xml:space="preserve"> </v>
      </c>
      <c r="H967" s="38" t="str">
        <f>IF(COUNTIF(MaGv!$C$19:$BB$19, B966)&gt;0, INDEX(MaGv!$C$3:$BB$19, 1, MATCH(B966, MaGv!$C$19:$BB$19,0))," ")</f>
        <v xml:space="preserve"> </v>
      </c>
      <c r="I967" s="38" t="str">
        <f>IF(COUNTIF(MaGv!$C$24:$BB$24, B966)&gt;0, INDEX(MaGv!$C$3:$BB$24, 1, MATCH(B966, MaGv!$C$24:$BB$24,0))," ")</f>
        <v xml:space="preserve"> </v>
      </c>
      <c r="J967" s="38" t="str">
        <f>IF(COUNTIF(MaGv!$C$29:$BB$29, B966)&gt;0, INDEX(MaGv!$C$3:$BB$29, 1, MATCH(B966, MaGv!$C$29:$BB$29,0))," ")</f>
        <v xml:space="preserve"> </v>
      </c>
      <c r="K967" s="75"/>
      <c r="L967" s="488" t="s">
        <v>25</v>
      </c>
      <c r="M967" s="38">
        <v>1</v>
      </c>
      <c r="N967" s="47" t="s">
        <v>98</v>
      </c>
      <c r="O967" s="38" t="str">
        <f>IF(COUNTIF(MaGv!$C$4:$BB$4, L966)&gt;0, INDEX(MaGv!$C$3:$BB$4, 1, MATCH(L966, MaGv!$C$4:$BB$4,0))," ")</f>
        <v xml:space="preserve"> </v>
      </c>
      <c r="P967" s="38" t="str">
        <f>IF(COUNTIF(MaGv!$C$9:$BB$9, L966)&gt;0, INDEX(MaGv!$C$3:$BB$9, 1, MATCH(L966, MaGv!$C$9:$BB$9,0))," ")</f>
        <v xml:space="preserve"> </v>
      </c>
      <c r="Q967" s="38" t="str">
        <f>IF(COUNTIF(MaGv!$C$14:$BB$14, L966)&gt;0, INDEX(MaGv!$C$3:$BB$14, 1, MATCH(L966, MaGv!$C$14:$BB$14,0))," ")</f>
        <v xml:space="preserve"> </v>
      </c>
      <c r="R967" s="38" t="str">
        <f>IF(COUNTIF(MaGv!$C$19:$BB$19, L966)&gt;0, INDEX(MaGv!$C$3:$BB$19, 1, MATCH(L966, MaGv!$C$19:$BB$19,0))," ")</f>
        <v xml:space="preserve"> </v>
      </c>
      <c r="S967" s="38" t="str">
        <f>IF(COUNTIF(MaGv!$C$24:$BB$24, L966)&gt;0, INDEX(MaGv!$C$3:$BB$24, 1, MATCH(L966, MaGv!$C$24:$BB$24,0))," ")</f>
        <v xml:space="preserve"> </v>
      </c>
      <c r="T967" s="38" t="str">
        <f>IF(COUNTIF(MaGv!$C$29:$BB$29, L966)&gt;0, INDEX(MaGv!$C$3:$BB$29, 1, MATCH(L966, MaGv!$C$29:$BB$29,0))," ")</f>
        <v xml:space="preserve"> </v>
      </c>
    </row>
    <row r="968" spans="1:22" ht="12.95" customHeight="1" x14ac:dyDescent="0.2">
      <c r="A968" s="91"/>
      <c r="B968" s="486"/>
      <c r="C968" s="48">
        <v>2</v>
      </c>
      <c r="D968" s="49" t="s">
        <v>140</v>
      </c>
      <c r="E968" s="48" t="str">
        <f>IF(COUNTIF(MaGv!$C$5:$BB$5, B966)&gt;0, INDEX(MaGv!$C$3:$BB$5, 1, MATCH(B966, MaGv!$C$5:$BB$5,0))," ")</f>
        <v xml:space="preserve"> </v>
      </c>
      <c r="F968" s="48" t="str">
        <f>IF(COUNTIF(MaGv!$C$10:$BB$10, B966)&gt;0, INDEX(MaGv!$C$3:$BB$10, 1, MATCH(B966, MaGv!$C$10:$BB$10,0))," ")</f>
        <v xml:space="preserve"> </v>
      </c>
      <c r="G968" s="48" t="str">
        <f>IF(COUNTIF(MaGv!$C$15:$BB$15, B966)&gt;0, INDEX(MaGv!$C$3:$BB$15, 1, MATCH(B966, MaGv!$C$15:$BB$15,0))," ")</f>
        <v>C4</v>
      </c>
      <c r="H968" s="48" t="str">
        <f>IF(COUNTIF(MaGv!$C$20:$BB$20, B966)&gt;0, INDEX(MaGv!$C$3:$BB$20, 1, MATCH(B966, MaGv!$C$20:$BB$20,0))," ")</f>
        <v xml:space="preserve"> </v>
      </c>
      <c r="I968" s="48" t="str">
        <f>IF(COUNTIF(MaGv!$C$25:$BB$25, B966)&gt;0, INDEX(MaGv!$C$3:$BB$25, 1, MATCH(B966, MaGv!$C$25:$BB$25,0))," ")</f>
        <v xml:space="preserve"> </v>
      </c>
      <c r="J968" s="48" t="str">
        <f>IF(COUNTIF(MaGv!$C$30:$BB$30, B966)&gt;0, INDEX(MaGv!$C$3:$BB$30, 1, MATCH(B966, MaGv!$C$30:$BB$30,0))," ")</f>
        <v xml:space="preserve"> </v>
      </c>
      <c r="K968" s="75"/>
      <c r="L968" s="486"/>
      <c r="M968" s="48">
        <v>2</v>
      </c>
      <c r="N968" s="49" t="s">
        <v>140</v>
      </c>
      <c r="O968" s="48" t="str">
        <f>IF(COUNTIF(MaGv!$C$5:$BB$5, L966)&gt;0, INDEX(MaGv!$C$3:$BB$5, 1, MATCH(L966, MaGv!$C$5:$BB$5,0))," ")</f>
        <v xml:space="preserve"> </v>
      </c>
      <c r="P968" s="48" t="str">
        <f>IF(COUNTIF(MaGv!$C$10:$BB$10, L966)&gt;0, INDEX(MaGv!$C$3:$BB$10, 1, MATCH(L966, MaGv!$C$10:$BB$10,0))," ")</f>
        <v xml:space="preserve"> </v>
      </c>
      <c r="Q968" s="48" t="str">
        <f>IF(COUNTIF(MaGv!$C$15:$BB$15, L966)&gt;0, INDEX(MaGv!$C$3:$BB$15, 1, MATCH(L966, MaGv!$C$15:$BB$15,0))," ")</f>
        <v xml:space="preserve"> </v>
      </c>
      <c r="R968" s="48" t="str">
        <f>IF(COUNTIF(MaGv!$C$20:$BB$20, L966)&gt;0, INDEX(MaGv!$C$3:$BB$20, 1, MATCH(L966, MaGv!$C$20:$BB$20,0))," ")</f>
        <v xml:space="preserve"> </v>
      </c>
      <c r="S968" s="48" t="str">
        <f>IF(COUNTIF(MaGv!$C$25:$BB$25, L966)&gt;0, INDEX(MaGv!$C$3:$BB$25, 1, MATCH(L966, MaGv!$C$25:$BB$25,0))," ")</f>
        <v xml:space="preserve"> </v>
      </c>
      <c r="T968" s="48" t="str">
        <f>IF(COUNTIF(MaGv!$C$30:$BB$30, L966)&gt;0, INDEX(MaGv!$C$3:$BB$30, 1, MATCH(L966, MaGv!$C$30:$BB$30,0))," ")</f>
        <v xml:space="preserve"> </v>
      </c>
    </row>
    <row r="969" spans="1:22" ht="12.95" customHeight="1" x14ac:dyDescent="0.2">
      <c r="A969" s="91"/>
      <c r="B969" s="486"/>
      <c r="C969" s="48">
        <v>3</v>
      </c>
      <c r="D969" s="49" t="s">
        <v>445</v>
      </c>
      <c r="E969" s="48" t="str">
        <f>IF(COUNTIF(MaGv!$C$6:$BB$6, B966)&gt;0, INDEX(MaGv!$C$3:$BB$6, 1, MATCH(B966, MaGv!$C$6:$BB$6,0))," ")</f>
        <v xml:space="preserve"> </v>
      </c>
      <c r="F969" s="48" t="str">
        <f>IF(COUNTIF(MaGv!$C$11:$BB$11, B966)&gt;0, INDEX(MaGv!$C$3:$BB$11, 1, MATCH(B966, MaGv!$C$11:$BB$11,0))," ")</f>
        <v xml:space="preserve"> </v>
      </c>
      <c r="G969" s="48" t="str">
        <f>IF(COUNTIF(MaGv!$C$16:$BB$16, B966)&gt;0, INDEX(MaGv!$C$3:$BB$16, 1, MATCH(B966, MaGv!$C$16:$BB$16,0))," ")</f>
        <v>C11</v>
      </c>
      <c r="H969" s="48" t="str">
        <f>IF(COUNTIF(MaGv!$C$21:$BB$21, B966)&gt;0, INDEX(MaGv!$C$3:$BB$21, 1, MATCH(B966, MaGv!$C$21:$BB$21,0))," ")</f>
        <v>C4</v>
      </c>
      <c r="I969" s="48" t="str">
        <f>IF(COUNTIF(MaGv!$C$26:$BB$26, B966)&gt;0, INDEX(MaGv!$C$3:$BB$26, 1, MATCH(B966, MaGv!$C$26:$BB$26,0))," ")</f>
        <v xml:space="preserve"> </v>
      </c>
      <c r="J969" s="48" t="str">
        <f>IF(COUNTIF(MaGv!$C$31:$BB$31, B966)&gt;0, INDEX(MaGv!$C$3:$BB$31, 1, MATCH(B966, MaGv!$C$31:$BB$31,0))," ")</f>
        <v xml:space="preserve"> </v>
      </c>
      <c r="K969" s="75"/>
      <c r="L969" s="486"/>
      <c r="M969" s="48">
        <v>3</v>
      </c>
      <c r="N969" s="49" t="s">
        <v>445</v>
      </c>
      <c r="O969" s="48" t="str">
        <f>IF(COUNTIF(MaGv!$C$6:$BB$6, L966)&gt;0, INDEX(MaGv!$C$3:$BB$6, 1, MATCH(L966, MaGv!$C$6:$BB$6,0))," ")</f>
        <v xml:space="preserve"> </v>
      </c>
      <c r="P969" s="48" t="str">
        <f>IF(COUNTIF(MaGv!$C$11:$BB$11, L966)&gt;0, INDEX(MaGv!$C$3:$BB$11, 1, MATCH(L966, MaGv!$C$11:$BB$11,0))," ")</f>
        <v xml:space="preserve"> </v>
      </c>
      <c r="Q969" s="48" t="str">
        <f>IF(COUNTIF(MaGv!$C$16:$BB$16, L966)&gt;0, INDEX(MaGv!$C$3:$BB$16, 1, MATCH(L966, MaGv!$C$16:$BB$16,0))," ")</f>
        <v>C6</v>
      </c>
      <c r="R969" s="48" t="str">
        <f>IF(COUNTIF(MaGv!$C$21:$BB$21, L966)&gt;0, INDEX(MaGv!$C$3:$BB$21, 1, MATCH(L966, MaGv!$C$21:$BB$21,0))," ")</f>
        <v>C7</v>
      </c>
      <c r="S969" s="48" t="str">
        <f>IF(COUNTIF(MaGv!$C$26:$BB$26, L966)&gt;0, INDEX(MaGv!$C$3:$BB$26, 1, MATCH(L966, MaGv!$C$26:$BB$26,0))," ")</f>
        <v xml:space="preserve"> </v>
      </c>
      <c r="T969" s="48" t="str">
        <f>IF(COUNTIF(MaGv!$C$31:$BB$31, L966)&gt;0, INDEX(MaGv!$C$3:$BB$31, 1, MATCH(L966, MaGv!$C$31:$BB$31,0))," ")</f>
        <v xml:space="preserve"> </v>
      </c>
    </row>
    <row r="970" spans="1:22" ht="12.95" customHeight="1" x14ac:dyDescent="0.2">
      <c r="A970" s="91"/>
      <c r="B970" s="486"/>
      <c r="C970" s="48">
        <v>4</v>
      </c>
      <c r="D970" s="49" t="s">
        <v>141</v>
      </c>
      <c r="E970" s="48" t="str">
        <f>IF(COUNTIF(MaGv!$C$7:$BB$7, B966)&gt;0, INDEX(MaGv!$C$3:$BB$7, 1, MATCH(B966, MaGv!$C$7:$BB$7,0))," ")</f>
        <v xml:space="preserve"> </v>
      </c>
      <c r="F970" s="48" t="str">
        <f>IF(COUNTIF(MaGv!$C$12:$BB$12, B966)&gt;0, INDEX(MaGv!$C$3:$BB$12, 1, MATCH(B966, MaGv!$C$12:$BB$12,0))," ")</f>
        <v xml:space="preserve"> </v>
      </c>
      <c r="G970" s="48" t="str">
        <f>IF(COUNTIF(MaGv!$C$17:$BB$17, B966)&gt;0, INDEX(MaGv!$C$3:$BB$17, 1, MATCH(B966, MaGv!$C$17:$BB$17,0))," ")</f>
        <v xml:space="preserve"> </v>
      </c>
      <c r="H970" s="48" t="str">
        <f>IF(COUNTIF(MaGv!$C$22:$BB$22, B966)&gt;0, INDEX(MaGv!$C$3:$BB$22, 1, MATCH(B966, MaGv!$C$22:$BB$22,0))," ")</f>
        <v>C11</v>
      </c>
      <c r="I970" s="48" t="str">
        <f>IF(COUNTIF(MaGv!$C$27:$BB$27, B966)&gt;0, INDEX(MaGv!$C$3:$BB$27, 1, MATCH(B966, MaGv!$C$27:$BB$27,0))," ")</f>
        <v xml:space="preserve"> </v>
      </c>
      <c r="J970" s="48" t="str">
        <f>IF(COUNTIF(MaGv!$C$32:$BB$32, B966)&gt;0, INDEX(MaGv!$C$3:$BB$32, 1, MATCH(B966, MaGv!$C$32:$BB$32,0))," ")</f>
        <v xml:space="preserve"> </v>
      </c>
      <c r="K970" s="75"/>
      <c r="L970" s="486"/>
      <c r="M970" s="48">
        <v>4</v>
      </c>
      <c r="N970" s="49" t="s">
        <v>141</v>
      </c>
      <c r="O970" s="48" t="str">
        <f>IF(COUNTIF(MaGv!$C$7:$BB$7, L966)&gt;0, INDEX(MaGv!$C$3:$BB$7, 1, MATCH(L966, MaGv!$C$7:$BB$7,0))," ")</f>
        <v xml:space="preserve"> </v>
      </c>
      <c r="P970" s="48" t="str">
        <f>IF(COUNTIF(MaGv!$C$12:$BB$12, L966)&gt;0, INDEX(MaGv!$C$3:$BB$12, 1, MATCH(L966, MaGv!$C$12:$BB$12,0))," ")</f>
        <v xml:space="preserve"> </v>
      </c>
      <c r="Q970" s="48" t="str">
        <f>IF(COUNTIF(MaGv!$C$17:$BB$17, L966)&gt;0, INDEX(MaGv!$C$3:$BB$17, 1, MATCH(L966, MaGv!$C$17:$BB$17,0))," ")</f>
        <v>C7</v>
      </c>
      <c r="R970" s="48" t="str">
        <f>IF(COUNTIF(MaGv!$C$22:$BB$22, L966)&gt;0, INDEX(MaGv!$C$3:$BB$22, 1, MATCH(L966, MaGv!$C$22:$BB$22,0))," ")</f>
        <v xml:space="preserve"> </v>
      </c>
      <c r="S970" s="48" t="str">
        <f>IF(COUNTIF(MaGv!$C$27:$BB$27, L966)&gt;0, INDEX(MaGv!$C$3:$BB$27, 1, MATCH(L966, MaGv!$C$27:$BB$27,0))," ")</f>
        <v xml:space="preserve"> </v>
      </c>
      <c r="T970" s="48" t="str">
        <f>IF(COUNTIF(MaGv!$C$32:$BB$32, L966)&gt;0, INDEX(MaGv!$C$3:$BB$32, 1, MATCH(L966, MaGv!$C$32:$BB$32,0))," ")</f>
        <v xml:space="preserve"> </v>
      </c>
    </row>
    <row r="971" spans="1:22" ht="12.95" customHeight="1" thickBot="1" x14ac:dyDescent="0.25">
      <c r="A971" s="91"/>
      <c r="B971" s="486"/>
      <c r="C971" s="79">
        <v>5</v>
      </c>
      <c r="D971" s="81" t="s">
        <v>142</v>
      </c>
      <c r="E971" s="79" t="str">
        <f>IF(COUNTIF(MaGv!$C$8:$BB$8, B966)&gt;0, INDEX(MaGv!$C$3:$BB$8, 1, MATCH(B966, MaGv!$C$8:$BB$8,0))," ")</f>
        <v xml:space="preserve"> </v>
      </c>
      <c r="F971" s="79" t="str">
        <f>IF(COUNTIF(MaGv!$C$13:$BB$13, B966)&gt;0, INDEX(MaGv!$C$3:$BB$13, 1, MATCH(B966, MaGv!$C$13:$BB$13,0))," ")</f>
        <v xml:space="preserve"> </v>
      </c>
      <c r="G971" s="79" t="str">
        <f>IF(COUNTIF(MaGv!$C$18:$BB$18, B966)&gt;0, INDEX(MaGv!$C$3:$BB$18, 1, MATCH(B966, MaGv!$C$18:$BB$18,0))," ")</f>
        <v xml:space="preserve"> </v>
      </c>
      <c r="H971" s="79" t="str">
        <f>IF(COUNTIF(MaGv!$C$23:$BB$23, B966)&gt;0, INDEX(MaGv!$C$3:$BB$23, 1, MATCH(B966, MaGv!$C$23:$BB$23,0))," ")</f>
        <v xml:space="preserve"> </v>
      </c>
      <c r="I971" s="79" t="str">
        <f>IF(COUNTIF(MaGv!$C$28:$BB$28, B966)&gt;0, INDEX(MaGv!$C$3:$BB$28, 1, MATCH(B966, MaGv!$C$28:$BB$28,0))," ")</f>
        <v xml:space="preserve"> </v>
      </c>
      <c r="J971" s="79" t="str">
        <f>IF(COUNTIF(MaGv!$C$33:$BB$33, B966)&gt;0, INDEX(MaGv!$C$3:$BB$33, 1, MATCH(B966, MaGv!$C$33:$BB$33, 0))," ")</f>
        <v xml:space="preserve"> </v>
      </c>
      <c r="K971" s="75"/>
      <c r="L971" s="486"/>
      <c r="M971" s="79">
        <v>5</v>
      </c>
      <c r="N971" s="81" t="s">
        <v>142</v>
      </c>
      <c r="O971" s="79" t="str">
        <f>IF(COUNTIF(MaGv!$C$8:$BB$8, L966)&gt;0, INDEX(MaGv!$C$3:$BB$8, 1, MATCH(L966, MaGv!$C$8:$BB$8,0))," ")</f>
        <v xml:space="preserve"> </v>
      </c>
      <c r="P971" s="79" t="str">
        <f>IF(COUNTIF(MaGv!$C$13:$BB$13, L966)&gt;0, INDEX(MaGv!$C$3:$BB$13, 1, MATCH(L966, MaGv!$C$13:$BB$13,0))," ")</f>
        <v xml:space="preserve"> </v>
      </c>
      <c r="Q971" s="79" t="str">
        <f>IF(COUNTIF(MaGv!$C$18:$BB$18, L966)&gt;0, INDEX(MaGv!$C$3:$BB$18, 1, MATCH(L966, MaGv!$C$18:$BB$18,0))," ")</f>
        <v xml:space="preserve"> </v>
      </c>
      <c r="R971" s="79" t="str">
        <f>IF(COUNTIF(MaGv!$C$23:$BB$23, L966)&gt;0, INDEX(MaGv!$C$3:$BB$23, 1, MATCH(L966, MaGv!$C$23:$BB$23,0))," ")</f>
        <v>C6</v>
      </c>
      <c r="S971" s="79" t="str">
        <f>IF(COUNTIF(MaGv!$C$28:$BB$28, L966)&gt;0, INDEX(MaGv!$C$3:$BB$28, 1, MATCH(L966, MaGv!$C$28:$BB$28,0))," ")</f>
        <v xml:space="preserve"> </v>
      </c>
      <c r="T971" s="79" t="str">
        <f>IF(COUNTIF(MaGv!$C$33:$BB$33, L966)&gt;0, INDEX(MaGv!$C$3:$BB$33, 1, MATCH(L966, MaGv!$C$33:$BB$33, 0))," ")</f>
        <v xml:space="preserve"> </v>
      </c>
    </row>
    <row r="972" spans="1:22" ht="12.95" customHeight="1" thickTop="1" x14ac:dyDescent="0.2">
      <c r="A972" s="91"/>
      <c r="B972" s="485" t="s">
        <v>24</v>
      </c>
      <c r="C972" s="80">
        <v>1</v>
      </c>
      <c r="D972" s="82" t="s">
        <v>446</v>
      </c>
      <c r="E972" s="80" t="str">
        <f>IF(COUNTIF(MaGv!$C$39:$BB$39, B966)&gt;0, INDEX(MaGv!$C$38:$BB$39, 1, MATCH(B966, MaGv!$C$39:$BB$39,0))," ")</f>
        <v xml:space="preserve"> </v>
      </c>
      <c r="F972" s="80" t="str">
        <f>IF(COUNTIF(MaGv!$C$44:$BB$44, B966)&gt;0, INDEX(MaGv!$C$38:$BB$44, 1, MATCH(B966, MaGv!$C$44:$BB$44,0))," ")</f>
        <v xml:space="preserve"> </v>
      </c>
      <c r="G972" s="80" t="str">
        <f>IF(COUNTIF(MaGv!$C$49:$BB$49, B966)&gt;0, INDEX(MaGv!$C$38:$BB$49, 1, MATCH(B966, MaGv!$C$49:$BB$49,0))," ")</f>
        <v xml:space="preserve"> </v>
      </c>
      <c r="H972" s="80" t="str">
        <f>IF(COUNTIF(MaGv!$C$54:$BB$54, B966)&gt;0, INDEX(MaGv!$C$38:$BB$54, 1, MATCH(B966, MaGv!$C$54:$BB$54,0))," ")</f>
        <v xml:space="preserve"> </v>
      </c>
      <c r="I972" s="80" t="str">
        <f>IF(COUNTIF(MaGv!$C$59:$BB$59, B966)&gt;0, INDEX(MaGv!$C$38:$BB$59, 1, MATCH(B966, MaGv!$C$59:$BB$59,0))," ")</f>
        <v xml:space="preserve"> </v>
      </c>
      <c r="J972" s="80" t="str">
        <f>IF(COUNTIF(MaGv!$C$64:$BB$64, B966)&gt;0, INDEX(MaGv!$C$38:$BB$64, 1, MATCH(B966, MaGv!$C$64:$BB$64,0))," ")</f>
        <v xml:space="preserve"> </v>
      </c>
      <c r="K972" s="75"/>
      <c r="L972" s="485" t="s">
        <v>24</v>
      </c>
      <c r="M972" s="80">
        <v>1</v>
      </c>
      <c r="N972" s="82" t="s">
        <v>446</v>
      </c>
      <c r="O972" s="80" t="str">
        <f>IF(COUNTIF(MaGv!$C$39:$BB$39, L966)&gt;0, INDEX(MaGv!$C$38:$BB$39, 1, MATCH(L966, MaGv!$C$39:$BB$39,0))," ")</f>
        <v xml:space="preserve"> </v>
      </c>
      <c r="P972" s="80" t="str">
        <f>IF(COUNTIF(MaGv!$C$44:$BB$44, L966)&gt;0, INDEX(MaGv!$C$38:$BB$44, 1, MATCH(L966, MaGv!$C$44:$BB$44,0))," ")</f>
        <v xml:space="preserve"> </v>
      </c>
      <c r="Q972" s="80" t="str">
        <f>IF(COUNTIF(MaGv!$C$49:$BB$49, L966)&gt;0, INDEX(MaGv!$C$38:$BB$49, 1, MATCH(L966, MaGv!$C$49:$BB$49,0))," ")</f>
        <v xml:space="preserve"> </v>
      </c>
      <c r="R972" s="80" t="str">
        <f>IF(COUNTIF(MaGv!$C$54:$BB$54, L966)&gt;0, INDEX(MaGv!$C$38:$BB$54, 1, MATCH(L966, MaGv!$C$54:$BB$54,0))," ")</f>
        <v xml:space="preserve"> </v>
      </c>
      <c r="S972" s="80" t="str">
        <f>IF(COUNTIF(MaGv!$C$59:$BB$59, L966)&gt;0, INDEX(MaGv!$C$38:$BB$59, 1, MATCH(L966, MaGv!$C$59:$BB$59,0))," ")</f>
        <v xml:space="preserve"> </v>
      </c>
      <c r="T972" s="80" t="str">
        <f>IF(COUNTIF(MaGv!$C$64:$BB$64, L966)&gt;0, INDEX(MaGv!$C$38:$BB$64, 1, MATCH(L966, MaGv!$C$64:$BB$64,0))," ")</f>
        <v xml:space="preserve"> </v>
      </c>
    </row>
    <row r="973" spans="1:22" ht="12.95" customHeight="1" x14ac:dyDescent="0.2">
      <c r="A973" s="91"/>
      <c r="B973" s="486"/>
      <c r="C973" s="48">
        <v>2</v>
      </c>
      <c r="D973" s="49" t="s">
        <v>707</v>
      </c>
      <c r="E973" s="48" t="str">
        <f>IF(COUNTIF(MaGv!$C$40:$BB$40, B966)&gt;0, INDEX(MaGv!$C$38:$BB$40, 1, MATCH(B966, MaGv!$C$40:$BB$40,0))," ")</f>
        <v xml:space="preserve"> </v>
      </c>
      <c r="F973" s="48" t="str">
        <f>IF(COUNTIF(MaGv!$C$45:$BB$45, B966)&gt;0, INDEX(MaGv!$C$38:$BB$45, 1, MATCH(B966, MaGv!$C$45:$BB$45,0))," ")</f>
        <v xml:space="preserve"> </v>
      </c>
      <c r="G973" s="48" t="str">
        <f>IF(COUNTIF(MaGv!$C$50:$BB$50, B966)&gt;0, INDEX(MaGv!$C$38:$BB$50, 1, MATCH(B966, MaGv!$C$50:$BB$50,0))," ")</f>
        <v xml:space="preserve"> </v>
      </c>
      <c r="H973" s="48" t="str">
        <f>IF(COUNTIF(MaGv!$C$55:$BB$55, B966)&gt;0, INDEX(MaGv!$C$38:$BB$55, 1, MATCH(B966, MaGv!$C$55:$BB$55,0))," ")</f>
        <v xml:space="preserve"> </v>
      </c>
      <c r="I973" s="48" t="str">
        <f>IF(COUNTIF(MaGv!$C$60:$BB$60, B966)&gt;0, INDEX(MaGv!$C$38:$BB$60, 1, MATCH(B966, MaGv!$C$60:$BB$60,0))," ")</f>
        <v xml:space="preserve"> </v>
      </c>
      <c r="J973" s="48" t="str">
        <f>IF(COUNTIF(MaGv!$C$65:$BB$65, B966)&gt;0, INDEX(MaGv!$C$38:$BB$65, 1, MATCH(B966, MaGv!$C$65:$BB$65,0))," ")</f>
        <v xml:space="preserve"> </v>
      </c>
      <c r="K973" s="75"/>
      <c r="L973" s="486"/>
      <c r="M973" s="48">
        <v>2</v>
      </c>
      <c r="N973" s="49" t="s">
        <v>707</v>
      </c>
      <c r="O973" s="48" t="str">
        <f>IF(COUNTIF(MaGv!$C$40:$BB$40, L966)&gt;0, INDEX(MaGv!$C$38:$BB$40, 1, MATCH(L966, MaGv!$C$40:$BB$40,0))," ")</f>
        <v xml:space="preserve"> </v>
      </c>
      <c r="P973" s="48" t="str">
        <f>IF(COUNTIF(MaGv!$C$45:$BB$45, L966)&gt;0, INDEX(MaGv!$C$38:$BB$45, 1, MATCH(L966, MaGv!$C$45:$BB$45,0))," ")</f>
        <v xml:space="preserve"> </v>
      </c>
      <c r="Q973" s="48" t="str">
        <f>IF(COUNTIF(MaGv!$C$50:$BB$50, L966)&gt;0, INDEX(MaGv!$C$38:$BB$50, 1, MATCH(L966, MaGv!$C$50:$BB$50,0))," ")</f>
        <v xml:space="preserve"> </v>
      </c>
      <c r="R973" s="48" t="str">
        <f>IF(COUNTIF(MaGv!$C$55:$BB$55, L966)&gt;0, INDEX(MaGv!$C$38:$BB$55, 1, MATCH(L966, MaGv!$C$55:$BB$55,0))," ")</f>
        <v xml:space="preserve"> </v>
      </c>
      <c r="S973" s="48" t="str">
        <f>IF(COUNTIF(MaGv!$C$60:$BB$60, L966)&gt;0, INDEX(MaGv!$C$38:$BB$60, 1, MATCH(L966, MaGv!$C$60:$BB$60,0))," ")</f>
        <v xml:space="preserve"> </v>
      </c>
      <c r="T973" s="48" t="str">
        <f>IF(COUNTIF(MaGv!$C$65:$BB$65, L966)&gt;0, INDEX(MaGv!$C$38:$BB$65, 1, MATCH(L966, MaGv!$C$65:$BB$65,0))," ")</f>
        <v xml:space="preserve"> </v>
      </c>
    </row>
    <row r="974" spans="1:22" ht="12.95" customHeight="1" x14ac:dyDescent="0.2">
      <c r="A974" s="91"/>
      <c r="B974" s="486"/>
      <c r="C974" s="48">
        <v>3</v>
      </c>
      <c r="D974" s="49" t="s">
        <v>708</v>
      </c>
      <c r="E974" s="48" t="str">
        <f>IF(COUNTIF(MaGv!$C$41:$BB$41, B966)&gt;0, INDEX(MaGv!$C$38:$BB$41, 1, MATCH(B966, MaGv!$C$41:$BB$41,0))," ")</f>
        <v xml:space="preserve"> </v>
      </c>
      <c r="F974" s="48" t="str">
        <f>IF(COUNTIF(MaGv!$C$46:$BB$46, B966)&gt;0, INDEX(MaGv!$C$38:$BB$46, 1, MATCH(B966, MaGv!$C$46:$BB$46,0))," ")</f>
        <v xml:space="preserve"> </v>
      </c>
      <c r="G974" s="48" t="str">
        <f>IF(COUNTIF(MaGv!$C$51:$BB$51, B966)&gt;0, INDEX(MaGv!$C$38:$BB$51, 1, MATCH(B966, MaGv!$C$51:$BB$51,0))," ")</f>
        <v xml:space="preserve"> </v>
      </c>
      <c r="H974" s="48" t="str">
        <f>IF(COUNTIF(MaGv!$C$56:$BB$56, B966)&gt;0, INDEX(MaGv!$C$38:$BB$56, 1, MATCH(B966, MaGv!$C$56:$BB$56,0))," ")</f>
        <v xml:space="preserve"> </v>
      </c>
      <c r="I974" s="48" t="str">
        <f>IF(COUNTIF(MaGv!$C$61:$BB$61, B966)&gt;0, INDEX(MaGv!$C$38:$BB$61, 1, MATCH(B966, MaGv!$C$61:$BB$61,0))," ")</f>
        <v xml:space="preserve"> </v>
      </c>
      <c r="J974" s="48" t="str">
        <f>IF(COUNTIF(MaGv!$C$66:$BB$66, B966)&gt;0, INDEX(MaGv!$C$38:$BB$66, 1, MATCH(B966, MaGv!$C$66:$BB$66,0))," ")</f>
        <v xml:space="preserve"> </v>
      </c>
      <c r="K974" s="75"/>
      <c r="L974" s="486"/>
      <c r="M974" s="48">
        <v>3</v>
      </c>
      <c r="N974" s="49" t="s">
        <v>708</v>
      </c>
      <c r="O974" s="48" t="str">
        <f>IF(COUNTIF(MaGv!$C$41:$BB$41, L966)&gt;0, INDEX(MaGv!$C$38:$BB$41, 1, MATCH(L966, MaGv!$C$41:$BB$41,0))," ")</f>
        <v xml:space="preserve"> </v>
      </c>
      <c r="P974" s="48" t="str">
        <f>IF(COUNTIF(MaGv!$C$46:$BB$46, L966)&gt;0, INDEX(MaGv!$C$38:$BB$46, 1, MATCH(L966, MaGv!$C$46:$BB$46,0))," ")</f>
        <v xml:space="preserve"> </v>
      </c>
      <c r="Q974" s="48" t="str">
        <f>IF(COUNTIF(MaGv!$C$51:$BB$51, L966)&gt;0, INDEX(MaGv!$C$38:$BB$51, 1, MATCH(L966, MaGv!$C$51:$BB$51,0))," ")</f>
        <v xml:space="preserve"> </v>
      </c>
      <c r="R974" s="48" t="str">
        <f>IF(COUNTIF(MaGv!$C$56:$BB$56, L966)&gt;0, INDEX(MaGv!$C$38:$BB$56, 1, MATCH(L966, MaGv!$C$56:$BB$56,0))," ")</f>
        <v xml:space="preserve"> </v>
      </c>
      <c r="S974" s="48" t="str">
        <f>IF(COUNTIF(MaGv!$C$61:$BB$61, L966)&gt;0, INDEX(MaGv!$C$38:$BB$61, 1, MATCH(L966, MaGv!$C$61:$BB$61,0))," ")</f>
        <v xml:space="preserve"> </v>
      </c>
      <c r="T974" s="48" t="str">
        <f>IF(COUNTIF(MaGv!$C$66:$BB$66, L966)&gt;0, INDEX(MaGv!$C$38:$BB$66, 1, MATCH(L966, MaGv!$C$66:$BB$66,0))," ")</f>
        <v xml:space="preserve"> </v>
      </c>
    </row>
    <row r="975" spans="1:22" ht="12.95" customHeight="1" x14ac:dyDescent="0.2">
      <c r="A975" s="91"/>
      <c r="B975" s="486"/>
      <c r="C975" s="48">
        <v>4</v>
      </c>
      <c r="D975" s="49" t="s">
        <v>709</v>
      </c>
      <c r="E975" s="48" t="str">
        <f>IF(COUNTIF(MaGv!$C$42:$BB$42, B966)&gt;0, INDEX(MaGv!$C$38:$BB$42, 1, MATCH(B966, MaGv!$C$42:$BB$42,0))," ")</f>
        <v xml:space="preserve"> </v>
      </c>
      <c r="F975" s="48" t="str">
        <f>IF(COUNTIF(MaGv!$C$47:$BB$47, B966)&gt;0, INDEX(MaGv!$C$38:$BB$47, 1, MATCH(B966, MaGv!$C$47:$BB$47,0))," ")</f>
        <v xml:space="preserve"> </v>
      </c>
      <c r="G975" s="48" t="str">
        <f>IF(COUNTIF(MaGv!$C$52:$BB$52, B966)&gt;0, INDEX(MaGv!$C$38:$BB$52, 1, MATCH(B966, MaGv!$C$52:$BB$52, 0))," ")</f>
        <v xml:space="preserve"> </v>
      </c>
      <c r="H975" s="48" t="str">
        <f>IF(COUNTIF(MaGv!$C$57:$BB$57, B966)&gt;0, INDEX(MaGv!$C$38:$BB$57, 1, MATCH(B966, MaGv!$C$57:$BB$57,0))," ")</f>
        <v xml:space="preserve"> </v>
      </c>
      <c r="I975" s="48" t="str">
        <f>IF(COUNTIF(MaGv!$C$62:$BB$62, B966)&gt;0, INDEX(MaGv!$C$38:$BB$62, 1, MATCH(B966, MaGv!$C$62:$BB$62,0))," ")</f>
        <v xml:space="preserve"> </v>
      </c>
      <c r="J975" s="48" t="str">
        <f>IF(COUNTIF(MaGv!$C$66:$BB$67, B966)&gt;0, INDEX(MaGv!$C$38:$BB$67, 1, MATCH(B966, MaGv!$C$67:$BB$67,0))," ")</f>
        <v xml:space="preserve"> </v>
      </c>
      <c r="K975" s="75"/>
      <c r="L975" s="486"/>
      <c r="M975" s="48">
        <v>4</v>
      </c>
      <c r="N975" s="49" t="s">
        <v>709</v>
      </c>
      <c r="O975" s="48" t="str">
        <f>IF(COUNTIF(MaGv!$C$42:$BB$42, L966)&gt;0, INDEX(MaGv!$C$38:$BB$42, 1, MATCH(L966, MaGv!$C$42:$BB$42,0))," ")</f>
        <v xml:space="preserve"> </v>
      </c>
      <c r="P975" s="48" t="str">
        <f>IF(COUNTIF(MaGv!$C$47:$BB$47, L966)&gt;0, INDEX(MaGv!$C$38:$BB$47, 1, MATCH(L966, MaGv!$C$47:$BB$47,0))," ")</f>
        <v xml:space="preserve"> </v>
      </c>
      <c r="Q975" s="48" t="str">
        <f>IF(COUNTIF(MaGv!$C$52:$BB$52, L966)&gt;0, INDEX(MaGv!$C$38:$BB$52, 1, MATCH(L966, MaGv!$C$52:$BB$52, 0))," ")</f>
        <v xml:space="preserve"> </v>
      </c>
      <c r="R975" s="48" t="str">
        <f>IF(COUNTIF(MaGv!$C$57:$BB$57, L966)&gt;0, INDEX(MaGv!$C$38:$BB$57, 1, MATCH(L966, MaGv!$C$57:$BB$57,0))," ")</f>
        <v xml:space="preserve"> </v>
      </c>
      <c r="S975" s="48" t="str">
        <f>IF(COUNTIF(MaGv!$C$62:$BB$62, L966)&gt;0, INDEX(MaGv!$C$38:$BB$62, 1, MATCH(L966, MaGv!$C$62:$BB$62,0))," ")</f>
        <v xml:space="preserve"> </v>
      </c>
      <c r="T975" s="48" t="str">
        <f>IF(COUNTIF(MaGv!$C$66:$BB$67, L966)&gt;0, INDEX(MaGv!$C$38:$BB$67, 1, MATCH(L966, MaGv!$C$67:$BB$67,0))," ")</f>
        <v xml:space="preserve"> </v>
      </c>
    </row>
    <row r="976" spans="1:22" ht="12.95" customHeight="1" x14ac:dyDescent="0.2">
      <c r="A976" s="91"/>
      <c r="B976" s="487"/>
      <c r="C976" s="50">
        <v>5</v>
      </c>
      <c r="D976" s="51" t="s">
        <v>710</v>
      </c>
      <c r="E976" s="50" t="str">
        <f>IF(COUNTIF(MaGv!$C$43:$BB$43, B966)&gt;0, INDEX(MaGv!$C$38:$BB$43, 1, MATCH(B966, MaGv!$C$43:$BB$43,0))," ")</f>
        <v xml:space="preserve"> </v>
      </c>
      <c r="F976" s="50" t="str">
        <f>IF(COUNTIF(MaGv!$C$48:$BB$48, B966)&gt;0, INDEX(MaGv!$C$38:$BB$48, 1, MATCH(B966, MaGv!$C$48:$BB$48,0))," ")</f>
        <v xml:space="preserve"> </v>
      </c>
      <c r="G976" s="50" t="str">
        <f>IF(COUNTIF(MaGv!$C$53:$BB$53, B966)&gt;0, INDEX(MaGv!$C$38:$BB$53, 1, MATCH(B966, MaGv!$C$53:$BB$53,0))," ")</f>
        <v xml:space="preserve"> </v>
      </c>
      <c r="H976" s="50" t="str">
        <f>IF(COUNTIF(MaGv!$C$58:$BB$58, B966)&gt;0, INDEX(MaGv!$C$38:$BB$58, 1, MATCH(B966, MaGv!$C$58:$BB$58,0))," ")</f>
        <v xml:space="preserve"> </v>
      </c>
      <c r="I976" s="50" t="str">
        <f>IF(COUNTIF(MaGv!$C$63:$BB$63, B966)&gt;0, INDEX(MaGv!$C$38:$BB$63, 1, MATCH(B966, MaGv!$C$63:$BB$63,0))," ")</f>
        <v xml:space="preserve"> </v>
      </c>
      <c r="J976" s="50" t="str">
        <f>IF(COUNTIF(MaGv!$C$68:$BB$68, B966)&gt;0, INDEX(MaGv!$C$38:$BB$68, 1, MATCH(B966, MaGv!$C$68:$BB$68,0))," ")</f>
        <v xml:space="preserve"> </v>
      </c>
      <c r="K976" s="75"/>
      <c r="L976" s="487"/>
      <c r="M976" s="50">
        <v>5</v>
      </c>
      <c r="N976" s="51" t="s">
        <v>710</v>
      </c>
      <c r="O976" s="50" t="str">
        <f>IF(COUNTIF(MaGv!$C$43:$BB$43, L966)&gt;0, INDEX(MaGv!$C$38:$BB$43, 1, MATCH(L966, MaGv!$C$43:$BB$43,0))," ")</f>
        <v xml:space="preserve"> </v>
      </c>
      <c r="P976" s="50" t="str">
        <f>IF(COUNTIF(MaGv!$C$48:$BB$48, L966)&gt;0, INDEX(MaGv!$C$38:$BB$48, 1, MATCH(L966, MaGv!$C$48:$BB$48,0))," ")</f>
        <v xml:space="preserve"> </v>
      </c>
      <c r="Q976" s="50" t="str">
        <f>IF(COUNTIF(MaGv!$C$53:$BB$53, L966)&gt;0, INDEX(MaGv!$C$38:$BB$53, 1, MATCH(L966, MaGv!$C$53:$BB$53,0))," ")</f>
        <v xml:space="preserve"> </v>
      </c>
      <c r="R976" s="50" t="str">
        <f>IF(COUNTIF(MaGv!$C$58:$BB$58, L966)&gt;0, INDEX(MaGv!$C$38:$BB$58, 1, MATCH(L966, MaGv!$C$58:$BB$58,0))," ")</f>
        <v xml:space="preserve"> </v>
      </c>
      <c r="S976" s="50" t="str">
        <f>IF(COUNTIF(MaGv!$C$63:$BB$63, L966)&gt;0, INDEX(MaGv!$C$38:$BB$63, 1, MATCH(L966, MaGv!$C$63:$BB$63,0))," ")</f>
        <v xml:space="preserve"> </v>
      </c>
      <c r="T976" s="50" t="str">
        <f>IF(COUNTIF(MaGv!$C$68:$BB$68, L966)&gt;0, INDEX(MaGv!$C$38:$BB$68, 1, MATCH(L966, MaGv!$C$68:$BB$68,0))," ")</f>
        <v xml:space="preserve"> </v>
      </c>
    </row>
    <row r="977" spans="1:22" ht="12.95" customHeight="1" x14ac:dyDescent="0.2">
      <c r="A977" s="91"/>
      <c r="B977" s="86"/>
      <c r="C977" s="45"/>
      <c r="D977" s="52"/>
      <c r="E977" s="45"/>
      <c r="F977" s="45"/>
      <c r="G977" s="45"/>
      <c r="H977" s="45"/>
      <c r="I977" s="45"/>
      <c r="J977" s="45"/>
      <c r="K977" s="75"/>
      <c r="L977" s="86"/>
      <c r="M977" s="45"/>
      <c r="N977" s="52"/>
      <c r="O977" s="45"/>
      <c r="P977" s="45"/>
      <c r="Q977" s="45"/>
      <c r="R977" s="45"/>
      <c r="S977" s="45"/>
      <c r="T977" s="45"/>
    </row>
    <row r="978" spans="1:22" ht="12.95" customHeight="1" x14ac:dyDescent="0.2">
      <c r="A978" s="94"/>
      <c r="B978" s="87"/>
      <c r="C978" s="53"/>
      <c r="D978" s="53"/>
      <c r="E978" s="54"/>
      <c r="F978" s="54"/>
      <c r="G978" s="54"/>
      <c r="H978" s="54"/>
      <c r="I978" s="54"/>
      <c r="J978" s="54"/>
      <c r="K978" s="54"/>
      <c r="L978" s="87"/>
      <c r="M978" s="53"/>
      <c r="N978" s="53"/>
      <c r="O978" s="54"/>
      <c r="P978" s="54"/>
      <c r="Q978" s="54"/>
      <c r="R978" s="54"/>
      <c r="S978" s="54"/>
      <c r="T978" s="54"/>
    </row>
    <row r="979" spans="1:22" ht="12.95" customHeight="1" x14ac:dyDescent="0.2">
      <c r="A979" s="91"/>
      <c r="B979" s="83"/>
      <c r="C979" s="40" t="s">
        <v>94</v>
      </c>
      <c r="D979" s="40"/>
      <c r="E979" s="40"/>
      <c r="F979" s="40"/>
      <c r="G979" s="40"/>
      <c r="H979" s="40" t="str">
        <f>MaGv!$N$1</f>
        <v>02/1/2018</v>
      </c>
      <c r="I979" s="40"/>
      <c r="J979" s="40"/>
      <c r="K979" s="41"/>
      <c r="L979" s="83"/>
      <c r="M979" s="40" t="s">
        <v>94</v>
      </c>
      <c r="N979" s="40"/>
      <c r="O979" s="40"/>
      <c r="P979" s="40"/>
      <c r="Q979" s="40"/>
      <c r="R979" s="40" t="str">
        <f>MaGv!$N$1</f>
        <v>02/1/2018</v>
      </c>
      <c r="S979" s="40"/>
      <c r="T979" s="40"/>
    </row>
    <row r="980" spans="1:22" ht="12.95" customHeight="1" x14ac:dyDescent="0.3">
      <c r="B980" s="84" t="s">
        <v>95</v>
      </c>
      <c r="C980" s="489" t="str">
        <f>VLOOKUP(B982,dsma,3,0)&amp;"-"&amp;VLOOKUP(B982,dsma,5,0)</f>
        <v>Lê Thị Hồng PHƯỚC-nn</v>
      </c>
      <c r="D980" s="489"/>
      <c r="E980" s="489"/>
      <c r="F980" s="489"/>
      <c r="G980" s="41"/>
      <c r="H980" s="42"/>
      <c r="I980" s="43" t="s">
        <v>180</v>
      </c>
      <c r="J980" s="44">
        <f>60-COUNTIF(E983:J992, " ")</f>
        <v>4</v>
      </c>
      <c r="K980" s="41"/>
      <c r="L980" s="84" t="s">
        <v>95</v>
      </c>
      <c r="M980" s="489" t="str">
        <f>VLOOKUP(L982,dsma,3,0)&amp;"-"&amp;VLOOKUP(L982,dsma,5,0)</f>
        <v>Nguyễn Thị Bích Ngọc-nghề</v>
      </c>
      <c r="N980" s="489"/>
      <c r="O980" s="489"/>
      <c r="P980" s="489"/>
      <c r="Q980" s="76"/>
      <c r="R980" s="42"/>
      <c r="S980" s="43" t="s">
        <v>180</v>
      </c>
      <c r="T980" s="44">
        <f>60-COUNTIF(O983:T992, " ")</f>
        <v>0</v>
      </c>
    </row>
    <row r="981" spans="1:22" ht="3" customHeight="1" x14ac:dyDescent="0.2">
      <c r="B981" s="83"/>
      <c r="C981" s="41"/>
      <c r="D981" s="41"/>
      <c r="E981" s="45"/>
      <c r="F981" s="41"/>
      <c r="G981" s="41"/>
      <c r="H981" s="41"/>
      <c r="I981" s="41"/>
      <c r="J981" s="41"/>
      <c r="K981" s="41"/>
      <c r="L981" s="83"/>
      <c r="M981" s="41"/>
      <c r="N981" s="41"/>
      <c r="O981" s="45"/>
      <c r="P981" s="41"/>
      <c r="Q981" s="41"/>
      <c r="R981" s="41"/>
      <c r="S981" s="41"/>
      <c r="T981" s="41"/>
    </row>
    <row r="982" spans="1:22" ht="12.95" customHeight="1" x14ac:dyDescent="0.2">
      <c r="A982" s="93"/>
      <c r="B982" s="85" t="str">
        <f>X127</f>
        <v>BC15</v>
      </c>
      <c r="C982" s="46" t="s">
        <v>96</v>
      </c>
      <c r="D982" s="46" t="s">
        <v>97</v>
      </c>
      <c r="E982" s="46" t="s">
        <v>15</v>
      </c>
      <c r="F982" s="46" t="s">
        <v>16</v>
      </c>
      <c r="G982" s="46" t="s">
        <v>38</v>
      </c>
      <c r="H982" s="46" t="s">
        <v>39</v>
      </c>
      <c r="I982" s="46" t="s">
        <v>40</v>
      </c>
      <c r="J982" s="46" t="s">
        <v>41</v>
      </c>
      <c r="K982" s="74"/>
      <c r="L982" s="85" t="str">
        <f>X128</f>
        <v>BN01</v>
      </c>
      <c r="M982" s="46" t="s">
        <v>96</v>
      </c>
      <c r="N982" s="46" t="s">
        <v>97</v>
      </c>
      <c r="O982" s="46" t="s">
        <v>15</v>
      </c>
      <c r="P982" s="46" t="s">
        <v>16</v>
      </c>
      <c r="Q982" s="46" t="s">
        <v>38</v>
      </c>
      <c r="R982" s="46" t="s">
        <v>39</v>
      </c>
      <c r="S982" s="46" t="s">
        <v>40</v>
      </c>
      <c r="T982" s="46" t="s">
        <v>41</v>
      </c>
      <c r="V982" s="89">
        <v>124</v>
      </c>
    </row>
    <row r="983" spans="1:22" ht="12.95" customHeight="1" x14ac:dyDescent="0.2">
      <c r="A983" s="91"/>
      <c r="B983" s="488" t="s">
        <v>25</v>
      </c>
      <c r="C983" s="38">
        <v>1</v>
      </c>
      <c r="D983" s="47" t="s">
        <v>98</v>
      </c>
      <c r="E983" s="38" t="str">
        <f>IF(COUNTIF(MaGv!$C$4:$BB$4, B982)&gt;0, INDEX(MaGv!$C$3:$BB$4, 1, MATCH(B982, MaGv!$C$4:$BB$4,0))," ")</f>
        <v xml:space="preserve"> </v>
      </c>
      <c r="F983" s="38" t="str">
        <f>IF(COUNTIF(MaGv!$C$9:$BB$9, B982)&gt;0, INDEX(MaGv!$C$3:$BB$9, 1, MATCH(B982, MaGv!$C$9:$BB$9,0))," ")</f>
        <v xml:space="preserve"> </v>
      </c>
      <c r="G983" s="38" t="str">
        <f>IF(COUNTIF(MaGv!$C$14:$BB$14, B982)&gt;0, INDEX(MaGv!$C$3:$BB$14, 1, MATCH(B982, MaGv!$C$14:$BB$14,0))," ")</f>
        <v xml:space="preserve"> </v>
      </c>
      <c r="H983" s="38" t="str">
        <f>IF(COUNTIF(MaGv!$C$19:$BB$19, B982)&gt;0, INDEX(MaGv!$C$3:$BB$19, 1, MATCH(B982, MaGv!$C$19:$BB$19,0))," ")</f>
        <v xml:space="preserve"> </v>
      </c>
      <c r="I983" s="38" t="str">
        <f>IF(COUNTIF(MaGv!$C$24:$BB$24, B982)&gt;0, INDEX(MaGv!$C$3:$BB$24, 1, MATCH(B982, MaGv!$C$24:$BB$24,0))," ")</f>
        <v xml:space="preserve"> </v>
      </c>
      <c r="J983" s="38" t="str">
        <f>IF(COUNTIF(MaGv!$C$29:$BB$29, B982)&gt;0, INDEX(MaGv!$C$3:$BB$29, 1, MATCH(B982, MaGv!$C$29:$BB$29,0))," ")</f>
        <v xml:space="preserve"> </v>
      </c>
      <c r="K983" s="75"/>
      <c r="L983" s="488" t="s">
        <v>25</v>
      </c>
      <c r="M983" s="38">
        <v>1</v>
      </c>
      <c r="N983" s="47" t="s">
        <v>98</v>
      </c>
      <c r="O983" s="38" t="str">
        <f>IF(COUNTIF(MaGv!$C$4:$BB$4, L982)&gt;0, INDEX(MaGv!$C$3:$BB$4, 1, MATCH(L982, MaGv!$C$4:$BB$4,0))," ")</f>
        <v xml:space="preserve"> </v>
      </c>
      <c r="P983" s="38" t="str">
        <f>IF(COUNTIF(MaGv!$C$9:$BB$9, L982)&gt;0, INDEX(MaGv!$C$3:$BB$9, 1, MATCH(L982, MaGv!$C$9:$BB$9,0))," ")</f>
        <v xml:space="preserve"> </v>
      </c>
      <c r="Q983" s="38" t="str">
        <f>IF(COUNTIF(MaGv!$C$14:$BB$14, L982)&gt;0, INDEX(MaGv!$C$3:$BB$14, 1, MATCH(L982, MaGv!$C$14:$BB$14,0))," ")</f>
        <v xml:space="preserve"> </v>
      </c>
      <c r="R983" s="38" t="str">
        <f>IF(COUNTIF(MaGv!$C$19:$BB$19, L982)&gt;0, INDEX(MaGv!$C$3:$BB$19, 1, MATCH(L982, MaGv!$C$19:$BB$19,0))," ")</f>
        <v xml:space="preserve"> </v>
      </c>
      <c r="S983" s="38" t="str">
        <f>IF(COUNTIF(MaGv!$C$24:$BB$24, L982)&gt;0, INDEX(MaGv!$C$3:$BB$24, 1, MATCH(L982, MaGv!$C$24:$BB$24,0))," ")</f>
        <v xml:space="preserve"> </v>
      </c>
      <c r="T983" s="38" t="str">
        <f>IF(COUNTIF(MaGv!$C$29:$BB$29, L982)&gt;0, INDEX(MaGv!$C$3:$BB$29, 1, MATCH(L982, MaGv!$C$29:$BB$29,0))," ")</f>
        <v xml:space="preserve"> </v>
      </c>
    </row>
    <row r="984" spans="1:22" ht="12.95" customHeight="1" x14ac:dyDescent="0.2">
      <c r="A984" s="91"/>
      <c r="B984" s="486"/>
      <c r="C984" s="48">
        <v>2</v>
      </c>
      <c r="D984" s="49" t="s">
        <v>140</v>
      </c>
      <c r="E984" s="48" t="str">
        <f>IF(COUNTIF(MaGv!$C$5:$BB$5, B982)&gt;0, INDEX(MaGv!$C$3:$BB$5, 1, MATCH(B982, MaGv!$C$5:$BB$5,0))," ")</f>
        <v xml:space="preserve"> </v>
      </c>
      <c r="F984" s="48" t="str">
        <f>IF(COUNTIF(MaGv!$C$10:$BB$10, B982)&gt;0, INDEX(MaGv!$C$3:$BB$10, 1, MATCH(B982, MaGv!$C$10:$BB$10,0))," ")</f>
        <v xml:space="preserve"> </v>
      </c>
      <c r="G984" s="48" t="str">
        <f>IF(COUNTIF(MaGv!$C$15:$BB$15, B982)&gt;0, INDEX(MaGv!$C$3:$BB$15, 1, MATCH(B982, MaGv!$C$15:$BB$15,0))," ")</f>
        <v xml:space="preserve"> </v>
      </c>
      <c r="H984" s="48" t="str">
        <f>IF(COUNTIF(MaGv!$C$20:$BB$20, B982)&gt;0, INDEX(MaGv!$C$3:$BB$20, 1, MATCH(B982, MaGv!$C$20:$BB$20,0))," ")</f>
        <v xml:space="preserve"> </v>
      </c>
      <c r="I984" s="48" t="str">
        <f>IF(COUNTIF(MaGv!$C$25:$BB$25, B982)&gt;0, INDEX(MaGv!$C$3:$BB$25, 1, MATCH(B982, MaGv!$C$25:$BB$25,0))," ")</f>
        <v xml:space="preserve"> </v>
      </c>
      <c r="J984" s="48" t="str">
        <f>IF(COUNTIF(MaGv!$C$30:$BB$30, B982)&gt;0, INDEX(MaGv!$C$3:$BB$30, 1, MATCH(B982, MaGv!$C$30:$BB$30,0))," ")</f>
        <v xml:space="preserve"> </v>
      </c>
      <c r="K984" s="75"/>
      <c r="L984" s="486"/>
      <c r="M984" s="48">
        <v>2</v>
      </c>
      <c r="N984" s="49" t="s">
        <v>140</v>
      </c>
      <c r="O984" s="48" t="str">
        <f>IF(COUNTIF(MaGv!$C$5:$BB$5, L982)&gt;0, INDEX(MaGv!$C$3:$BB$5, 1, MATCH(L982, MaGv!$C$5:$BB$5,0))," ")</f>
        <v xml:space="preserve"> </v>
      </c>
      <c r="P984" s="48" t="str">
        <f>IF(COUNTIF(MaGv!$C$10:$BB$10, L982)&gt;0, INDEX(MaGv!$C$3:$BB$10, 1, MATCH(L982, MaGv!$C$10:$BB$10,0))," ")</f>
        <v xml:space="preserve"> </v>
      </c>
      <c r="Q984" s="48" t="str">
        <f>IF(COUNTIF(MaGv!$C$15:$BB$15, L982)&gt;0, INDEX(MaGv!$C$3:$BB$15, 1, MATCH(L982, MaGv!$C$15:$BB$15,0))," ")</f>
        <v xml:space="preserve"> </v>
      </c>
      <c r="R984" s="48" t="str">
        <f>IF(COUNTIF(MaGv!$C$20:$BB$20, L982)&gt;0, INDEX(MaGv!$C$3:$BB$20, 1, MATCH(L982, MaGv!$C$20:$BB$20,0))," ")</f>
        <v xml:space="preserve"> </v>
      </c>
      <c r="S984" s="48" t="str">
        <f>IF(COUNTIF(MaGv!$C$25:$BB$25, L982)&gt;0, INDEX(MaGv!$C$3:$BB$25, 1, MATCH(L982, MaGv!$C$25:$BB$25,0))," ")</f>
        <v xml:space="preserve"> </v>
      </c>
      <c r="T984" s="48" t="str">
        <f>IF(COUNTIF(MaGv!$C$30:$BB$30, L982)&gt;0, INDEX(MaGv!$C$3:$BB$30, 1, MATCH(L982, MaGv!$C$30:$BB$30,0))," ")</f>
        <v xml:space="preserve"> </v>
      </c>
    </row>
    <row r="985" spans="1:22" ht="12.95" customHeight="1" x14ac:dyDescent="0.2">
      <c r="A985" s="91"/>
      <c r="B985" s="486"/>
      <c r="C985" s="48">
        <v>3</v>
      </c>
      <c r="D985" s="49" t="s">
        <v>445</v>
      </c>
      <c r="E985" s="48" t="str">
        <f>IF(COUNTIF(MaGv!$C$6:$BB$6, B982)&gt;0, INDEX(MaGv!$C$3:$BB$6, 1, MATCH(B982, MaGv!$C$6:$BB$6,0))," ")</f>
        <v xml:space="preserve"> </v>
      </c>
      <c r="F985" s="48" t="str">
        <f>IF(COUNTIF(MaGv!$C$11:$BB$11, B982)&gt;0, INDEX(MaGv!$C$3:$BB$11, 1, MATCH(B982, MaGv!$C$11:$BB$11,0))," ")</f>
        <v xml:space="preserve"> </v>
      </c>
      <c r="G985" s="48" t="str">
        <f>IF(COUNTIF(MaGv!$C$16:$BB$16, B982)&gt;0, INDEX(MaGv!$C$3:$BB$16, 1, MATCH(B982, MaGv!$C$16:$BB$16,0))," ")</f>
        <v xml:space="preserve"> </v>
      </c>
      <c r="H985" s="48" t="str">
        <f>IF(COUNTIF(MaGv!$C$21:$BB$21, B982)&gt;0, INDEX(MaGv!$C$3:$BB$21, 1, MATCH(B982, MaGv!$C$21:$BB$21,0))," ")</f>
        <v xml:space="preserve"> </v>
      </c>
      <c r="I985" s="48" t="str">
        <f>IF(COUNTIF(MaGv!$C$26:$BB$26, B982)&gt;0, INDEX(MaGv!$C$3:$BB$26, 1, MATCH(B982, MaGv!$C$26:$BB$26,0))," ")</f>
        <v xml:space="preserve"> </v>
      </c>
      <c r="J985" s="48" t="str">
        <f>IF(COUNTIF(MaGv!$C$31:$BB$31, B982)&gt;0, INDEX(MaGv!$C$3:$BB$31, 1, MATCH(B982, MaGv!$C$31:$BB$31,0))," ")</f>
        <v xml:space="preserve"> </v>
      </c>
      <c r="K985" s="75"/>
      <c r="L985" s="486"/>
      <c r="M985" s="48">
        <v>3</v>
      </c>
      <c r="N985" s="49" t="s">
        <v>445</v>
      </c>
      <c r="O985" s="48" t="str">
        <f>IF(COUNTIF(MaGv!$C$6:$BB$6, L982)&gt;0, INDEX(MaGv!$C$3:$BB$6, 1, MATCH(L982, MaGv!$C$6:$BB$6,0))," ")</f>
        <v xml:space="preserve"> </v>
      </c>
      <c r="P985" s="48" t="str">
        <f>IF(COUNTIF(MaGv!$C$11:$BB$11, L982)&gt;0, INDEX(MaGv!$C$3:$BB$11, 1, MATCH(L982, MaGv!$C$11:$BB$11,0))," ")</f>
        <v xml:space="preserve"> </v>
      </c>
      <c r="Q985" s="48" t="str">
        <f>IF(COUNTIF(MaGv!$C$16:$BB$16, L982)&gt;0, INDEX(MaGv!$C$3:$BB$16, 1, MATCH(L982, MaGv!$C$16:$BB$16,0))," ")</f>
        <v xml:space="preserve"> </v>
      </c>
      <c r="R985" s="48" t="str">
        <f>IF(COUNTIF(MaGv!$C$21:$BB$21, L982)&gt;0, INDEX(MaGv!$C$3:$BB$21, 1, MATCH(L982, MaGv!$C$21:$BB$21,0))," ")</f>
        <v xml:space="preserve"> </v>
      </c>
      <c r="S985" s="48" t="str">
        <f>IF(COUNTIF(MaGv!$C$26:$BB$26, L982)&gt;0, INDEX(MaGv!$C$3:$BB$26, 1, MATCH(L982, MaGv!$C$26:$BB$26,0))," ")</f>
        <v xml:space="preserve"> </v>
      </c>
      <c r="T985" s="48" t="str">
        <f>IF(COUNTIF(MaGv!$C$31:$BB$31, L982)&gt;0, INDEX(MaGv!$C$3:$BB$31, 1, MATCH(L982, MaGv!$C$31:$BB$31,0))," ")</f>
        <v xml:space="preserve"> </v>
      </c>
    </row>
    <row r="986" spans="1:22" ht="12.95" customHeight="1" x14ac:dyDescent="0.2">
      <c r="A986" s="91"/>
      <c r="B986" s="486"/>
      <c r="C986" s="48">
        <v>4</v>
      </c>
      <c r="D986" s="49" t="s">
        <v>141</v>
      </c>
      <c r="E986" s="48" t="str">
        <f>IF(COUNTIF(MaGv!$C$7:$BB$7, B982)&gt;0, INDEX(MaGv!$C$3:$BB$7, 1, MATCH(B982, MaGv!$C$7:$BB$7,0))," ")</f>
        <v xml:space="preserve"> </v>
      </c>
      <c r="F986" s="48" t="str">
        <f>IF(COUNTIF(MaGv!$C$12:$BB$12, B982)&gt;0, INDEX(MaGv!$C$3:$BB$12, 1, MATCH(B982, MaGv!$C$12:$BB$12,0))," ")</f>
        <v xml:space="preserve"> </v>
      </c>
      <c r="G986" s="48" t="str">
        <f>IF(COUNTIF(MaGv!$C$17:$BB$17, B982)&gt;0, INDEX(MaGv!$C$3:$BB$17, 1, MATCH(B982, MaGv!$C$17:$BB$17,0))," ")</f>
        <v xml:space="preserve"> </v>
      </c>
      <c r="H986" s="48" t="str">
        <f>IF(COUNTIF(MaGv!$C$22:$BB$22, B982)&gt;0, INDEX(MaGv!$C$3:$BB$22, 1, MATCH(B982, MaGv!$C$22:$BB$22,0))," ")</f>
        <v xml:space="preserve"> </v>
      </c>
      <c r="I986" s="48" t="str">
        <f>IF(COUNTIF(MaGv!$C$27:$BB$27, B982)&gt;0, INDEX(MaGv!$C$3:$BB$27, 1, MATCH(B982, MaGv!$C$27:$BB$27,0))," ")</f>
        <v xml:space="preserve"> </v>
      </c>
      <c r="J986" s="48" t="str">
        <f>IF(COUNTIF(MaGv!$C$32:$BB$32, B982)&gt;0, INDEX(MaGv!$C$3:$BB$32, 1, MATCH(B982, MaGv!$C$32:$BB$32,0))," ")</f>
        <v xml:space="preserve"> </v>
      </c>
      <c r="K986" s="75"/>
      <c r="L986" s="486"/>
      <c r="M986" s="48">
        <v>4</v>
      </c>
      <c r="N986" s="49" t="s">
        <v>141</v>
      </c>
      <c r="O986" s="48" t="str">
        <f>IF(COUNTIF(MaGv!$C$7:$BB$7, L982)&gt;0, INDEX(MaGv!$C$3:$BB$7, 1, MATCH(L982, MaGv!$C$7:$BB$7,0))," ")</f>
        <v xml:space="preserve"> </v>
      </c>
      <c r="P986" s="48" t="str">
        <f>IF(COUNTIF(MaGv!$C$12:$BB$12, L982)&gt;0, INDEX(MaGv!$C$3:$BB$12, 1, MATCH(L982, MaGv!$C$12:$BB$12,0))," ")</f>
        <v xml:space="preserve"> </v>
      </c>
      <c r="Q986" s="48" t="str">
        <f>IF(COUNTIF(MaGv!$C$17:$BB$17, L982)&gt;0, INDEX(MaGv!$C$3:$BB$17, 1, MATCH(L982, MaGv!$C$17:$BB$17,0))," ")</f>
        <v xml:space="preserve"> </v>
      </c>
      <c r="R986" s="48" t="str">
        <f>IF(COUNTIF(MaGv!$C$22:$BB$22, L982)&gt;0, INDEX(MaGv!$C$3:$BB$22, 1, MATCH(L982, MaGv!$C$22:$BB$22,0))," ")</f>
        <v xml:space="preserve"> </v>
      </c>
      <c r="S986" s="48" t="str">
        <f>IF(COUNTIF(MaGv!$C$27:$BB$27, L982)&gt;0, INDEX(MaGv!$C$3:$BB$27, 1, MATCH(L982, MaGv!$C$27:$BB$27,0))," ")</f>
        <v xml:space="preserve"> </v>
      </c>
      <c r="T986" s="48" t="str">
        <f>IF(COUNTIF(MaGv!$C$32:$BB$32, L982)&gt;0, INDEX(MaGv!$C$3:$BB$32, 1, MATCH(L982, MaGv!$C$32:$BB$32,0))," ")</f>
        <v xml:space="preserve"> </v>
      </c>
    </row>
    <row r="987" spans="1:22" ht="12.95" customHeight="1" thickBot="1" x14ac:dyDescent="0.25">
      <c r="A987" s="91"/>
      <c r="B987" s="486"/>
      <c r="C987" s="79">
        <v>5</v>
      </c>
      <c r="D987" s="81" t="s">
        <v>142</v>
      </c>
      <c r="E987" s="79" t="str">
        <f>IF(COUNTIF(MaGv!$C$8:$BB$8, B982)&gt;0, INDEX(MaGv!$C$3:$BB$8, 1, MATCH(B982, MaGv!$C$8:$BB$8,0))," ")</f>
        <v xml:space="preserve"> </v>
      </c>
      <c r="F987" s="79" t="str">
        <f>IF(COUNTIF(MaGv!$C$13:$BB$13, B982)&gt;0, INDEX(MaGv!$C$3:$BB$13, 1, MATCH(B982, MaGv!$C$13:$BB$13,0))," ")</f>
        <v xml:space="preserve"> </v>
      </c>
      <c r="G987" s="79" t="str">
        <f>IF(COUNTIF(MaGv!$C$18:$BB$18, B982)&gt;0, INDEX(MaGv!$C$3:$BB$18, 1, MATCH(B982, MaGv!$C$18:$BB$18,0))," ")</f>
        <v xml:space="preserve"> </v>
      </c>
      <c r="H987" s="79" t="str">
        <f>IF(COUNTIF(MaGv!$C$23:$BB$23, B982)&gt;0, INDEX(MaGv!$C$3:$BB$23, 1, MATCH(B982, MaGv!$C$23:$BB$23,0))," ")</f>
        <v xml:space="preserve"> </v>
      </c>
      <c r="I987" s="79" t="str">
        <f>IF(COUNTIF(MaGv!$C$28:$BB$28, B982)&gt;0, INDEX(MaGv!$C$3:$BB$28, 1, MATCH(B982, MaGv!$C$28:$BB$28,0))," ")</f>
        <v xml:space="preserve"> </v>
      </c>
      <c r="J987" s="79" t="str">
        <f>IF(COUNTIF(MaGv!$C$33:$BB$33, B982)&gt;0, INDEX(MaGv!$C$3:$BB$33, 1, MATCH(B982, MaGv!$C$33:$BB$33, 0))," ")</f>
        <v xml:space="preserve"> </v>
      </c>
      <c r="K987" s="75"/>
      <c r="L987" s="486"/>
      <c r="M987" s="79">
        <v>5</v>
      </c>
      <c r="N987" s="81" t="s">
        <v>142</v>
      </c>
      <c r="O987" s="79" t="str">
        <f>IF(COUNTIF(MaGv!$C$8:$BB$8, L982)&gt;0, INDEX(MaGv!$C$3:$BB$8, 1, MATCH(L982, MaGv!$C$8:$BB$8,0))," ")</f>
        <v xml:space="preserve"> </v>
      </c>
      <c r="P987" s="79" t="str">
        <f>IF(COUNTIF(MaGv!$C$13:$BB$13, L982)&gt;0, INDEX(MaGv!$C$3:$BB$13, 1, MATCH(L982, MaGv!$C$13:$BB$13,0))," ")</f>
        <v xml:space="preserve"> </v>
      </c>
      <c r="Q987" s="79" t="str">
        <f>IF(COUNTIF(MaGv!$C$18:$BB$18, L982)&gt;0, INDEX(MaGv!$C$3:$BB$18, 1, MATCH(L982, MaGv!$C$18:$BB$18,0))," ")</f>
        <v xml:space="preserve"> </v>
      </c>
      <c r="R987" s="79" t="str">
        <f>IF(COUNTIF(MaGv!$C$23:$BB$23, L982)&gt;0, INDEX(MaGv!$C$3:$BB$23, 1, MATCH(L982, MaGv!$C$23:$BB$23,0))," ")</f>
        <v xml:space="preserve"> </v>
      </c>
      <c r="S987" s="79" t="str">
        <f>IF(COUNTIF(MaGv!$C$28:$BB$28, L982)&gt;0, INDEX(MaGv!$C$3:$BB$28, 1, MATCH(L982, MaGv!$C$28:$BB$28,0))," ")</f>
        <v xml:space="preserve"> </v>
      </c>
      <c r="T987" s="79" t="str">
        <f>IF(COUNTIF(MaGv!$C$33:$BB$33, L982)&gt;0, INDEX(MaGv!$C$3:$BB$33, 1, MATCH(L982, MaGv!$C$33:$BB$33, 0))," ")</f>
        <v xml:space="preserve"> </v>
      </c>
    </row>
    <row r="988" spans="1:22" ht="12.95" customHeight="1" thickTop="1" x14ac:dyDescent="0.2">
      <c r="A988" s="91"/>
      <c r="B988" s="485" t="s">
        <v>24</v>
      </c>
      <c r="C988" s="80">
        <v>1</v>
      </c>
      <c r="D988" s="82" t="s">
        <v>446</v>
      </c>
      <c r="E988" s="80" t="str">
        <f>IF(COUNTIF(MaGv!$C$39:$BB$39, B982)&gt;0, INDEX(MaGv!$C$38:$BB$39, 1, MATCH(B982, MaGv!$C$39:$BB$39,0))," ")</f>
        <v xml:space="preserve"> </v>
      </c>
      <c r="F988" s="80" t="str">
        <f>IF(COUNTIF(MaGv!$C$44:$BB$44, B982)&gt;0, INDEX(MaGv!$C$38:$BB$44, 1, MATCH(B982, MaGv!$C$44:$BB$44,0))," ")</f>
        <v xml:space="preserve"> </v>
      </c>
      <c r="G988" s="80" t="str">
        <f>IF(COUNTIF(MaGv!$C$49:$BB$49, B982)&gt;0, INDEX(MaGv!$C$38:$BB$49, 1, MATCH(B982, MaGv!$C$49:$BB$49,0))," ")</f>
        <v xml:space="preserve"> </v>
      </c>
      <c r="H988" s="80" t="str">
        <f>IF(COUNTIF(MaGv!$C$54:$BB$54, B982)&gt;0, INDEX(MaGv!$C$38:$BB$54, 1, MATCH(B982, MaGv!$C$54:$BB$54,0))," ")</f>
        <v xml:space="preserve"> </v>
      </c>
      <c r="I988" s="80" t="str">
        <f>IF(COUNTIF(MaGv!$C$59:$BB$59, B982)&gt;0, INDEX(MaGv!$C$38:$BB$59, 1, MATCH(B982, MaGv!$C$59:$BB$59,0))," ")</f>
        <v xml:space="preserve"> </v>
      </c>
      <c r="J988" s="80" t="str">
        <f>IF(COUNTIF(MaGv!$C$64:$BB$64, B982)&gt;0, INDEX(MaGv!$C$38:$BB$64, 1, MATCH(B982, MaGv!$C$64:$BB$64,0))," ")</f>
        <v xml:space="preserve"> </v>
      </c>
      <c r="K988" s="75"/>
      <c r="L988" s="485" t="s">
        <v>24</v>
      </c>
      <c r="M988" s="80">
        <v>1</v>
      </c>
      <c r="N988" s="82" t="s">
        <v>446</v>
      </c>
      <c r="O988" s="80" t="str">
        <f>IF(COUNTIF(MaGv!$C$39:$BB$39, L982)&gt;0, INDEX(MaGv!$C$38:$BB$39, 1, MATCH(L982, MaGv!$C$39:$BB$39,0))," ")</f>
        <v xml:space="preserve"> </v>
      </c>
      <c r="P988" s="80" t="str">
        <f>IF(COUNTIF(MaGv!$C$44:$BB$44, L982)&gt;0, INDEX(MaGv!$C$38:$BB$44, 1, MATCH(L982, MaGv!$C$44:$BB$44,0))," ")</f>
        <v xml:space="preserve"> </v>
      </c>
      <c r="Q988" s="80" t="str">
        <f>IF(COUNTIF(MaGv!$C$49:$BB$49, L982)&gt;0, INDEX(MaGv!$C$38:$BB$49, 1, MATCH(L982, MaGv!$C$49:$BB$49,0))," ")</f>
        <v xml:space="preserve"> </v>
      </c>
      <c r="R988" s="80" t="str">
        <f>IF(COUNTIF(MaGv!$C$54:$BB$54, L982)&gt;0, INDEX(MaGv!$C$38:$BB$54, 1, MATCH(L982, MaGv!$C$54:$BB$54,0))," ")</f>
        <v xml:space="preserve"> </v>
      </c>
      <c r="S988" s="80" t="str">
        <f>IF(COUNTIF(MaGv!$C$59:$BB$59, L982)&gt;0, INDEX(MaGv!$C$38:$BB$59, 1, MATCH(L982, MaGv!$C$59:$BB$59,0))," ")</f>
        <v xml:space="preserve"> </v>
      </c>
      <c r="T988" s="80" t="str">
        <f>IF(COUNTIF(MaGv!$C$64:$BB$64, L982)&gt;0, INDEX(MaGv!$C$38:$BB$64, 1, MATCH(L982, MaGv!$C$64:$BB$64,0))," ")</f>
        <v xml:space="preserve"> </v>
      </c>
    </row>
    <row r="989" spans="1:22" ht="12.95" customHeight="1" x14ac:dyDescent="0.2">
      <c r="A989" s="91"/>
      <c r="B989" s="486"/>
      <c r="C989" s="48">
        <v>2</v>
      </c>
      <c r="D989" s="49" t="s">
        <v>707</v>
      </c>
      <c r="E989" s="48" t="str">
        <f>IF(COUNTIF(MaGv!$C$40:$BB$40, B982)&gt;0, INDEX(MaGv!$C$38:$BB$40, 1, MATCH(B982, MaGv!$C$40:$BB$40,0))," ")</f>
        <v xml:space="preserve"> </v>
      </c>
      <c r="F989" s="48" t="str">
        <f>IF(COUNTIF(MaGv!$C$45:$BB$45, B982)&gt;0, INDEX(MaGv!$C$38:$BB$45, 1, MATCH(B982, MaGv!$C$45:$BB$45,0))," ")</f>
        <v>C9</v>
      </c>
      <c r="G989" s="48" t="str">
        <f>IF(COUNTIF(MaGv!$C$50:$BB$50, B982)&gt;0, INDEX(MaGv!$C$38:$BB$50, 1, MATCH(B982, MaGv!$C$50:$BB$50,0))," ")</f>
        <v xml:space="preserve"> </v>
      </c>
      <c r="H989" s="48" t="str">
        <f>IF(COUNTIF(MaGv!$C$55:$BB$55, B982)&gt;0, INDEX(MaGv!$C$38:$BB$55, 1, MATCH(B982, MaGv!$C$55:$BB$55,0))," ")</f>
        <v xml:space="preserve"> </v>
      </c>
      <c r="I989" s="48" t="str">
        <f>IF(COUNTIF(MaGv!$C$60:$BB$60, B982)&gt;0, INDEX(MaGv!$C$38:$BB$60, 1, MATCH(B982, MaGv!$C$60:$BB$60,0))," ")</f>
        <v xml:space="preserve"> </v>
      </c>
      <c r="J989" s="48" t="str">
        <f>IF(COUNTIF(MaGv!$C$65:$BB$65, B982)&gt;0, INDEX(MaGv!$C$38:$BB$65, 1, MATCH(B982, MaGv!$C$65:$BB$65,0))," ")</f>
        <v xml:space="preserve"> </v>
      </c>
      <c r="K989" s="75"/>
      <c r="L989" s="486"/>
      <c r="M989" s="48">
        <v>2</v>
      </c>
      <c r="N989" s="49" t="s">
        <v>707</v>
      </c>
      <c r="O989" s="48" t="str">
        <f>IF(COUNTIF(MaGv!$C$40:$BB$40, L982)&gt;0, INDEX(MaGv!$C$38:$BB$40, 1, MATCH(L982, MaGv!$C$40:$BB$40,0))," ")</f>
        <v xml:space="preserve"> </v>
      </c>
      <c r="P989" s="48" t="str">
        <f>IF(COUNTIF(MaGv!$C$45:$BB$45, L982)&gt;0, INDEX(MaGv!$C$38:$BB$45, 1, MATCH(L982, MaGv!$C$45:$BB$45,0))," ")</f>
        <v xml:space="preserve"> </v>
      </c>
      <c r="Q989" s="48" t="str">
        <f>IF(COUNTIF(MaGv!$C$50:$BB$50, L982)&gt;0, INDEX(MaGv!$C$38:$BB$50, 1, MATCH(L982, MaGv!$C$50:$BB$50,0))," ")</f>
        <v xml:space="preserve"> </v>
      </c>
      <c r="R989" s="48" t="str">
        <f>IF(COUNTIF(MaGv!$C$55:$BB$55, L982)&gt;0, INDEX(MaGv!$C$38:$BB$55, 1, MATCH(L982, MaGv!$C$55:$BB$55,0))," ")</f>
        <v xml:space="preserve"> </v>
      </c>
      <c r="S989" s="48" t="str">
        <f>IF(COUNTIF(MaGv!$C$60:$BB$60, L982)&gt;0, INDEX(MaGv!$C$38:$BB$60, 1, MATCH(L982, MaGv!$C$60:$BB$60,0))," ")</f>
        <v xml:space="preserve"> </v>
      </c>
      <c r="T989" s="48" t="str">
        <f>IF(COUNTIF(MaGv!$C$65:$BB$65, L982)&gt;0, INDEX(MaGv!$C$38:$BB$65, 1, MATCH(L982, MaGv!$C$65:$BB$65,0))," ")</f>
        <v xml:space="preserve"> </v>
      </c>
    </row>
    <row r="990" spans="1:22" ht="12.95" customHeight="1" x14ac:dyDescent="0.2">
      <c r="A990" s="91"/>
      <c r="B990" s="486"/>
      <c r="C990" s="48">
        <v>3</v>
      </c>
      <c r="D990" s="49" t="s">
        <v>708</v>
      </c>
      <c r="E990" s="48" t="str">
        <f>IF(COUNTIF(MaGv!$C$41:$BB$41, B982)&gt;0, INDEX(MaGv!$C$38:$BB$41, 1, MATCH(B982, MaGv!$C$41:$BB$41,0))," ")</f>
        <v xml:space="preserve"> </v>
      </c>
      <c r="F990" s="48" t="str">
        <f>IF(COUNTIF(MaGv!$C$46:$BB$46, B982)&gt;0, INDEX(MaGv!$C$38:$BB$46, 1, MATCH(B982, MaGv!$C$46:$BB$46,0))," ")</f>
        <v xml:space="preserve"> </v>
      </c>
      <c r="G990" s="48" t="str">
        <f>IF(COUNTIF(MaGv!$C$51:$BB$51, B982)&gt;0, INDEX(MaGv!$C$38:$BB$51, 1, MATCH(B982, MaGv!$C$51:$BB$51,0))," ")</f>
        <v>C9</v>
      </c>
      <c r="H990" s="48" t="str">
        <f>IF(COUNTIF(MaGv!$C$56:$BB$56, B982)&gt;0, INDEX(MaGv!$C$38:$BB$56, 1, MATCH(B982, MaGv!$C$56:$BB$56,0))," ")</f>
        <v xml:space="preserve"> </v>
      </c>
      <c r="I990" s="48" t="str">
        <f>IF(COUNTIF(MaGv!$C$61:$BB$61, B982)&gt;0, INDEX(MaGv!$C$38:$BB$61, 1, MATCH(B982, MaGv!$C$61:$BB$61,0))," ")</f>
        <v xml:space="preserve"> </v>
      </c>
      <c r="J990" s="48" t="str">
        <f>IF(COUNTIF(MaGv!$C$66:$BB$66, B982)&gt;0, INDEX(MaGv!$C$38:$BB$66, 1, MATCH(B982, MaGv!$C$66:$BB$66,0))," ")</f>
        <v xml:space="preserve"> </v>
      </c>
      <c r="K990" s="75"/>
      <c r="L990" s="486"/>
      <c r="M990" s="48">
        <v>3</v>
      </c>
      <c r="N990" s="49" t="s">
        <v>708</v>
      </c>
      <c r="O990" s="48" t="str">
        <f>IF(COUNTIF(MaGv!$C$41:$BB$41, L982)&gt;0, INDEX(MaGv!$C$38:$BB$41, 1, MATCH(L982, MaGv!$C$41:$BB$41,0))," ")</f>
        <v xml:space="preserve"> </v>
      </c>
      <c r="P990" s="48" t="str">
        <f>IF(COUNTIF(MaGv!$C$46:$BB$46, L982)&gt;0, INDEX(MaGv!$C$38:$BB$46, 1, MATCH(L982, MaGv!$C$46:$BB$46,0))," ")</f>
        <v xml:space="preserve"> </v>
      </c>
      <c r="Q990" s="48" t="str">
        <f>IF(COUNTIF(MaGv!$C$51:$BB$51, L982)&gt;0, INDEX(MaGv!$C$38:$BB$51, 1, MATCH(L982, MaGv!$C$51:$BB$51,0))," ")</f>
        <v xml:space="preserve"> </v>
      </c>
      <c r="R990" s="48" t="str">
        <f>IF(COUNTIF(MaGv!$C$56:$BB$56, L982)&gt;0, INDEX(MaGv!$C$38:$BB$56, 1, MATCH(L982, MaGv!$C$56:$BB$56,0))," ")</f>
        <v xml:space="preserve"> </v>
      </c>
      <c r="S990" s="48" t="str">
        <f>IF(COUNTIF(MaGv!$C$61:$BB$61, L982)&gt;0, INDEX(MaGv!$C$38:$BB$61, 1, MATCH(L982, MaGv!$C$61:$BB$61,0))," ")</f>
        <v xml:space="preserve"> </v>
      </c>
      <c r="T990" s="48" t="str">
        <f>IF(COUNTIF(MaGv!$C$66:$BB$66, L982)&gt;0, INDEX(MaGv!$C$38:$BB$66, 1, MATCH(L982, MaGv!$C$66:$BB$66,0))," ")</f>
        <v xml:space="preserve"> </v>
      </c>
    </row>
    <row r="991" spans="1:22" ht="12.95" customHeight="1" x14ac:dyDescent="0.2">
      <c r="A991" s="91"/>
      <c r="B991" s="486"/>
      <c r="C991" s="48">
        <v>4</v>
      </c>
      <c r="D991" s="49" t="s">
        <v>709</v>
      </c>
      <c r="E991" s="48" t="str">
        <f>IF(COUNTIF(MaGv!$C$42:$BB$42, B982)&gt;0, INDEX(MaGv!$C$38:$BB$42, 1, MATCH(B982, MaGv!$C$42:$BB$42,0))," ")</f>
        <v xml:space="preserve"> </v>
      </c>
      <c r="F991" s="48" t="str">
        <f>IF(COUNTIF(MaGv!$C$47:$BB$47, B982)&gt;0, INDEX(MaGv!$C$38:$BB$47, 1, MATCH(B982, MaGv!$C$47:$BB$47,0))," ")</f>
        <v>C8</v>
      </c>
      <c r="G991" s="48" t="str">
        <f>IF(COUNTIF(MaGv!$C$52:$BB$52, B982)&gt;0, INDEX(MaGv!$C$38:$BB$52, 1, MATCH(B982, MaGv!$C$52:$BB$52, 0))," ")</f>
        <v xml:space="preserve"> </v>
      </c>
      <c r="H991" s="48" t="str">
        <f>IF(COUNTIF(MaGv!$C$57:$BB$57, B982)&gt;0, INDEX(MaGv!$C$38:$BB$57, 1, MATCH(B982, MaGv!$C$57:$BB$57,0))," ")</f>
        <v xml:space="preserve"> </v>
      </c>
      <c r="I991" s="48" t="str">
        <f>IF(COUNTIF(MaGv!$C$62:$BB$62, B982)&gt;0, INDEX(MaGv!$C$38:$BB$62, 1, MATCH(B982, MaGv!$C$62:$BB$62,0))," ")</f>
        <v xml:space="preserve"> </v>
      </c>
      <c r="J991" s="48" t="str">
        <f>IF(COUNTIF(MaGv!$C$66:$BB$67, B982)&gt;0, INDEX(MaGv!$C$38:$BB$67, 1, MATCH(B982, MaGv!$C$67:$BB$67,0))," ")</f>
        <v xml:space="preserve"> </v>
      </c>
      <c r="K991" s="75"/>
      <c r="L991" s="486"/>
      <c r="M991" s="48">
        <v>4</v>
      </c>
      <c r="N991" s="49" t="s">
        <v>709</v>
      </c>
      <c r="O991" s="48" t="str">
        <f>IF(COUNTIF(MaGv!$C$42:$BB$42, L982)&gt;0, INDEX(MaGv!$C$38:$BB$42, 1, MATCH(L982, MaGv!$C$42:$BB$42,0))," ")</f>
        <v xml:space="preserve"> </v>
      </c>
      <c r="P991" s="48" t="str">
        <f>IF(COUNTIF(MaGv!$C$47:$BB$47, L982)&gt;0, INDEX(MaGv!$C$38:$BB$47, 1, MATCH(L982, MaGv!$C$47:$BB$47,0))," ")</f>
        <v xml:space="preserve"> </v>
      </c>
      <c r="Q991" s="48" t="str">
        <f>IF(COUNTIF(MaGv!$C$52:$BB$52, L982)&gt;0, INDEX(MaGv!$C$38:$BB$52, 1, MATCH(L982, MaGv!$C$52:$BB$52, 0))," ")</f>
        <v xml:space="preserve"> </v>
      </c>
      <c r="R991" s="48" t="str">
        <f>IF(COUNTIF(MaGv!$C$57:$BB$57, L982)&gt;0, INDEX(MaGv!$C$38:$BB$57, 1, MATCH(L982, MaGv!$C$57:$BB$57,0))," ")</f>
        <v xml:space="preserve"> </v>
      </c>
      <c r="S991" s="48" t="str">
        <f>IF(COUNTIF(MaGv!$C$62:$BB$62, L982)&gt;0, INDEX(MaGv!$C$38:$BB$62, 1, MATCH(L982, MaGv!$C$62:$BB$62,0))," ")</f>
        <v xml:space="preserve"> </v>
      </c>
      <c r="T991" s="48" t="str">
        <f>IF(COUNTIF(MaGv!$C$66:$BB$67, L982)&gt;0, INDEX(MaGv!$C$38:$BB$67, 1, MATCH(L982, MaGv!$C$67:$BB$67,0))," ")</f>
        <v xml:space="preserve"> </v>
      </c>
    </row>
    <row r="992" spans="1:22" ht="12.95" customHeight="1" x14ac:dyDescent="0.2">
      <c r="A992" s="91"/>
      <c r="B992" s="487"/>
      <c r="C992" s="50">
        <v>5</v>
      </c>
      <c r="D992" s="51" t="s">
        <v>710</v>
      </c>
      <c r="E992" s="50" t="str">
        <f>IF(COUNTIF(MaGv!$C$43:$BB$43, B982)&gt;0, INDEX(MaGv!$C$38:$BB$43, 1, MATCH(B982, MaGv!$C$43:$BB$43,0))," ")</f>
        <v xml:space="preserve"> </v>
      </c>
      <c r="F992" s="50" t="str">
        <f>IF(COUNTIF(MaGv!$C$48:$BB$48, B982)&gt;0, INDEX(MaGv!$C$38:$BB$48, 1, MATCH(B982, MaGv!$C$48:$BB$48,0))," ")</f>
        <v>C8</v>
      </c>
      <c r="G992" s="50" t="str">
        <f>IF(COUNTIF(MaGv!$C$53:$BB$53, B982)&gt;0, INDEX(MaGv!$C$38:$BB$53, 1, MATCH(B982, MaGv!$C$53:$BB$53,0))," ")</f>
        <v xml:space="preserve"> </v>
      </c>
      <c r="H992" s="50" t="str">
        <f>IF(COUNTIF(MaGv!$C$58:$BB$58, B982)&gt;0, INDEX(MaGv!$C$38:$BB$58, 1, MATCH(B982, MaGv!$C$58:$BB$58,0))," ")</f>
        <v xml:space="preserve"> </v>
      </c>
      <c r="I992" s="50" t="str">
        <f>IF(COUNTIF(MaGv!$C$63:$BB$63, B982)&gt;0, INDEX(MaGv!$C$38:$BB$63, 1, MATCH(B982, MaGv!$C$63:$BB$63,0))," ")</f>
        <v xml:space="preserve"> </v>
      </c>
      <c r="J992" s="50" t="str">
        <f>IF(COUNTIF(MaGv!$C$68:$BB$68, B982)&gt;0, INDEX(MaGv!$C$38:$BB$68, 1, MATCH(B982, MaGv!$C$68:$BB$68,0))," ")</f>
        <v xml:space="preserve"> </v>
      </c>
      <c r="K992" s="75"/>
      <c r="L992" s="487"/>
      <c r="M992" s="50">
        <v>5</v>
      </c>
      <c r="N992" s="51" t="s">
        <v>710</v>
      </c>
      <c r="O992" s="50" t="str">
        <f>IF(COUNTIF(MaGv!$C$43:$BB$43, L982)&gt;0, INDEX(MaGv!$C$38:$BB$43, 1, MATCH(L982, MaGv!$C$43:$BB$43,0))," ")</f>
        <v xml:space="preserve"> </v>
      </c>
      <c r="P992" s="50" t="str">
        <f>IF(COUNTIF(MaGv!$C$48:$BB$48, L982)&gt;0, INDEX(MaGv!$C$38:$BB$48, 1, MATCH(L982, MaGv!$C$48:$BB$48,0))," ")</f>
        <v xml:space="preserve"> </v>
      </c>
      <c r="Q992" s="50" t="str">
        <f>IF(COUNTIF(MaGv!$C$53:$BB$53, L982)&gt;0, INDEX(MaGv!$C$38:$BB$53, 1, MATCH(L982, MaGv!$C$53:$BB$53,0))," ")</f>
        <v xml:space="preserve"> </v>
      </c>
      <c r="R992" s="50" t="str">
        <f>IF(COUNTIF(MaGv!$C$58:$BB$58, L982)&gt;0, INDEX(MaGv!$C$38:$BB$58, 1, MATCH(L982, MaGv!$C$58:$BB$58,0))," ")</f>
        <v xml:space="preserve"> </v>
      </c>
      <c r="S992" s="50" t="str">
        <f>IF(COUNTIF(MaGv!$C$63:$BB$63, L982)&gt;0, INDEX(MaGv!$C$38:$BB$63, 1, MATCH(L982, MaGv!$C$63:$BB$63,0))," ")</f>
        <v xml:space="preserve"> </v>
      </c>
      <c r="T992" s="50" t="str">
        <f>IF(COUNTIF(MaGv!$C$68:$BB$68, L982)&gt;0, INDEX(MaGv!$C$38:$BB$68, 1, MATCH(L982, MaGv!$C$68:$BB$68,0))," ")</f>
        <v xml:space="preserve"> </v>
      </c>
    </row>
    <row r="993" spans="1:22" ht="12.95" customHeight="1" x14ac:dyDescent="0.2">
      <c r="A993" s="91"/>
      <c r="B993" s="86"/>
      <c r="C993" s="45"/>
      <c r="D993" s="52"/>
      <c r="E993" s="45"/>
      <c r="F993" s="45"/>
      <c r="G993" s="45"/>
      <c r="H993" s="45"/>
      <c r="I993" s="45"/>
      <c r="J993" s="45"/>
      <c r="K993" s="75"/>
      <c r="L993" s="86"/>
      <c r="M993" s="45"/>
      <c r="N993" s="52"/>
      <c r="O993" s="45"/>
      <c r="P993" s="45"/>
      <c r="Q993" s="45"/>
      <c r="R993" s="45"/>
      <c r="S993" s="45"/>
      <c r="T993" s="45"/>
    </row>
    <row r="994" spans="1:22" ht="12.95" customHeight="1" x14ac:dyDescent="0.2">
      <c r="A994" s="94"/>
      <c r="B994" s="87"/>
      <c r="C994" s="53"/>
      <c r="D994" s="53"/>
      <c r="E994" s="54"/>
      <c r="F994" s="54"/>
      <c r="G994" s="54"/>
      <c r="H994" s="54"/>
      <c r="I994" s="54"/>
      <c r="J994" s="54"/>
      <c r="K994" s="54"/>
      <c r="L994" s="87"/>
      <c r="M994" s="53"/>
      <c r="N994" s="53"/>
      <c r="O994" s="54"/>
      <c r="P994" s="54"/>
      <c r="Q994" s="54"/>
      <c r="R994" s="54"/>
      <c r="S994" s="54"/>
      <c r="T994" s="54"/>
    </row>
    <row r="995" spans="1:22" ht="12.95" customHeight="1" x14ac:dyDescent="0.2">
      <c r="A995" s="91"/>
      <c r="B995" s="83"/>
      <c r="C995" s="40" t="s">
        <v>94</v>
      </c>
      <c r="D995" s="40"/>
      <c r="E995" s="40"/>
      <c r="F995" s="40"/>
      <c r="G995" s="40"/>
      <c r="H995" s="40" t="str">
        <f>MaGv!$N$1</f>
        <v>02/1/2018</v>
      </c>
      <c r="I995" s="40"/>
      <c r="J995" s="40"/>
      <c r="K995" s="41"/>
      <c r="L995" s="83"/>
      <c r="M995" s="40" t="s">
        <v>94</v>
      </c>
      <c r="N995" s="40"/>
      <c r="O995" s="40"/>
      <c r="P995" s="40"/>
      <c r="Q995" s="40"/>
      <c r="R995" s="40" t="str">
        <f>MaGv!$N$1</f>
        <v>02/1/2018</v>
      </c>
      <c r="S995" s="40"/>
      <c r="T995" s="40"/>
    </row>
    <row r="996" spans="1:22" ht="12.95" customHeight="1" x14ac:dyDescent="0.3">
      <c r="B996" s="84" t="s">
        <v>95</v>
      </c>
      <c r="C996" s="489" t="str">
        <f>VLOOKUP(B998,dsma,3,0)&amp;"-"&amp;VLOOKUP(B998,dsma,5,0)</f>
        <v>Nguyễn Khánh TOÀN-nghề</v>
      </c>
      <c r="D996" s="489"/>
      <c r="E996" s="489"/>
      <c r="F996" s="489"/>
      <c r="G996" s="41"/>
      <c r="H996" s="42"/>
      <c r="I996" s="43" t="s">
        <v>180</v>
      </c>
      <c r="J996" s="44">
        <f>60-COUNTIF(E999:J1008, " ")</f>
        <v>9</v>
      </c>
      <c r="K996" s="41"/>
      <c r="L996" s="84" t="s">
        <v>95</v>
      </c>
      <c r="M996" s="489" t="str">
        <f>VLOOKUP(L998,dsma,3,0)&amp;"-"&amp;VLOOKUP(L998,dsma,5,0)</f>
        <v>Đoàn Minh  THÔNG-nghề</v>
      </c>
      <c r="N996" s="489"/>
      <c r="O996" s="489"/>
      <c r="P996" s="489"/>
      <c r="Q996" s="41"/>
      <c r="R996" s="42"/>
      <c r="S996" s="43" t="s">
        <v>180</v>
      </c>
      <c r="T996" s="44">
        <f>60-COUNTIF(O999:T1008, " ")</f>
        <v>3</v>
      </c>
    </row>
    <row r="997" spans="1:22" ht="3" customHeight="1" x14ac:dyDescent="0.2">
      <c r="B997" s="83"/>
      <c r="C997" s="41"/>
      <c r="D997" s="41"/>
      <c r="E997" s="45"/>
      <c r="F997" s="41"/>
      <c r="G997" s="41"/>
      <c r="H997" s="41"/>
      <c r="I997" s="41"/>
      <c r="J997" s="41"/>
      <c r="K997" s="41"/>
      <c r="L997" s="83"/>
      <c r="M997" s="41"/>
      <c r="N997" s="41"/>
      <c r="O997" s="45"/>
      <c r="P997" s="41"/>
      <c r="Q997" s="41"/>
      <c r="R997" s="41"/>
      <c r="S997" s="41"/>
      <c r="T997" s="41"/>
    </row>
    <row r="998" spans="1:22" ht="12.95" customHeight="1" x14ac:dyDescent="0.2">
      <c r="A998" s="93"/>
      <c r="B998" s="85" t="str">
        <f>X129</f>
        <v>BN02</v>
      </c>
      <c r="C998" s="46" t="s">
        <v>96</v>
      </c>
      <c r="D998" s="46" t="s">
        <v>97</v>
      </c>
      <c r="E998" s="46" t="s">
        <v>15</v>
      </c>
      <c r="F998" s="46" t="s">
        <v>16</v>
      </c>
      <c r="G998" s="46" t="s">
        <v>38</v>
      </c>
      <c r="H998" s="46" t="s">
        <v>39</v>
      </c>
      <c r="I998" s="46" t="s">
        <v>40</v>
      </c>
      <c r="J998" s="46" t="s">
        <v>41</v>
      </c>
      <c r="K998" s="74"/>
      <c r="L998" s="85" t="str">
        <f>X130</f>
        <v>BN03</v>
      </c>
      <c r="M998" s="46" t="s">
        <v>96</v>
      </c>
      <c r="N998" s="46" t="s">
        <v>97</v>
      </c>
      <c r="O998" s="46" t="s">
        <v>15</v>
      </c>
      <c r="P998" s="46" t="s">
        <v>16</v>
      </c>
      <c r="Q998" s="46" t="s">
        <v>38</v>
      </c>
      <c r="R998" s="46" t="s">
        <v>39</v>
      </c>
      <c r="S998" s="46" t="s">
        <v>40</v>
      </c>
      <c r="T998" s="46" t="s">
        <v>41</v>
      </c>
      <c r="V998" s="89">
        <v>126</v>
      </c>
    </row>
    <row r="999" spans="1:22" ht="12.95" customHeight="1" x14ac:dyDescent="0.2">
      <c r="A999" s="91"/>
      <c r="B999" s="488" t="s">
        <v>25</v>
      </c>
      <c r="C999" s="38">
        <v>1</v>
      </c>
      <c r="D999" s="47" t="s">
        <v>98</v>
      </c>
      <c r="E999" s="38" t="str">
        <f>IF(COUNTIF(MaGv!$C$4:$BB$4, B998)&gt;0, INDEX(MaGv!$C$3:$BB$4, 1, MATCH(B998, MaGv!$C$4:$BB$4,0))," ")</f>
        <v>B8</v>
      </c>
      <c r="F999" s="38" t="str">
        <f>IF(COUNTIF(MaGv!$C$9:$BB$9, B998)&gt;0, INDEX(MaGv!$C$3:$BB$9, 1, MATCH(B998, MaGv!$C$9:$BB$9,0))," ")</f>
        <v>B4</v>
      </c>
      <c r="G999" s="38" t="str">
        <f>IF(COUNTIF(MaGv!$C$14:$BB$14, B998)&gt;0, INDEX(MaGv!$C$3:$BB$14, 1, MATCH(B998, MaGv!$C$14:$BB$14,0))," ")</f>
        <v xml:space="preserve"> </v>
      </c>
      <c r="H999" s="38" t="str">
        <f>IF(COUNTIF(MaGv!$C$19:$BB$19, B998)&gt;0, INDEX(MaGv!$C$3:$BB$19, 1, MATCH(B998, MaGv!$C$19:$BB$19,0))," ")</f>
        <v xml:space="preserve"> </v>
      </c>
      <c r="I999" s="38" t="str">
        <f>IF(COUNTIF(MaGv!$C$24:$BB$24, B998)&gt;0, INDEX(MaGv!$C$3:$BB$24, 1, MATCH(B998, MaGv!$C$24:$BB$24,0))," ")</f>
        <v xml:space="preserve"> </v>
      </c>
      <c r="J999" s="38" t="str">
        <f>IF(COUNTIF(MaGv!$C$29:$BB$29, B998)&gt;0, INDEX(MaGv!$C$3:$BB$29, 1, MATCH(B998, MaGv!$C$29:$BB$29,0))," ")</f>
        <v xml:space="preserve"> </v>
      </c>
      <c r="K999" s="75"/>
      <c r="L999" s="488" t="s">
        <v>25</v>
      </c>
      <c r="M999" s="38">
        <v>1</v>
      </c>
      <c r="N999" s="47" t="s">
        <v>98</v>
      </c>
      <c r="O999" s="38" t="str">
        <f>IF(COUNTIF(MaGv!$C$4:$BB$4, L998)&gt;0, INDEX(MaGv!$C$3:$BB$4, 1, MATCH(L998, MaGv!$C$4:$BB$4,0))," ")</f>
        <v xml:space="preserve"> </v>
      </c>
      <c r="P999" s="38" t="str">
        <f>IF(COUNTIF(MaGv!$C$9:$BB$9, L998)&gt;0, INDEX(MaGv!$C$3:$BB$9, 1, MATCH(L998, MaGv!$C$9:$BB$9,0))," ")</f>
        <v xml:space="preserve"> </v>
      </c>
      <c r="Q999" s="38" t="str">
        <f>IF(COUNTIF(MaGv!$C$14:$BB$14, L998)&gt;0, INDEX(MaGv!$C$3:$BB$14, 1, MATCH(L998, MaGv!$C$14:$BB$14,0))," ")</f>
        <v xml:space="preserve"> </v>
      </c>
      <c r="R999" s="38" t="str">
        <f>IF(COUNTIF(MaGv!$C$19:$BB$19, L998)&gt;0, INDEX(MaGv!$C$3:$BB$19, 1, MATCH(L998, MaGv!$C$19:$BB$19,0))," ")</f>
        <v xml:space="preserve"> </v>
      </c>
      <c r="S999" s="38" t="str">
        <f>IF(COUNTIF(MaGv!$C$24:$BB$24, L998)&gt;0, INDEX(MaGv!$C$3:$BB$24, 1, MATCH(L998, MaGv!$C$24:$BB$24,0))," ")</f>
        <v xml:space="preserve"> </v>
      </c>
      <c r="T999" s="38" t="str">
        <f>IF(COUNTIF(MaGv!$C$29:$BB$29, L998)&gt;0, INDEX(MaGv!$C$3:$BB$29, 1, MATCH(L998, MaGv!$C$29:$BB$29,0))," ")</f>
        <v xml:space="preserve"> </v>
      </c>
    </row>
    <row r="1000" spans="1:22" ht="12.95" customHeight="1" x14ac:dyDescent="0.2">
      <c r="A1000" s="91"/>
      <c r="B1000" s="486"/>
      <c r="C1000" s="48">
        <v>2</v>
      </c>
      <c r="D1000" s="49" t="s">
        <v>140</v>
      </c>
      <c r="E1000" s="48" t="str">
        <f>IF(COUNTIF(MaGv!$C$5:$BB$5, B998)&gt;0, INDEX(MaGv!$C$3:$BB$5, 1, MATCH(B998, MaGv!$C$5:$BB$5,0))," ")</f>
        <v>B8</v>
      </c>
      <c r="F1000" s="48" t="str">
        <f>IF(COUNTIF(MaGv!$C$10:$BB$10, B998)&gt;0, INDEX(MaGv!$C$3:$BB$10, 1, MATCH(B998, MaGv!$C$10:$BB$10,0))," ")</f>
        <v>B4</v>
      </c>
      <c r="G1000" s="48" t="str">
        <f>IF(COUNTIF(MaGv!$C$15:$BB$15, B998)&gt;0, INDEX(MaGv!$C$3:$BB$15, 1, MATCH(B998, MaGv!$C$15:$BB$15,0))," ")</f>
        <v xml:space="preserve"> </v>
      </c>
      <c r="H1000" s="48" t="str">
        <f>IF(COUNTIF(MaGv!$C$20:$BB$20, B998)&gt;0, INDEX(MaGv!$C$3:$BB$20, 1, MATCH(B998, MaGv!$C$20:$BB$20,0))," ")</f>
        <v xml:space="preserve"> </v>
      </c>
      <c r="I1000" s="48" t="str">
        <f>IF(COUNTIF(MaGv!$C$25:$BB$25, B998)&gt;0, INDEX(MaGv!$C$3:$BB$25, 1, MATCH(B998, MaGv!$C$25:$BB$25,0))," ")</f>
        <v xml:space="preserve"> </v>
      </c>
      <c r="J1000" s="48" t="str">
        <f>IF(COUNTIF(MaGv!$C$30:$BB$30, B998)&gt;0, INDEX(MaGv!$C$3:$BB$30, 1, MATCH(B998, MaGv!$C$30:$BB$30,0))," ")</f>
        <v xml:space="preserve"> </v>
      </c>
      <c r="K1000" s="75"/>
      <c r="L1000" s="486"/>
      <c r="M1000" s="48">
        <v>2</v>
      </c>
      <c r="N1000" s="49" t="s">
        <v>140</v>
      </c>
      <c r="O1000" s="48" t="str">
        <f>IF(COUNTIF(MaGv!$C$5:$BB$5, L998)&gt;0, INDEX(MaGv!$C$3:$BB$5, 1, MATCH(L998, MaGv!$C$5:$BB$5,0))," ")</f>
        <v xml:space="preserve"> </v>
      </c>
      <c r="P1000" s="48" t="str">
        <f>IF(COUNTIF(MaGv!$C$10:$BB$10, L998)&gt;0, INDEX(MaGv!$C$3:$BB$10, 1, MATCH(L998, MaGv!$C$10:$BB$10,0))," ")</f>
        <v xml:space="preserve"> </v>
      </c>
      <c r="Q1000" s="48" t="str">
        <f>IF(COUNTIF(MaGv!$C$15:$BB$15, L998)&gt;0, INDEX(MaGv!$C$3:$BB$15, 1, MATCH(L998, MaGv!$C$15:$BB$15,0))," ")</f>
        <v xml:space="preserve"> </v>
      </c>
      <c r="R1000" s="48" t="str">
        <f>IF(COUNTIF(MaGv!$C$20:$BB$20, L998)&gt;0, INDEX(MaGv!$C$3:$BB$20, 1, MATCH(L998, MaGv!$C$20:$BB$20,0))," ")</f>
        <v xml:space="preserve"> </v>
      </c>
      <c r="S1000" s="48" t="str">
        <f>IF(COUNTIF(MaGv!$C$25:$BB$25, L998)&gt;0, INDEX(MaGv!$C$3:$BB$25, 1, MATCH(L998, MaGv!$C$25:$BB$25,0))," ")</f>
        <v xml:space="preserve"> </v>
      </c>
      <c r="T1000" s="48" t="str">
        <f>IF(COUNTIF(MaGv!$C$30:$BB$30, L998)&gt;0, INDEX(MaGv!$C$3:$BB$30, 1, MATCH(L998, MaGv!$C$30:$BB$30,0))," ")</f>
        <v xml:space="preserve"> </v>
      </c>
    </row>
    <row r="1001" spans="1:22" ht="12.95" customHeight="1" x14ac:dyDescent="0.2">
      <c r="A1001" s="91"/>
      <c r="B1001" s="486"/>
      <c r="C1001" s="48">
        <v>3</v>
      </c>
      <c r="D1001" s="49" t="s">
        <v>445</v>
      </c>
      <c r="E1001" s="48" t="str">
        <f>IF(COUNTIF(MaGv!$C$6:$BB$6, B998)&gt;0, INDEX(MaGv!$C$3:$BB$6, 1, MATCH(B998, MaGv!$C$6:$BB$6,0))," ")</f>
        <v xml:space="preserve"> </v>
      </c>
      <c r="F1001" s="48" t="str">
        <f>IF(COUNTIF(MaGv!$C$11:$BB$11, B998)&gt;0, INDEX(MaGv!$C$3:$BB$11, 1, MATCH(B998, MaGv!$C$11:$BB$11,0))," ")</f>
        <v>B3</v>
      </c>
      <c r="G1001" s="48" t="str">
        <f>IF(COUNTIF(MaGv!$C$16:$BB$16, B998)&gt;0, INDEX(MaGv!$C$3:$BB$16, 1, MATCH(B998, MaGv!$C$16:$BB$16,0))," ")</f>
        <v xml:space="preserve"> </v>
      </c>
      <c r="H1001" s="48" t="str">
        <f>IF(COUNTIF(MaGv!$C$21:$BB$21, B998)&gt;0, INDEX(MaGv!$C$3:$BB$21, 1, MATCH(B998, MaGv!$C$21:$BB$21,0))," ")</f>
        <v xml:space="preserve"> </v>
      </c>
      <c r="I1001" s="48" t="str">
        <f>IF(COUNTIF(MaGv!$C$26:$BB$26, B998)&gt;0, INDEX(MaGv!$C$3:$BB$26, 1, MATCH(B998, MaGv!$C$26:$BB$26,0))," ")</f>
        <v xml:space="preserve"> </v>
      </c>
      <c r="J1001" s="48" t="str">
        <f>IF(COUNTIF(MaGv!$C$31:$BB$31, B998)&gt;0, INDEX(MaGv!$C$3:$BB$31, 1, MATCH(B998, MaGv!$C$31:$BB$31,0))," ")</f>
        <v xml:space="preserve"> </v>
      </c>
      <c r="K1001" s="75"/>
      <c r="L1001" s="486"/>
      <c r="M1001" s="48">
        <v>3</v>
      </c>
      <c r="N1001" s="49" t="s">
        <v>445</v>
      </c>
      <c r="O1001" s="48" t="str">
        <f>IF(COUNTIF(MaGv!$C$6:$BB$6, L998)&gt;0, INDEX(MaGv!$C$3:$BB$6, 1, MATCH(L998, MaGv!$C$6:$BB$6,0))," ")</f>
        <v xml:space="preserve"> </v>
      </c>
      <c r="P1001" s="48" t="str">
        <f>IF(COUNTIF(MaGv!$C$11:$BB$11, L998)&gt;0, INDEX(MaGv!$C$3:$BB$11, 1, MATCH(L998, MaGv!$C$11:$BB$11,0))," ")</f>
        <v xml:space="preserve"> </v>
      </c>
      <c r="Q1001" s="48" t="str">
        <f>IF(COUNTIF(MaGv!$C$16:$BB$16, L998)&gt;0, INDEX(MaGv!$C$3:$BB$16, 1, MATCH(L998, MaGv!$C$16:$BB$16,0))," ")</f>
        <v xml:space="preserve"> </v>
      </c>
      <c r="R1001" s="48" t="str">
        <f>IF(COUNTIF(MaGv!$C$21:$BB$21, L998)&gt;0, INDEX(MaGv!$C$3:$BB$21, 1, MATCH(L998, MaGv!$C$21:$BB$21,0))," ")</f>
        <v xml:space="preserve"> </v>
      </c>
      <c r="S1001" s="48" t="str">
        <f>IF(COUNTIF(MaGv!$C$26:$BB$26, L998)&gt;0, INDEX(MaGv!$C$3:$BB$26, 1, MATCH(L998, MaGv!$C$26:$BB$26,0))," ")</f>
        <v xml:space="preserve"> </v>
      </c>
      <c r="T1001" s="48" t="str">
        <f>IF(COUNTIF(MaGv!$C$31:$BB$31, L998)&gt;0, INDEX(MaGv!$C$3:$BB$31, 1, MATCH(L998, MaGv!$C$31:$BB$31,0))," ")</f>
        <v xml:space="preserve"> </v>
      </c>
    </row>
    <row r="1002" spans="1:22" ht="12.95" customHeight="1" x14ac:dyDescent="0.2">
      <c r="A1002" s="91"/>
      <c r="B1002" s="486"/>
      <c r="C1002" s="48">
        <v>4</v>
      </c>
      <c r="D1002" s="49" t="s">
        <v>141</v>
      </c>
      <c r="E1002" s="48" t="str">
        <f>IF(COUNTIF(MaGv!$C$7:$BB$7, B998)&gt;0, INDEX(MaGv!$C$3:$BB$7, 1, MATCH(B998, MaGv!$C$7:$BB$7,0))," ")</f>
        <v xml:space="preserve"> </v>
      </c>
      <c r="F1002" s="48" t="str">
        <f>IF(COUNTIF(MaGv!$C$12:$BB$12, B998)&gt;0, INDEX(MaGv!$C$3:$BB$12, 1, MATCH(B998, MaGv!$C$12:$BB$12,0))," ")</f>
        <v>B3</v>
      </c>
      <c r="G1002" s="48" t="str">
        <f>IF(COUNTIF(MaGv!$C$17:$BB$17, B998)&gt;0, INDEX(MaGv!$C$3:$BB$17, 1, MATCH(B998, MaGv!$C$17:$BB$17,0))," ")</f>
        <v xml:space="preserve"> </v>
      </c>
      <c r="H1002" s="48" t="str">
        <f>IF(COUNTIF(MaGv!$C$22:$BB$22, B998)&gt;0, INDEX(MaGv!$C$3:$BB$22, 1, MATCH(B998, MaGv!$C$22:$BB$22,0))," ")</f>
        <v xml:space="preserve"> </v>
      </c>
      <c r="I1002" s="48" t="str">
        <f>IF(COUNTIF(MaGv!$C$27:$BB$27, B998)&gt;0, INDEX(MaGv!$C$3:$BB$27, 1, MATCH(B998, MaGv!$C$27:$BB$27,0))," ")</f>
        <v xml:space="preserve"> </v>
      </c>
      <c r="J1002" s="48" t="str">
        <f>IF(COUNTIF(MaGv!$C$32:$BB$32, B998)&gt;0, INDEX(MaGv!$C$3:$BB$32, 1, MATCH(B998, MaGv!$C$32:$BB$32,0))," ")</f>
        <v xml:space="preserve"> </v>
      </c>
      <c r="K1002" s="75"/>
      <c r="L1002" s="486"/>
      <c r="M1002" s="48">
        <v>4</v>
      </c>
      <c r="N1002" s="49" t="s">
        <v>141</v>
      </c>
      <c r="O1002" s="48" t="str">
        <f>IF(COUNTIF(MaGv!$C$7:$BB$7, L998)&gt;0, INDEX(MaGv!$C$3:$BB$7, 1, MATCH(L998, MaGv!$C$7:$BB$7,0))," ")</f>
        <v xml:space="preserve"> </v>
      </c>
      <c r="P1002" s="48" t="str">
        <f>IF(COUNTIF(MaGv!$C$12:$BB$12, L998)&gt;0, INDEX(MaGv!$C$3:$BB$12, 1, MATCH(L998, MaGv!$C$12:$BB$12,0))," ")</f>
        <v xml:space="preserve"> </v>
      </c>
      <c r="Q1002" s="48" t="str">
        <f>IF(COUNTIF(MaGv!$C$17:$BB$17, L998)&gt;0, INDEX(MaGv!$C$3:$BB$17, 1, MATCH(L998, MaGv!$C$17:$BB$17,0))," ")</f>
        <v xml:space="preserve"> </v>
      </c>
      <c r="R1002" s="48" t="str">
        <f>IF(COUNTIF(MaGv!$C$22:$BB$22, L998)&gt;0, INDEX(MaGv!$C$3:$BB$22, 1, MATCH(L998, MaGv!$C$22:$BB$22,0))," ")</f>
        <v xml:space="preserve"> </v>
      </c>
      <c r="S1002" s="48" t="str">
        <f>IF(COUNTIF(MaGv!$C$27:$BB$27, L998)&gt;0, INDEX(MaGv!$C$3:$BB$27, 1, MATCH(L998, MaGv!$C$27:$BB$27,0))," ")</f>
        <v xml:space="preserve"> </v>
      </c>
      <c r="T1002" s="48" t="str">
        <f>IF(COUNTIF(MaGv!$C$32:$BB$32, L998)&gt;0, INDEX(MaGv!$C$3:$BB$32, 1, MATCH(L998, MaGv!$C$32:$BB$32,0))," ")</f>
        <v xml:space="preserve"> </v>
      </c>
    </row>
    <row r="1003" spans="1:22" ht="12.95" customHeight="1" thickBot="1" x14ac:dyDescent="0.25">
      <c r="A1003" s="91"/>
      <c r="B1003" s="486"/>
      <c r="C1003" s="79">
        <v>5</v>
      </c>
      <c r="D1003" s="81" t="s">
        <v>142</v>
      </c>
      <c r="E1003" s="79" t="str">
        <f>IF(COUNTIF(MaGv!$C$8:$BB$8, B998)&gt;0, INDEX(MaGv!$C$3:$BB$8, 1, MATCH(B998, MaGv!$C$8:$BB$8,0))," ")</f>
        <v xml:space="preserve"> </v>
      </c>
      <c r="F1003" s="79" t="str">
        <f>IF(COUNTIF(MaGv!$C$13:$BB$13, B998)&gt;0, INDEX(MaGv!$C$3:$BB$13, 1, MATCH(B998, MaGv!$C$13:$BB$13,0))," ")</f>
        <v xml:space="preserve"> </v>
      </c>
      <c r="G1003" s="79" t="str">
        <f>IF(COUNTIF(MaGv!$C$18:$BB$18, B998)&gt;0, INDEX(MaGv!$C$3:$BB$18, 1, MATCH(B998, MaGv!$C$18:$BB$18,0))," ")</f>
        <v xml:space="preserve"> </v>
      </c>
      <c r="H1003" s="79" t="str">
        <f>IF(COUNTIF(MaGv!$C$23:$BB$23, B998)&gt;0, INDEX(MaGv!$C$3:$BB$23, 1, MATCH(B998, MaGv!$C$23:$BB$23,0))," ")</f>
        <v xml:space="preserve"> </v>
      </c>
      <c r="I1003" s="79" t="str">
        <f>IF(COUNTIF(MaGv!$C$28:$BB$28, B998)&gt;0, INDEX(MaGv!$C$3:$BB$28, 1, MATCH(B998, MaGv!$C$28:$BB$28,0))," ")</f>
        <v xml:space="preserve"> </v>
      </c>
      <c r="J1003" s="79" t="str">
        <f>IF(COUNTIF(MaGv!$C$33:$BB$33, B998)&gt;0, INDEX(MaGv!$C$3:$BB$33, 1, MATCH(B998, MaGv!$C$33:$BB$33, 0))," ")</f>
        <v xml:space="preserve"> </v>
      </c>
      <c r="K1003" s="75"/>
      <c r="L1003" s="486"/>
      <c r="M1003" s="79">
        <v>5</v>
      </c>
      <c r="N1003" s="81" t="s">
        <v>142</v>
      </c>
      <c r="O1003" s="79" t="str">
        <f>IF(COUNTIF(MaGv!$C$8:$BB$8, L998)&gt;0, INDEX(MaGv!$C$3:$BB$8, 1, MATCH(L998, MaGv!$C$8:$BB$8,0))," ")</f>
        <v xml:space="preserve"> </v>
      </c>
      <c r="P1003" s="79" t="str">
        <f>IF(COUNTIF(MaGv!$C$13:$BB$13, L998)&gt;0, INDEX(MaGv!$C$3:$BB$13, 1, MATCH(L998, MaGv!$C$13:$BB$13,0))," ")</f>
        <v xml:space="preserve"> </v>
      </c>
      <c r="Q1003" s="79" t="str">
        <f>IF(COUNTIF(MaGv!$C$18:$BB$18, L998)&gt;0, INDEX(MaGv!$C$3:$BB$18, 1, MATCH(L998, MaGv!$C$18:$BB$18,0))," ")</f>
        <v xml:space="preserve"> </v>
      </c>
      <c r="R1003" s="79" t="str">
        <f>IF(COUNTIF(MaGv!$C$23:$BB$23, L998)&gt;0, INDEX(MaGv!$C$3:$BB$23, 1, MATCH(L998, MaGv!$C$23:$BB$23,0))," ")</f>
        <v xml:space="preserve"> </v>
      </c>
      <c r="S1003" s="79" t="str">
        <f>IF(COUNTIF(MaGv!$C$28:$BB$28, L998)&gt;0, INDEX(MaGv!$C$3:$BB$28, 1, MATCH(L998, MaGv!$C$28:$BB$28,0))," ")</f>
        <v xml:space="preserve"> </v>
      </c>
      <c r="T1003" s="79" t="str">
        <f>IF(COUNTIF(MaGv!$C$33:$BB$33, L998)&gt;0, INDEX(MaGv!$C$3:$BB$33, 1, MATCH(L998, MaGv!$C$33:$BB$33, 0))," ")</f>
        <v xml:space="preserve"> </v>
      </c>
    </row>
    <row r="1004" spans="1:22" ht="12.95" customHeight="1" thickTop="1" x14ac:dyDescent="0.2">
      <c r="A1004" s="91"/>
      <c r="B1004" s="485" t="s">
        <v>24</v>
      </c>
      <c r="C1004" s="80">
        <v>1</v>
      </c>
      <c r="D1004" s="82" t="s">
        <v>446</v>
      </c>
      <c r="E1004" s="80" t="str">
        <f>IF(COUNTIF(MaGv!$C$39:$BB$39, B998)&gt;0, INDEX(MaGv!$C$38:$BB$39, 1, MATCH(B998, MaGv!$C$39:$BB$39,0))," ")</f>
        <v xml:space="preserve"> </v>
      </c>
      <c r="F1004" s="80" t="str">
        <f>IF(COUNTIF(MaGv!$C$44:$BB$44, B998)&gt;0, INDEX(MaGv!$C$38:$BB$44, 1, MATCH(B998, MaGv!$C$44:$BB$44,0))," ")</f>
        <v xml:space="preserve"> </v>
      </c>
      <c r="G1004" s="80" t="str">
        <f>IF(COUNTIF(MaGv!$C$49:$BB$49, B998)&gt;0, INDEX(MaGv!$C$38:$BB$49, 1, MATCH(B998, MaGv!$C$49:$BB$49,0))," ")</f>
        <v xml:space="preserve"> </v>
      </c>
      <c r="H1004" s="80" t="str">
        <f>IF(COUNTIF(MaGv!$C$54:$BB$54, B998)&gt;0, INDEX(MaGv!$C$38:$BB$54, 1, MATCH(B998, MaGv!$C$54:$BB$54,0))," ")</f>
        <v xml:space="preserve"> </v>
      </c>
      <c r="I1004" s="80" t="str">
        <f>IF(COUNTIF(MaGv!$C$59:$BB$59, B998)&gt;0, INDEX(MaGv!$C$38:$BB$59, 1, MATCH(B998, MaGv!$C$59:$BB$59,0))," ")</f>
        <v>B3</v>
      </c>
      <c r="J1004" s="80" t="str">
        <f>IF(COUNTIF(MaGv!$C$64:$BB$64, B998)&gt;0, INDEX(MaGv!$C$38:$BB$64, 1, MATCH(B998, MaGv!$C$64:$BB$64,0))," ")</f>
        <v xml:space="preserve"> </v>
      </c>
      <c r="K1004" s="75"/>
      <c r="L1004" s="485" t="s">
        <v>24</v>
      </c>
      <c r="M1004" s="80">
        <v>1</v>
      </c>
      <c r="N1004" s="82" t="s">
        <v>446</v>
      </c>
      <c r="O1004" s="80" t="str">
        <f>IF(COUNTIF(MaGv!$C$39:$BB$39, L998)&gt;0, INDEX(MaGv!$C$38:$BB$39, 1, MATCH(L998, MaGv!$C$39:$BB$39,0))," ")</f>
        <v xml:space="preserve"> </v>
      </c>
      <c r="P1004" s="80" t="str">
        <f>IF(COUNTIF(MaGv!$C$44:$BB$44, L998)&gt;0, INDEX(MaGv!$C$38:$BB$44, 1, MATCH(L998, MaGv!$C$44:$BB$44,0))," ")</f>
        <v xml:space="preserve"> </v>
      </c>
      <c r="Q1004" s="80" t="str">
        <f>IF(COUNTIF(MaGv!$C$49:$BB$49, L998)&gt;0, INDEX(MaGv!$C$38:$BB$49, 1, MATCH(L998, MaGv!$C$49:$BB$49,0))," ")</f>
        <v xml:space="preserve"> </v>
      </c>
      <c r="R1004" s="80" t="str">
        <f>IF(COUNTIF(MaGv!$C$54:$BB$54, L998)&gt;0, INDEX(MaGv!$C$38:$BB$54, 1, MATCH(L998, MaGv!$C$54:$BB$54,0))," ")</f>
        <v xml:space="preserve"> </v>
      </c>
      <c r="S1004" s="80" t="str">
        <f>IF(COUNTIF(MaGv!$C$59:$BB$59, L998)&gt;0, INDEX(MaGv!$C$38:$BB$59, 1, MATCH(L998, MaGv!$C$59:$BB$59,0))," ")</f>
        <v xml:space="preserve"> </v>
      </c>
      <c r="T1004" s="80" t="str">
        <f>IF(COUNTIF(MaGv!$C$64:$BB$64, L998)&gt;0, INDEX(MaGv!$C$38:$BB$64, 1, MATCH(L998, MaGv!$C$64:$BB$64,0))," ")</f>
        <v xml:space="preserve"> </v>
      </c>
    </row>
    <row r="1005" spans="1:22" ht="12.95" customHeight="1" x14ac:dyDescent="0.2">
      <c r="A1005" s="91"/>
      <c r="B1005" s="486"/>
      <c r="C1005" s="48">
        <v>2</v>
      </c>
      <c r="D1005" s="49" t="s">
        <v>707</v>
      </c>
      <c r="E1005" s="48" t="str">
        <f>IF(COUNTIF(MaGv!$C$40:$BB$40, B998)&gt;0, INDEX(MaGv!$C$38:$BB$40, 1, MATCH(B998, MaGv!$C$40:$BB$40,0))," ")</f>
        <v xml:space="preserve"> </v>
      </c>
      <c r="F1005" s="48" t="str">
        <f>IF(COUNTIF(MaGv!$C$45:$BB$45, B998)&gt;0, INDEX(MaGv!$C$38:$BB$45, 1, MATCH(B998, MaGv!$C$45:$BB$45,0))," ")</f>
        <v xml:space="preserve"> </v>
      </c>
      <c r="G1005" s="48" t="str">
        <f>IF(COUNTIF(MaGv!$C$50:$BB$50, B998)&gt;0, INDEX(MaGv!$C$38:$BB$50, 1, MATCH(B998, MaGv!$C$50:$BB$50,0))," ")</f>
        <v xml:space="preserve"> </v>
      </c>
      <c r="H1005" s="48" t="str">
        <f>IF(COUNTIF(MaGv!$C$55:$BB$55, B998)&gt;0, INDEX(MaGv!$C$38:$BB$55, 1, MATCH(B998, MaGv!$C$55:$BB$55,0))," ")</f>
        <v xml:space="preserve"> </v>
      </c>
      <c r="I1005" s="48" t="str">
        <f>IF(COUNTIF(MaGv!$C$60:$BB$60, B998)&gt;0, INDEX(MaGv!$C$38:$BB$60, 1, MATCH(B998, MaGv!$C$60:$BB$60,0))," ")</f>
        <v xml:space="preserve"> </v>
      </c>
      <c r="J1005" s="48" t="str">
        <f>IF(COUNTIF(MaGv!$C$65:$BB$65, B998)&gt;0, INDEX(MaGv!$C$38:$BB$65, 1, MATCH(B998, MaGv!$C$65:$BB$65,0))," ")</f>
        <v xml:space="preserve"> </v>
      </c>
      <c r="K1005" s="75"/>
      <c r="L1005" s="486"/>
      <c r="M1005" s="48">
        <v>2</v>
      </c>
      <c r="N1005" s="49" t="s">
        <v>707</v>
      </c>
      <c r="O1005" s="48" t="str">
        <f>IF(COUNTIF(MaGv!$C$40:$BB$40, L998)&gt;0, INDEX(MaGv!$C$38:$BB$40, 1, MATCH(L998, MaGv!$C$40:$BB$40,0))," ")</f>
        <v xml:space="preserve"> </v>
      </c>
      <c r="P1005" s="48" t="str">
        <f>IF(COUNTIF(MaGv!$C$45:$BB$45, L998)&gt;0, INDEX(MaGv!$C$38:$BB$45, 1, MATCH(L998, MaGv!$C$45:$BB$45,0))," ")</f>
        <v xml:space="preserve"> </v>
      </c>
      <c r="Q1005" s="48" t="str">
        <f>IF(COUNTIF(MaGv!$C$50:$BB$50, L998)&gt;0, INDEX(MaGv!$C$38:$BB$50, 1, MATCH(L998, MaGv!$C$50:$BB$50,0))," ")</f>
        <v xml:space="preserve"> </v>
      </c>
      <c r="R1005" s="48" t="str">
        <f>IF(COUNTIF(MaGv!$C$55:$BB$55, L998)&gt;0, INDEX(MaGv!$C$38:$BB$55, 1, MATCH(L998, MaGv!$C$55:$BB$55,0))," ")</f>
        <v xml:space="preserve"> </v>
      </c>
      <c r="S1005" s="48" t="str">
        <f>IF(COUNTIF(MaGv!$C$60:$BB$60, L998)&gt;0, INDEX(MaGv!$C$38:$BB$60, 1, MATCH(L998, MaGv!$C$60:$BB$60,0))," ")</f>
        <v>B5</v>
      </c>
      <c r="T1005" s="48" t="str">
        <f>IF(COUNTIF(MaGv!$C$65:$BB$65, L998)&gt;0, INDEX(MaGv!$C$38:$BB$65, 1, MATCH(L998, MaGv!$C$65:$BB$65,0))," ")</f>
        <v xml:space="preserve"> </v>
      </c>
    </row>
    <row r="1006" spans="1:22" ht="12.95" customHeight="1" x14ac:dyDescent="0.2">
      <c r="A1006" s="91"/>
      <c r="B1006" s="486"/>
      <c r="C1006" s="48">
        <v>3</v>
      </c>
      <c r="D1006" s="49" t="s">
        <v>708</v>
      </c>
      <c r="E1006" s="48" t="str">
        <f>IF(COUNTIF(MaGv!$C$41:$BB$41, B998)&gt;0, INDEX(MaGv!$C$38:$BB$41, 1, MATCH(B998, MaGv!$C$41:$BB$41,0))," ")</f>
        <v xml:space="preserve"> </v>
      </c>
      <c r="F1006" s="48" t="str">
        <f>IF(COUNTIF(MaGv!$C$46:$BB$46, B998)&gt;0, INDEX(MaGv!$C$38:$BB$46, 1, MATCH(B998, MaGv!$C$46:$BB$46,0))," ")</f>
        <v xml:space="preserve"> </v>
      </c>
      <c r="G1006" s="48" t="str">
        <f>IF(COUNTIF(MaGv!$C$51:$BB$51, B998)&gt;0, INDEX(MaGv!$C$38:$BB$51, 1, MATCH(B998, MaGv!$C$51:$BB$51,0))," ")</f>
        <v xml:space="preserve"> </v>
      </c>
      <c r="H1006" s="48" t="str">
        <f>IF(COUNTIF(MaGv!$C$56:$BB$56, B998)&gt;0, INDEX(MaGv!$C$38:$BB$56, 1, MATCH(B998, MaGv!$C$56:$BB$56,0))," ")</f>
        <v xml:space="preserve"> </v>
      </c>
      <c r="I1006" s="48" t="str">
        <f>IF(COUNTIF(MaGv!$C$61:$BB$61, B998)&gt;0, INDEX(MaGv!$C$38:$BB$61, 1, MATCH(B998, MaGv!$C$61:$BB$61,0))," ")</f>
        <v xml:space="preserve"> </v>
      </c>
      <c r="J1006" s="48" t="str">
        <f>IF(COUNTIF(MaGv!$C$66:$BB$66, B998)&gt;0, INDEX(MaGv!$C$38:$BB$66, 1, MATCH(B998, MaGv!$C$66:$BB$66,0))," ")</f>
        <v xml:space="preserve"> </v>
      </c>
      <c r="K1006" s="75"/>
      <c r="L1006" s="486"/>
      <c r="M1006" s="48">
        <v>3</v>
      </c>
      <c r="N1006" s="49" t="s">
        <v>708</v>
      </c>
      <c r="O1006" s="48" t="str">
        <f>IF(COUNTIF(MaGv!$C$41:$BB$41, L998)&gt;0, INDEX(MaGv!$C$38:$BB$41, 1, MATCH(L998, MaGv!$C$41:$BB$41,0))," ")</f>
        <v xml:space="preserve"> </v>
      </c>
      <c r="P1006" s="48" t="str">
        <f>IF(COUNTIF(MaGv!$C$46:$BB$46, L998)&gt;0, INDEX(MaGv!$C$38:$BB$46, 1, MATCH(L998, MaGv!$C$46:$BB$46,0))," ")</f>
        <v xml:space="preserve"> </v>
      </c>
      <c r="Q1006" s="48" t="str">
        <f>IF(COUNTIF(MaGv!$C$51:$BB$51, L998)&gt;0, INDEX(MaGv!$C$38:$BB$51, 1, MATCH(L998, MaGv!$C$51:$BB$51,0))," ")</f>
        <v xml:space="preserve"> </v>
      </c>
      <c r="R1006" s="48" t="str">
        <f>IF(COUNTIF(MaGv!$C$56:$BB$56, L998)&gt;0, INDEX(MaGv!$C$38:$BB$56, 1, MATCH(L998, MaGv!$C$56:$BB$56,0))," ")</f>
        <v xml:space="preserve"> </v>
      </c>
      <c r="S1006" s="48" t="str">
        <f>IF(COUNTIF(MaGv!$C$61:$BB$61, L998)&gt;0, INDEX(MaGv!$C$38:$BB$61, 1, MATCH(L998, MaGv!$C$61:$BB$61,0))," ")</f>
        <v xml:space="preserve"> </v>
      </c>
      <c r="T1006" s="48" t="str">
        <f>IF(COUNTIF(MaGv!$C$66:$BB$66, L998)&gt;0, INDEX(MaGv!$C$38:$BB$66, 1, MATCH(L998, MaGv!$C$66:$BB$66,0))," ")</f>
        <v xml:space="preserve"> </v>
      </c>
    </row>
    <row r="1007" spans="1:22" ht="12.95" customHeight="1" x14ac:dyDescent="0.2">
      <c r="A1007" s="91"/>
      <c r="B1007" s="486"/>
      <c r="C1007" s="48">
        <v>4</v>
      </c>
      <c r="D1007" s="49" t="s">
        <v>709</v>
      </c>
      <c r="E1007" s="48" t="str">
        <f>IF(COUNTIF(MaGv!$C$42:$BB$42, B998)&gt;0, INDEX(MaGv!$C$38:$BB$42, 1, MATCH(B998, MaGv!$C$42:$BB$42,0))," ")</f>
        <v xml:space="preserve"> </v>
      </c>
      <c r="F1007" s="48" t="str">
        <f>IF(COUNTIF(MaGv!$C$47:$BB$47, B998)&gt;0, INDEX(MaGv!$C$38:$BB$47, 1, MATCH(B998, MaGv!$C$47:$BB$47,0))," ")</f>
        <v xml:space="preserve"> </v>
      </c>
      <c r="G1007" s="48" t="str">
        <f>IF(COUNTIF(MaGv!$C$52:$BB$52, B998)&gt;0, INDEX(MaGv!$C$38:$BB$52, 1, MATCH(B998, MaGv!$C$52:$BB$52, 0))," ")</f>
        <v xml:space="preserve"> </v>
      </c>
      <c r="H1007" s="48" t="str">
        <f>IF(COUNTIF(MaGv!$C$57:$BB$57, B998)&gt;0, INDEX(MaGv!$C$38:$BB$57, 1, MATCH(B998, MaGv!$C$57:$BB$57,0))," ")</f>
        <v xml:space="preserve"> </v>
      </c>
      <c r="I1007" s="48" t="str">
        <f>IF(COUNTIF(MaGv!$C$62:$BB$62, B998)&gt;0, INDEX(MaGv!$C$38:$BB$62, 1, MATCH(B998, MaGv!$C$62:$BB$62,0))," ")</f>
        <v>B8</v>
      </c>
      <c r="J1007" s="48" t="str">
        <f>IF(COUNTIF(MaGv!$C$66:$BB$67, B998)&gt;0, INDEX(MaGv!$C$38:$BB$67, 1, MATCH(B998, MaGv!$C$67:$BB$67,0))," ")</f>
        <v xml:space="preserve"> </v>
      </c>
      <c r="K1007" s="75"/>
      <c r="L1007" s="486"/>
      <c r="M1007" s="48">
        <v>4</v>
      </c>
      <c r="N1007" s="49" t="s">
        <v>709</v>
      </c>
      <c r="O1007" s="48" t="str">
        <f>IF(COUNTIF(MaGv!$C$42:$BB$42, L998)&gt;0, INDEX(MaGv!$C$38:$BB$42, 1, MATCH(L998, MaGv!$C$42:$BB$42,0))," ")</f>
        <v xml:space="preserve"> </v>
      </c>
      <c r="P1007" s="48" t="str">
        <f>IF(COUNTIF(MaGv!$C$47:$BB$47, L998)&gt;0, INDEX(MaGv!$C$38:$BB$47, 1, MATCH(L998, MaGv!$C$47:$BB$47,0))," ")</f>
        <v>B5</v>
      </c>
      <c r="Q1007" s="48" t="str">
        <f>IF(COUNTIF(MaGv!$C$52:$BB$52, L998)&gt;0, INDEX(MaGv!$C$38:$BB$52, 1, MATCH(L998, MaGv!$C$52:$BB$52, 0))," ")</f>
        <v xml:space="preserve"> </v>
      </c>
      <c r="R1007" s="48" t="str">
        <f>IF(COUNTIF(MaGv!$C$57:$BB$57, L998)&gt;0, INDEX(MaGv!$C$38:$BB$57, 1, MATCH(L998, MaGv!$C$57:$BB$57,0))," ")</f>
        <v xml:space="preserve"> </v>
      </c>
      <c r="S1007" s="48" t="str">
        <f>IF(COUNTIF(MaGv!$C$62:$BB$62, L998)&gt;0, INDEX(MaGv!$C$38:$BB$62, 1, MATCH(L998, MaGv!$C$62:$BB$62,0))," ")</f>
        <v xml:space="preserve"> </v>
      </c>
      <c r="T1007" s="48" t="str">
        <f>IF(COUNTIF(MaGv!$C$66:$BB$67, L998)&gt;0, INDEX(MaGv!$C$38:$BB$67, 1, MATCH(L998, MaGv!$C$67:$BB$67,0))," ")</f>
        <v xml:space="preserve"> </v>
      </c>
    </row>
    <row r="1008" spans="1:22" ht="12.95" customHeight="1" x14ac:dyDescent="0.2">
      <c r="A1008" s="91"/>
      <c r="B1008" s="487"/>
      <c r="C1008" s="50">
        <v>5</v>
      </c>
      <c r="D1008" s="51" t="s">
        <v>710</v>
      </c>
      <c r="E1008" s="50" t="str">
        <f>IF(COUNTIF(MaGv!$C$43:$BB$43, B998)&gt;0, INDEX(MaGv!$C$38:$BB$43, 1, MATCH(B998, MaGv!$C$43:$BB$43,0))," ")</f>
        <v xml:space="preserve"> </v>
      </c>
      <c r="F1008" s="50" t="str">
        <f>IF(COUNTIF(MaGv!$C$48:$BB$48, B998)&gt;0, INDEX(MaGv!$C$38:$BB$48, 1, MATCH(B998, MaGv!$C$48:$BB$48,0))," ")</f>
        <v xml:space="preserve"> </v>
      </c>
      <c r="G1008" s="50" t="str">
        <f>IF(COUNTIF(MaGv!$C$53:$BB$53, B998)&gt;0, INDEX(MaGv!$C$38:$BB$53, 1, MATCH(B998, MaGv!$C$53:$BB$53,0))," ")</f>
        <v xml:space="preserve"> </v>
      </c>
      <c r="H1008" s="50" t="str">
        <f>IF(COUNTIF(MaGv!$C$58:$BB$58, B998)&gt;0, INDEX(MaGv!$C$38:$BB$58, 1, MATCH(B998, MaGv!$C$58:$BB$58,0))," ")</f>
        <v xml:space="preserve"> </v>
      </c>
      <c r="I1008" s="50" t="str">
        <f>IF(COUNTIF(MaGv!$C$63:$BB$63, B998)&gt;0, INDEX(MaGv!$C$38:$BB$63, 1, MATCH(B998, MaGv!$C$63:$BB$63,0))," ")</f>
        <v>B4</v>
      </c>
      <c r="J1008" s="50" t="str">
        <f>IF(COUNTIF(MaGv!$C$68:$BB$68, B998)&gt;0, INDEX(MaGv!$C$38:$BB$68, 1, MATCH(B998, MaGv!$C$68:$BB$68,0))," ")</f>
        <v xml:space="preserve"> </v>
      </c>
      <c r="K1008" s="75"/>
      <c r="L1008" s="487"/>
      <c r="M1008" s="50">
        <v>5</v>
      </c>
      <c r="N1008" s="51" t="s">
        <v>710</v>
      </c>
      <c r="O1008" s="50" t="str">
        <f>IF(COUNTIF(MaGv!$C$43:$BB$43, L998)&gt;0, INDEX(MaGv!$C$38:$BB$43, 1, MATCH(L998, MaGv!$C$43:$BB$43,0))," ")</f>
        <v xml:space="preserve"> </v>
      </c>
      <c r="P1008" s="50" t="str">
        <f>IF(COUNTIF(MaGv!$C$48:$BB$48, L998)&gt;0, INDEX(MaGv!$C$38:$BB$48, 1, MATCH(L998, MaGv!$C$48:$BB$48,0))," ")</f>
        <v>B5</v>
      </c>
      <c r="Q1008" s="50" t="str">
        <f>IF(COUNTIF(MaGv!$C$53:$BB$53, L998)&gt;0, INDEX(MaGv!$C$38:$BB$53, 1, MATCH(L998, MaGv!$C$53:$BB$53,0))," ")</f>
        <v xml:space="preserve"> </v>
      </c>
      <c r="R1008" s="50" t="str">
        <f>IF(COUNTIF(MaGv!$C$58:$BB$58, L998)&gt;0, INDEX(MaGv!$C$38:$BB$58, 1, MATCH(L998, MaGv!$C$58:$BB$58,0))," ")</f>
        <v xml:space="preserve"> </v>
      </c>
      <c r="S1008" s="50" t="str">
        <f>IF(COUNTIF(MaGv!$C$63:$BB$63, L998)&gt;0, INDEX(MaGv!$C$38:$BB$63, 1, MATCH(L998, MaGv!$C$63:$BB$63,0))," ")</f>
        <v xml:space="preserve"> </v>
      </c>
      <c r="T1008" s="50" t="str">
        <f>IF(COUNTIF(MaGv!$C$68:$BB$68, L998)&gt;0, INDEX(MaGv!$C$38:$BB$68, 1, MATCH(L998, MaGv!$C$68:$BB$68,0))," ")</f>
        <v xml:space="preserve"> </v>
      </c>
    </row>
    <row r="1009" spans="1:22" ht="12.95" customHeight="1" x14ac:dyDescent="0.2">
      <c r="A1009" s="91"/>
      <c r="B1009" s="86"/>
      <c r="C1009" s="45"/>
      <c r="D1009" s="52"/>
      <c r="E1009" s="45"/>
      <c r="F1009" s="45"/>
      <c r="G1009" s="45"/>
      <c r="H1009" s="45"/>
      <c r="I1009" s="45"/>
      <c r="J1009" s="45"/>
      <c r="K1009" s="75"/>
      <c r="L1009" s="86"/>
      <c r="M1009" s="45"/>
      <c r="N1009" s="52"/>
      <c r="O1009" s="45"/>
      <c r="P1009" s="45"/>
      <c r="Q1009" s="45"/>
      <c r="R1009" s="45"/>
      <c r="S1009" s="45"/>
      <c r="T1009" s="45"/>
    </row>
    <row r="1010" spans="1:22" ht="12.95" customHeight="1" x14ac:dyDescent="0.2">
      <c r="B1010" s="87"/>
      <c r="C1010" s="53"/>
      <c r="D1010" s="53"/>
      <c r="E1010" s="54"/>
      <c r="F1010" s="54"/>
      <c r="G1010" s="54"/>
      <c r="H1010" s="54"/>
      <c r="I1010" s="54"/>
      <c r="J1010" s="54"/>
      <c r="K1010" s="54"/>
      <c r="L1010" s="87"/>
      <c r="M1010" s="53"/>
      <c r="N1010" s="53"/>
      <c r="O1010" s="54"/>
      <c r="P1010" s="54"/>
      <c r="Q1010" s="54"/>
      <c r="R1010" s="54"/>
      <c r="S1010" s="54"/>
      <c r="T1010" s="54"/>
    </row>
    <row r="1011" spans="1:22" ht="12.95" customHeight="1" x14ac:dyDescent="0.2">
      <c r="B1011" s="87"/>
      <c r="C1011" s="53"/>
      <c r="D1011" s="53"/>
      <c r="E1011" s="54"/>
      <c r="F1011" s="54"/>
      <c r="G1011" s="54"/>
      <c r="H1011" s="54"/>
      <c r="I1011" s="54"/>
      <c r="J1011" s="54"/>
      <c r="K1011" s="54"/>
      <c r="L1011" s="87"/>
      <c r="M1011" s="53"/>
      <c r="N1011" s="53"/>
      <c r="O1011" s="54"/>
      <c r="P1011" s="54"/>
      <c r="Q1011" s="54"/>
      <c r="R1011" s="54"/>
      <c r="S1011" s="54"/>
      <c r="T1011" s="54"/>
    </row>
    <row r="1012" spans="1:22" ht="12.95" customHeight="1" x14ac:dyDescent="0.2">
      <c r="B1012" s="83"/>
      <c r="C1012" s="40" t="s">
        <v>94</v>
      </c>
      <c r="D1012" s="40"/>
      <c r="E1012" s="40"/>
      <c r="F1012" s="40"/>
      <c r="G1012" s="40"/>
      <c r="H1012" s="40" t="str">
        <f>MaGv!$N$1</f>
        <v>02/1/2018</v>
      </c>
      <c r="I1012" s="40"/>
      <c r="J1012" s="40"/>
      <c r="K1012" s="41"/>
      <c r="L1012" s="83"/>
      <c r="M1012" s="40" t="s">
        <v>94</v>
      </c>
      <c r="N1012" s="40"/>
      <c r="O1012" s="40"/>
      <c r="P1012" s="40"/>
      <c r="Q1012" s="40"/>
      <c r="R1012" s="40" t="str">
        <f>MaGv!$N$1</f>
        <v>02/1/2018</v>
      </c>
      <c r="S1012" s="40"/>
      <c r="T1012" s="40"/>
    </row>
    <row r="1013" spans="1:22" ht="12.95" customHeight="1" x14ac:dyDescent="0.3">
      <c r="B1013" s="84" t="s">
        <v>95</v>
      </c>
      <c r="C1013" s="489" t="str">
        <f>VLOOKUP(B1015,dsma,3,0)&amp;"-"&amp;VLOOKUP(B1015,dsma,5,0)</f>
        <v>Trương Minh CƯỜNG-nghề</v>
      </c>
      <c r="D1013" s="489"/>
      <c r="E1013" s="489"/>
      <c r="F1013" s="489"/>
      <c r="G1013" s="41"/>
      <c r="H1013" s="42"/>
      <c r="I1013" s="43" t="s">
        <v>180</v>
      </c>
      <c r="J1013" s="44">
        <f>60-COUNTIF(E1016:J1025, " ")</f>
        <v>0</v>
      </c>
      <c r="K1013" s="41"/>
      <c r="L1013" s="84" t="s">
        <v>95</v>
      </c>
      <c r="M1013" s="489" t="str">
        <f>VLOOKUP(L1015,dsma,3,0)&amp;"-"&amp;VLOOKUP(L1015,dsma,5,0)</f>
        <v>Nguyễn Hoàng Minh-nghề</v>
      </c>
      <c r="N1013" s="489"/>
      <c r="O1013" s="489"/>
      <c r="P1013" s="489"/>
      <c r="Q1013" s="41"/>
      <c r="R1013" s="42"/>
      <c r="S1013" s="43" t="s">
        <v>180</v>
      </c>
      <c r="T1013" s="44">
        <f>60-COUNTIF(O1016:T1025, " ")</f>
        <v>6</v>
      </c>
    </row>
    <row r="1014" spans="1:22" ht="12.95" customHeight="1" x14ac:dyDescent="0.2">
      <c r="B1014" s="83"/>
      <c r="C1014" s="41"/>
      <c r="D1014" s="41"/>
      <c r="E1014" s="45"/>
      <c r="F1014" s="41"/>
      <c r="G1014" s="41"/>
      <c r="H1014" s="41"/>
      <c r="I1014" s="41"/>
      <c r="J1014" s="41"/>
      <c r="K1014" s="41"/>
      <c r="L1014" s="83"/>
      <c r="M1014" s="41"/>
      <c r="N1014" s="41"/>
      <c r="O1014" s="45"/>
      <c r="P1014" s="41"/>
      <c r="Q1014" s="41"/>
      <c r="R1014" s="41"/>
      <c r="S1014" s="41"/>
      <c r="T1014" s="41"/>
    </row>
    <row r="1015" spans="1:22" ht="12.95" customHeight="1" x14ac:dyDescent="0.2">
      <c r="B1015" s="85" t="str">
        <f>X131</f>
        <v>BN04</v>
      </c>
      <c r="C1015" s="46" t="s">
        <v>96</v>
      </c>
      <c r="D1015" s="46" t="s">
        <v>97</v>
      </c>
      <c r="E1015" s="46" t="s">
        <v>15</v>
      </c>
      <c r="F1015" s="46" t="s">
        <v>16</v>
      </c>
      <c r="G1015" s="46" t="s">
        <v>38</v>
      </c>
      <c r="H1015" s="46" t="s">
        <v>39</v>
      </c>
      <c r="I1015" s="46" t="s">
        <v>40</v>
      </c>
      <c r="J1015" s="46" t="s">
        <v>41</v>
      </c>
      <c r="K1015" s="74"/>
      <c r="L1015" s="85" t="str">
        <f>X132</f>
        <v>BN05</v>
      </c>
      <c r="M1015" s="46" t="s">
        <v>96</v>
      </c>
      <c r="N1015" s="46" t="s">
        <v>97</v>
      </c>
      <c r="O1015" s="46" t="s">
        <v>15</v>
      </c>
      <c r="P1015" s="46" t="s">
        <v>16</v>
      </c>
      <c r="Q1015" s="46" t="s">
        <v>38</v>
      </c>
      <c r="R1015" s="46" t="s">
        <v>39</v>
      </c>
      <c r="S1015" s="46" t="s">
        <v>40</v>
      </c>
      <c r="T1015" s="46" t="s">
        <v>41</v>
      </c>
      <c r="V1015" s="89">
        <v>128</v>
      </c>
    </row>
    <row r="1016" spans="1:22" ht="12.95" customHeight="1" x14ac:dyDescent="0.2">
      <c r="B1016" s="488" t="s">
        <v>25</v>
      </c>
      <c r="C1016" s="38">
        <v>1</v>
      </c>
      <c r="D1016" s="47" t="s">
        <v>98</v>
      </c>
      <c r="E1016" s="38" t="str">
        <f>IF(COUNTIF(MaGv!$C$4:$BB$4, B1015)&gt;0, INDEX(MaGv!$C$3:$BB$4, 1, MATCH(B1015, MaGv!$C$4:$BB$4,0))," ")</f>
        <v xml:space="preserve"> </v>
      </c>
      <c r="F1016" s="38" t="str">
        <f>IF(COUNTIF(MaGv!$C$9:$BB$9, B1015)&gt;0, INDEX(MaGv!$C$3:$BB$9, 1, MATCH(B1015, MaGv!$C$9:$BB$9,0))," ")</f>
        <v xml:space="preserve"> </v>
      </c>
      <c r="G1016" s="38" t="str">
        <f>IF(COUNTIF(MaGv!$C$14:$BB$14, B1015)&gt;0, INDEX(MaGv!$C$3:$BB$14, 1, MATCH(B1015, MaGv!$C$14:$BB$14,0))," ")</f>
        <v xml:space="preserve"> </v>
      </c>
      <c r="H1016" s="38" t="str">
        <f>IF(COUNTIF(MaGv!$C$19:$BB$19, B1015)&gt;0, INDEX(MaGv!$C$3:$BB$19, 1, MATCH(B1015, MaGv!$C$19:$BB$19,0))," ")</f>
        <v xml:space="preserve"> </v>
      </c>
      <c r="I1016" s="38" t="str">
        <f>IF(COUNTIF(MaGv!$C$24:$BB$24, B1015)&gt;0, INDEX(MaGv!$C$3:$BB$24, 1, MATCH(B1015, MaGv!$C$24:$BB$24,0))," ")</f>
        <v xml:space="preserve"> </v>
      </c>
      <c r="J1016" s="38" t="str">
        <f>IF(COUNTIF(MaGv!$C$29:$BB$29, B1015)&gt;0, INDEX(MaGv!$C$3:$BB$29, 1, MATCH(B1015, MaGv!$C$29:$BB$29,0))," ")</f>
        <v xml:space="preserve"> </v>
      </c>
      <c r="K1016" s="75"/>
      <c r="L1016" s="488" t="s">
        <v>25</v>
      </c>
      <c r="M1016" s="38">
        <v>1</v>
      </c>
      <c r="N1016" s="47" t="s">
        <v>98</v>
      </c>
      <c r="O1016" s="38" t="str">
        <f>IF(COUNTIF(MaGv!$C$4:$BB$4, L1015)&gt;0, INDEX(MaGv!$C$3:$BB$4, 1, MATCH(L1015, MaGv!$C$4:$BB$4,0))," ")</f>
        <v xml:space="preserve"> </v>
      </c>
      <c r="P1016" s="38" t="str">
        <f>IF(COUNTIF(MaGv!$C$9:$BB$9, L1015)&gt;0, INDEX(MaGv!$C$3:$BB$9, 1, MATCH(L1015, MaGv!$C$9:$BB$9,0))," ")</f>
        <v xml:space="preserve"> </v>
      </c>
      <c r="Q1016" s="38" t="str">
        <f>IF(COUNTIF(MaGv!$C$14:$BB$14, L1015)&gt;0, INDEX(MaGv!$C$3:$BB$14, 1, MATCH(L1015, MaGv!$C$14:$BB$14,0))," ")</f>
        <v xml:space="preserve"> </v>
      </c>
      <c r="R1016" s="38" t="str">
        <f>IF(COUNTIF(MaGv!$C$19:$BB$19, L1015)&gt;0, INDEX(MaGv!$C$3:$BB$19, 1, MATCH(L1015, MaGv!$C$19:$BB$19,0))," ")</f>
        <v xml:space="preserve"> </v>
      </c>
      <c r="S1016" s="38" t="str">
        <f>IF(COUNTIF(MaGv!$C$24:$BB$24, L1015)&gt;0, INDEX(MaGv!$C$3:$BB$24, 1, MATCH(L1015, MaGv!$C$24:$BB$24,0))," ")</f>
        <v xml:space="preserve"> </v>
      </c>
      <c r="T1016" s="38" t="str">
        <f>IF(COUNTIF(MaGv!$C$29:$BB$29, L1015)&gt;0, INDEX(MaGv!$C$3:$BB$29, 1, MATCH(L1015, MaGv!$C$29:$BB$29,0))," ")</f>
        <v xml:space="preserve"> </v>
      </c>
    </row>
    <row r="1017" spans="1:22" ht="12.95" customHeight="1" x14ac:dyDescent="0.2">
      <c r="B1017" s="486"/>
      <c r="C1017" s="48">
        <v>2</v>
      </c>
      <c r="D1017" s="49" t="s">
        <v>140</v>
      </c>
      <c r="E1017" s="48" t="str">
        <f>IF(COUNTIF(MaGv!$C$5:$BB$5, B1015)&gt;0, INDEX(MaGv!$C$3:$BB$5, 1, MATCH(B1015, MaGv!$C$5:$BB$5,0))," ")</f>
        <v xml:space="preserve"> </v>
      </c>
      <c r="F1017" s="48" t="str">
        <f>IF(COUNTIF(MaGv!$C$10:$BB$10, B1015)&gt;0, INDEX(MaGv!$C$3:$BB$10, 1, MATCH(B1015, MaGv!$C$10:$BB$10,0))," ")</f>
        <v xml:space="preserve"> </v>
      </c>
      <c r="G1017" s="48" t="str">
        <f>IF(COUNTIF(MaGv!$C$15:$BB$15, B1015)&gt;0, INDEX(MaGv!$C$3:$BB$15, 1, MATCH(B1015, MaGv!$C$15:$BB$15,0))," ")</f>
        <v xml:space="preserve"> </v>
      </c>
      <c r="H1017" s="48" t="str">
        <f>IF(COUNTIF(MaGv!$C$20:$BB$20, B1015)&gt;0, INDEX(MaGv!$C$3:$BB$20, 1, MATCH(B1015, MaGv!$C$20:$BB$20,0))," ")</f>
        <v xml:space="preserve"> </v>
      </c>
      <c r="I1017" s="48" t="str">
        <f>IF(COUNTIF(MaGv!$C$25:$BB$25, B1015)&gt;0, INDEX(MaGv!$C$3:$BB$25, 1, MATCH(B1015, MaGv!$C$25:$BB$25,0))," ")</f>
        <v xml:space="preserve"> </v>
      </c>
      <c r="J1017" s="48" t="str">
        <f>IF(COUNTIF(MaGv!$C$30:$BB$30, B1015)&gt;0, INDEX(MaGv!$C$3:$BB$30, 1, MATCH(B1015, MaGv!$C$30:$BB$30,0))," ")</f>
        <v xml:space="preserve"> </v>
      </c>
      <c r="K1017" s="75"/>
      <c r="L1017" s="486"/>
      <c r="M1017" s="48">
        <v>2</v>
      </c>
      <c r="N1017" s="49" t="s">
        <v>140</v>
      </c>
      <c r="O1017" s="48" t="str">
        <f>IF(COUNTIF(MaGv!$C$5:$BB$5, L1015)&gt;0, INDEX(MaGv!$C$3:$BB$5, 1, MATCH(L1015, MaGv!$C$5:$BB$5,0))," ")</f>
        <v xml:space="preserve"> </v>
      </c>
      <c r="P1017" s="48" t="str">
        <f>IF(COUNTIF(MaGv!$C$10:$BB$10, L1015)&gt;0, INDEX(MaGv!$C$3:$BB$10, 1, MATCH(L1015, MaGv!$C$10:$BB$10,0))," ")</f>
        <v xml:space="preserve"> </v>
      </c>
      <c r="Q1017" s="48" t="str">
        <f>IF(COUNTIF(MaGv!$C$15:$BB$15, L1015)&gt;0, INDEX(MaGv!$C$3:$BB$15, 1, MATCH(L1015, MaGv!$C$15:$BB$15,0))," ")</f>
        <v xml:space="preserve"> </v>
      </c>
      <c r="R1017" s="48" t="str">
        <f>IF(COUNTIF(MaGv!$C$20:$BB$20, L1015)&gt;0, INDEX(MaGv!$C$3:$BB$20, 1, MATCH(L1015, MaGv!$C$20:$BB$20,0))," ")</f>
        <v>B12</v>
      </c>
      <c r="S1017" s="48" t="str">
        <f>IF(COUNTIF(MaGv!$C$25:$BB$25, L1015)&gt;0, INDEX(MaGv!$C$3:$BB$25, 1, MATCH(L1015, MaGv!$C$25:$BB$25,0))," ")</f>
        <v xml:space="preserve"> </v>
      </c>
      <c r="T1017" s="48" t="str">
        <f>IF(COUNTIF(MaGv!$C$30:$BB$30, L1015)&gt;0, INDEX(MaGv!$C$3:$BB$30, 1, MATCH(L1015, MaGv!$C$30:$BB$30,0))," ")</f>
        <v xml:space="preserve"> </v>
      </c>
    </row>
    <row r="1018" spans="1:22" ht="12.95" customHeight="1" x14ac:dyDescent="0.2">
      <c r="B1018" s="486"/>
      <c r="C1018" s="48">
        <v>3</v>
      </c>
      <c r="D1018" s="49" t="s">
        <v>445</v>
      </c>
      <c r="E1018" s="48" t="str">
        <f>IF(COUNTIF(MaGv!$C$6:$BB$6, B1015)&gt;0, INDEX(MaGv!$C$3:$BB$6, 1, MATCH(B1015, MaGv!$C$6:$BB$6,0))," ")</f>
        <v xml:space="preserve"> </v>
      </c>
      <c r="F1018" s="48" t="str">
        <f>IF(COUNTIF(MaGv!$C$11:$BB$11, B1015)&gt;0, INDEX(MaGv!$C$3:$BB$11, 1, MATCH(B1015, MaGv!$C$11:$BB$11,0))," ")</f>
        <v xml:space="preserve"> </v>
      </c>
      <c r="G1018" s="48" t="str">
        <f>IF(COUNTIF(MaGv!$C$16:$BB$16, B1015)&gt;0, INDEX(MaGv!$C$3:$BB$16, 1, MATCH(B1015, MaGv!$C$16:$BB$16,0))," ")</f>
        <v xml:space="preserve"> </v>
      </c>
      <c r="H1018" s="48" t="str">
        <f>IF(COUNTIF(MaGv!$C$21:$BB$21, B1015)&gt;0, INDEX(MaGv!$C$3:$BB$21, 1, MATCH(B1015, MaGv!$C$21:$BB$21,0))," ")</f>
        <v xml:space="preserve"> </v>
      </c>
      <c r="I1018" s="48" t="str">
        <f>IF(COUNTIF(MaGv!$C$26:$BB$26, B1015)&gt;0, INDEX(MaGv!$C$3:$BB$26, 1, MATCH(B1015, MaGv!$C$26:$BB$26,0))," ")</f>
        <v xml:space="preserve"> </v>
      </c>
      <c r="J1018" s="48" t="str">
        <f>IF(COUNTIF(MaGv!$C$31:$BB$31, B1015)&gt;0, INDEX(MaGv!$C$3:$BB$31, 1, MATCH(B1015, MaGv!$C$31:$BB$31,0))," ")</f>
        <v xml:space="preserve"> </v>
      </c>
      <c r="K1018" s="75"/>
      <c r="L1018" s="486"/>
      <c r="M1018" s="48">
        <v>3</v>
      </c>
      <c r="N1018" s="49" t="s">
        <v>445</v>
      </c>
      <c r="O1018" s="48" t="str">
        <f>IF(COUNTIF(MaGv!$C$6:$BB$6, L1015)&gt;0, INDEX(MaGv!$C$3:$BB$6, 1, MATCH(L1015, MaGv!$C$6:$BB$6,0))," ")</f>
        <v xml:space="preserve"> </v>
      </c>
      <c r="P1018" s="48" t="str">
        <f>IF(COUNTIF(MaGv!$C$11:$BB$11, L1015)&gt;0, INDEX(MaGv!$C$3:$BB$11, 1, MATCH(L1015, MaGv!$C$11:$BB$11,0))," ")</f>
        <v xml:space="preserve"> </v>
      </c>
      <c r="Q1018" s="48" t="str">
        <f>IF(COUNTIF(MaGv!$C$16:$BB$16, L1015)&gt;0, INDEX(MaGv!$C$3:$BB$16, 1, MATCH(L1015, MaGv!$C$16:$BB$16,0))," ")</f>
        <v xml:space="preserve"> </v>
      </c>
      <c r="R1018" s="48" t="str">
        <f>IF(COUNTIF(MaGv!$C$21:$BB$21, L1015)&gt;0, INDEX(MaGv!$C$3:$BB$21, 1, MATCH(L1015, MaGv!$C$21:$BB$21,0))," ")</f>
        <v xml:space="preserve"> </v>
      </c>
      <c r="S1018" s="48" t="str">
        <f>IF(COUNTIF(MaGv!$C$26:$BB$26, L1015)&gt;0, INDEX(MaGv!$C$3:$BB$26, 1, MATCH(L1015, MaGv!$C$26:$BB$26,0))," ")</f>
        <v xml:space="preserve"> </v>
      </c>
      <c r="T1018" s="48" t="str">
        <f>IF(COUNTIF(MaGv!$C$31:$BB$31, L1015)&gt;0, INDEX(MaGv!$C$3:$BB$31, 1, MATCH(L1015, MaGv!$C$31:$BB$31,0))," ")</f>
        <v xml:space="preserve"> </v>
      </c>
    </row>
    <row r="1019" spans="1:22" ht="12.95" customHeight="1" x14ac:dyDescent="0.2">
      <c r="B1019" s="486"/>
      <c r="C1019" s="48">
        <v>4</v>
      </c>
      <c r="D1019" s="49" t="s">
        <v>141</v>
      </c>
      <c r="E1019" s="48" t="str">
        <f>IF(COUNTIF(MaGv!$C$7:$BB$7, B1015)&gt;0, INDEX(MaGv!$C$3:$BB$7, 1, MATCH(B1015, MaGv!$C$7:$BB$7,0))," ")</f>
        <v xml:space="preserve"> </v>
      </c>
      <c r="F1019" s="48" t="str">
        <f>IF(COUNTIF(MaGv!$C$12:$BB$12, B1015)&gt;0, INDEX(MaGv!$C$3:$BB$12, 1, MATCH(B1015, MaGv!$C$12:$BB$12,0))," ")</f>
        <v xml:space="preserve"> </v>
      </c>
      <c r="G1019" s="48" t="str">
        <f>IF(COUNTIF(MaGv!$C$17:$BB$17, B1015)&gt;0, INDEX(MaGv!$C$3:$BB$17, 1, MATCH(B1015, MaGv!$C$17:$BB$17,0))," ")</f>
        <v xml:space="preserve"> </v>
      </c>
      <c r="H1019" s="48" t="str">
        <f>IF(COUNTIF(MaGv!$C$22:$BB$22, B1015)&gt;0, INDEX(MaGv!$C$3:$BB$22, 1, MATCH(B1015, MaGv!$C$22:$BB$22,0))," ")</f>
        <v xml:space="preserve"> </v>
      </c>
      <c r="I1019" s="48" t="str">
        <f>IF(COUNTIF(MaGv!$C$27:$BB$27, B1015)&gt;0, INDEX(MaGv!$C$3:$BB$27, 1, MATCH(B1015, MaGv!$C$27:$BB$27,0))," ")</f>
        <v xml:space="preserve"> </v>
      </c>
      <c r="J1019" s="48" t="str">
        <f>IF(COUNTIF(MaGv!$C$32:$BB$32, B1015)&gt;0, INDEX(MaGv!$C$3:$BB$32, 1, MATCH(B1015, MaGv!$C$32:$BB$32,0))," ")</f>
        <v xml:space="preserve"> </v>
      </c>
      <c r="K1019" s="75"/>
      <c r="L1019" s="486"/>
      <c r="M1019" s="48">
        <v>4</v>
      </c>
      <c r="N1019" s="49" t="s">
        <v>141</v>
      </c>
      <c r="O1019" s="48" t="str">
        <f>IF(COUNTIF(MaGv!$C$7:$BB$7, L1015)&gt;0, INDEX(MaGv!$C$3:$BB$7, 1, MATCH(L1015, MaGv!$C$7:$BB$7,0))," ")</f>
        <v xml:space="preserve"> </v>
      </c>
      <c r="P1019" s="48" t="str">
        <f>IF(COUNTIF(MaGv!$C$12:$BB$12, L1015)&gt;0, INDEX(MaGv!$C$3:$BB$12, 1, MATCH(L1015, MaGv!$C$12:$BB$12,0))," ")</f>
        <v xml:space="preserve"> </v>
      </c>
      <c r="Q1019" s="48" t="str">
        <f>IF(COUNTIF(MaGv!$C$17:$BB$17, L1015)&gt;0, INDEX(MaGv!$C$3:$BB$17, 1, MATCH(L1015, MaGv!$C$17:$BB$17,0))," ")</f>
        <v xml:space="preserve"> </v>
      </c>
      <c r="R1019" s="48" t="str">
        <f>IF(COUNTIF(MaGv!$C$22:$BB$22, L1015)&gt;0, INDEX(MaGv!$C$3:$BB$22, 1, MATCH(L1015, MaGv!$C$22:$BB$22,0))," ")</f>
        <v xml:space="preserve"> </v>
      </c>
      <c r="S1019" s="48" t="str">
        <f>IF(COUNTIF(MaGv!$C$27:$BB$27, L1015)&gt;0, INDEX(MaGv!$C$3:$BB$27, 1, MATCH(L1015, MaGv!$C$27:$BB$27,0))," ")</f>
        <v xml:space="preserve"> </v>
      </c>
      <c r="T1019" s="48" t="str">
        <f>IF(COUNTIF(MaGv!$C$32:$BB$32, L1015)&gt;0, INDEX(MaGv!$C$3:$BB$32, 1, MATCH(L1015, MaGv!$C$32:$BB$32,0))," ")</f>
        <v xml:space="preserve"> </v>
      </c>
    </row>
    <row r="1020" spans="1:22" ht="12.95" customHeight="1" thickBot="1" x14ac:dyDescent="0.25">
      <c r="B1020" s="486"/>
      <c r="C1020" s="79">
        <v>5</v>
      </c>
      <c r="D1020" s="81" t="s">
        <v>142</v>
      </c>
      <c r="E1020" s="79" t="str">
        <f>IF(COUNTIF(MaGv!$C$8:$BB$8, B1015)&gt;0, INDEX(MaGv!$C$3:$BB$8, 1, MATCH(B1015, MaGv!$C$8:$BB$8,0))," ")</f>
        <v xml:space="preserve"> </v>
      </c>
      <c r="F1020" s="79" t="str">
        <f>IF(COUNTIF(MaGv!$C$13:$BB$13, B1015)&gt;0, INDEX(MaGv!$C$3:$BB$13, 1, MATCH(B1015, MaGv!$C$13:$BB$13,0))," ")</f>
        <v xml:space="preserve"> </v>
      </c>
      <c r="G1020" s="79" t="str">
        <f>IF(COUNTIF(MaGv!$C$18:$BB$18, B1015)&gt;0, INDEX(MaGv!$C$3:$BB$18, 1, MATCH(B1015, MaGv!$C$18:$BB$18,0))," ")</f>
        <v xml:space="preserve"> </v>
      </c>
      <c r="H1020" s="79" t="str">
        <f>IF(COUNTIF(MaGv!$C$23:$BB$23, B1015)&gt;0, INDEX(MaGv!$C$3:$BB$23, 1, MATCH(B1015, MaGv!$C$23:$BB$23,0))," ")</f>
        <v xml:space="preserve"> </v>
      </c>
      <c r="I1020" s="79" t="str">
        <f>IF(COUNTIF(MaGv!$C$28:$BB$28, B1015)&gt;0, INDEX(MaGv!$C$3:$BB$28, 1, MATCH(B1015, MaGv!$C$28:$BB$28,0))," ")</f>
        <v xml:space="preserve"> </v>
      </c>
      <c r="J1020" s="79" t="str">
        <f>IF(COUNTIF(MaGv!$C$33:$BB$33, B1015)&gt;0, INDEX(MaGv!$C$3:$BB$33, 1, MATCH(B1015, MaGv!$C$33:$BB$33, 0))," ")</f>
        <v xml:space="preserve"> </v>
      </c>
      <c r="K1020" s="75"/>
      <c r="L1020" s="486"/>
      <c r="M1020" s="79">
        <v>5</v>
      </c>
      <c r="N1020" s="81" t="s">
        <v>142</v>
      </c>
      <c r="O1020" s="79" t="str">
        <f>IF(COUNTIF(MaGv!$C$8:$BB$8, L1015)&gt;0, INDEX(MaGv!$C$3:$BB$8, 1, MATCH(L1015, MaGv!$C$8:$BB$8,0))," ")</f>
        <v xml:space="preserve"> </v>
      </c>
      <c r="P1020" s="79" t="str">
        <f>IF(COUNTIF(MaGv!$C$13:$BB$13, L1015)&gt;0, INDEX(MaGv!$C$3:$BB$13, 1, MATCH(L1015, MaGv!$C$13:$BB$13,0))," ")</f>
        <v xml:space="preserve"> </v>
      </c>
      <c r="Q1020" s="79" t="str">
        <f>IF(COUNTIF(MaGv!$C$18:$BB$18, L1015)&gt;0, INDEX(MaGv!$C$3:$BB$18, 1, MATCH(L1015, MaGv!$C$18:$BB$18,0))," ")</f>
        <v xml:space="preserve"> </v>
      </c>
      <c r="R1020" s="79" t="str">
        <f>IF(COUNTIF(MaGv!$C$23:$BB$23, L1015)&gt;0, INDEX(MaGv!$C$3:$BB$23, 1, MATCH(L1015, MaGv!$C$23:$BB$23,0))," ")</f>
        <v xml:space="preserve"> </v>
      </c>
      <c r="S1020" s="79" t="str">
        <f>IF(COUNTIF(MaGv!$C$28:$BB$28, L1015)&gt;0, INDEX(MaGv!$C$3:$BB$28, 1, MATCH(L1015, MaGv!$C$28:$BB$28,0))," ")</f>
        <v xml:space="preserve"> </v>
      </c>
      <c r="T1020" s="79" t="str">
        <f>IF(COUNTIF(MaGv!$C$33:$BB$33, L1015)&gt;0, INDEX(MaGv!$C$3:$BB$33, 1, MATCH(L1015, MaGv!$C$33:$BB$33, 0))," ")</f>
        <v xml:space="preserve"> </v>
      </c>
    </row>
    <row r="1021" spans="1:22" ht="12.95" customHeight="1" thickTop="1" x14ac:dyDescent="0.2">
      <c r="B1021" s="485" t="s">
        <v>24</v>
      </c>
      <c r="C1021" s="80">
        <v>1</v>
      </c>
      <c r="D1021" s="82" t="s">
        <v>446</v>
      </c>
      <c r="E1021" s="80" t="str">
        <f>IF(COUNTIF(MaGv!$C$39:$BB$39, B1015)&gt;0, INDEX(MaGv!$C$38:$BB$39, 1, MATCH(B1015, MaGv!$C$39:$BB$39,0))," ")</f>
        <v xml:space="preserve"> </v>
      </c>
      <c r="F1021" s="80" t="str">
        <f>IF(COUNTIF(MaGv!$C$44:$BB$44, B1015)&gt;0, INDEX(MaGv!$C$38:$BB$44, 1, MATCH(B1015, MaGv!$C$44:$BB$44,0))," ")</f>
        <v xml:space="preserve"> </v>
      </c>
      <c r="G1021" s="80" t="str">
        <f>IF(COUNTIF(MaGv!$C$49:$BB$49, B1015)&gt;0, INDEX(MaGv!$C$38:$BB$49, 1, MATCH(B1015, MaGv!$C$49:$BB$49,0))," ")</f>
        <v xml:space="preserve"> </v>
      </c>
      <c r="H1021" s="80" t="str">
        <f>IF(COUNTIF(MaGv!$C$54:$BB$54, B1015)&gt;0, INDEX(MaGv!$C$38:$BB$54, 1, MATCH(B1015, MaGv!$C$54:$BB$54,0))," ")</f>
        <v xml:space="preserve"> </v>
      </c>
      <c r="I1021" s="80" t="str">
        <f>IF(COUNTIF(MaGv!$C$59:$BB$59, B1015)&gt;0, INDEX(MaGv!$C$38:$BB$59, 1, MATCH(B1015, MaGv!$C$59:$BB$59,0))," ")</f>
        <v xml:space="preserve"> </v>
      </c>
      <c r="J1021" s="80" t="str">
        <f>IF(COUNTIF(MaGv!$C$64:$BB$64, B1015)&gt;0, INDEX(MaGv!$C$38:$BB$64, 1, MATCH(B1015, MaGv!$C$64:$BB$64,0))," ")</f>
        <v xml:space="preserve"> </v>
      </c>
      <c r="K1021" s="75"/>
      <c r="L1021" s="485" t="s">
        <v>24</v>
      </c>
      <c r="M1021" s="80">
        <v>1</v>
      </c>
      <c r="N1021" s="82" t="s">
        <v>446</v>
      </c>
      <c r="O1021" s="80" t="str">
        <f>IF(COUNTIF(MaGv!$C$39:$BB$39, L1015)&gt;0, INDEX(MaGv!$C$38:$BB$39, 1, MATCH(L1015, MaGv!$C$39:$BB$39,0))," ")</f>
        <v xml:space="preserve"> </v>
      </c>
      <c r="P1021" s="80" t="str">
        <f>IF(COUNTIF(MaGv!$C$44:$BB$44, L1015)&gt;0, INDEX(MaGv!$C$38:$BB$44, 1, MATCH(L1015, MaGv!$C$44:$BB$44,0))," ")</f>
        <v>B10</v>
      </c>
      <c r="Q1021" s="80" t="str">
        <f>IF(COUNTIF(MaGv!$C$49:$BB$49, L1015)&gt;0, INDEX(MaGv!$C$38:$BB$49, 1, MATCH(L1015, MaGv!$C$49:$BB$49,0))," ")</f>
        <v xml:space="preserve"> </v>
      </c>
      <c r="R1021" s="80" t="str">
        <f>IF(COUNTIF(MaGv!$C$54:$BB$54, L1015)&gt;0, INDEX(MaGv!$C$38:$BB$54, 1, MATCH(L1015, MaGv!$C$54:$BB$54,0))," ")</f>
        <v xml:space="preserve"> </v>
      </c>
      <c r="S1021" s="80" t="str">
        <f>IF(COUNTIF(MaGv!$C$59:$BB$59, L1015)&gt;0, INDEX(MaGv!$C$38:$BB$59, 1, MATCH(L1015, MaGv!$C$59:$BB$59,0))," ")</f>
        <v xml:space="preserve"> </v>
      </c>
      <c r="T1021" s="80" t="str">
        <f>IF(COUNTIF(MaGv!$C$64:$BB$64, L1015)&gt;0, INDEX(MaGv!$C$38:$BB$64, 1, MATCH(L1015, MaGv!$C$64:$BB$64,0))," ")</f>
        <v xml:space="preserve"> </v>
      </c>
    </row>
    <row r="1022" spans="1:22" ht="12.95" customHeight="1" x14ac:dyDescent="0.2">
      <c r="B1022" s="486"/>
      <c r="C1022" s="48">
        <v>2</v>
      </c>
      <c r="D1022" s="49" t="s">
        <v>707</v>
      </c>
      <c r="E1022" s="48" t="str">
        <f>IF(COUNTIF(MaGv!$C$40:$BB$40, B1015)&gt;0, INDEX(MaGv!$C$38:$BB$40, 1, MATCH(B1015, MaGv!$C$40:$BB$40,0))," ")</f>
        <v xml:space="preserve"> </v>
      </c>
      <c r="F1022" s="48" t="str">
        <f>IF(COUNTIF(MaGv!$C$45:$BB$45, B1015)&gt;0, INDEX(MaGv!$C$38:$BB$45, 1, MATCH(B1015, MaGv!$C$45:$BB$45,0))," ")</f>
        <v xml:space="preserve"> </v>
      </c>
      <c r="G1022" s="48" t="str">
        <f>IF(COUNTIF(MaGv!$C$50:$BB$50, B1015)&gt;0, INDEX(MaGv!$C$38:$BB$50, 1, MATCH(B1015, MaGv!$C$50:$BB$50,0))," ")</f>
        <v xml:space="preserve"> </v>
      </c>
      <c r="H1022" s="48" t="str">
        <f>IF(COUNTIF(MaGv!$C$55:$BB$55, B1015)&gt;0, INDEX(MaGv!$C$38:$BB$55, 1, MATCH(B1015, MaGv!$C$55:$BB$55,0))," ")</f>
        <v xml:space="preserve"> </v>
      </c>
      <c r="I1022" s="48" t="str">
        <f>IF(COUNTIF(MaGv!$C$60:$BB$60, B1015)&gt;0, INDEX(MaGv!$C$38:$BB$60, 1, MATCH(B1015, MaGv!$C$60:$BB$60,0))," ")</f>
        <v xml:space="preserve"> </v>
      </c>
      <c r="J1022" s="48" t="str">
        <f>IF(COUNTIF(MaGv!$C$65:$BB$65, B1015)&gt;0, INDEX(MaGv!$C$38:$BB$65, 1, MATCH(B1015, MaGv!$C$65:$BB$65,0))," ")</f>
        <v xml:space="preserve"> </v>
      </c>
      <c r="K1022" s="75"/>
      <c r="L1022" s="486"/>
      <c r="M1022" s="48">
        <v>2</v>
      </c>
      <c r="N1022" s="49" t="s">
        <v>707</v>
      </c>
      <c r="O1022" s="48" t="str">
        <f>IF(COUNTIF(MaGv!$C$40:$BB$40, L1015)&gt;0, INDEX(MaGv!$C$38:$BB$40, 1, MATCH(L1015, MaGv!$C$40:$BB$40,0))," ")</f>
        <v>B12</v>
      </c>
      <c r="P1022" s="48" t="str">
        <f>IF(COUNTIF(MaGv!$C$45:$BB$45, L1015)&gt;0, INDEX(MaGv!$C$38:$BB$45, 1, MATCH(L1015, MaGv!$C$45:$BB$45,0))," ")</f>
        <v xml:space="preserve"> </v>
      </c>
      <c r="Q1022" s="48" t="str">
        <f>IF(COUNTIF(MaGv!$C$50:$BB$50, L1015)&gt;0, INDEX(MaGv!$C$38:$BB$50, 1, MATCH(L1015, MaGv!$C$50:$BB$50,0))," ")</f>
        <v xml:space="preserve"> </v>
      </c>
      <c r="R1022" s="48" t="str">
        <f>IF(COUNTIF(MaGv!$C$55:$BB$55, L1015)&gt;0, INDEX(MaGv!$C$38:$BB$55, 1, MATCH(L1015, MaGv!$C$55:$BB$55,0))," ")</f>
        <v>B10</v>
      </c>
      <c r="S1022" s="48" t="str">
        <f>IF(COUNTIF(MaGv!$C$60:$BB$60, L1015)&gt;0, INDEX(MaGv!$C$38:$BB$60, 1, MATCH(L1015, MaGv!$C$60:$BB$60,0))," ")</f>
        <v xml:space="preserve"> </v>
      </c>
      <c r="T1022" s="48" t="str">
        <f>IF(COUNTIF(MaGv!$C$65:$BB$65, L1015)&gt;0, INDEX(MaGv!$C$38:$BB$65, 1, MATCH(L1015, MaGv!$C$65:$BB$65,0))," ")</f>
        <v xml:space="preserve"> </v>
      </c>
    </row>
    <row r="1023" spans="1:22" ht="12.95" customHeight="1" x14ac:dyDescent="0.2">
      <c r="B1023" s="486"/>
      <c r="C1023" s="48">
        <v>3</v>
      </c>
      <c r="D1023" s="49" t="s">
        <v>708</v>
      </c>
      <c r="E1023" s="48" t="str">
        <f>IF(COUNTIF(MaGv!$C$41:$BB$41, B1015)&gt;0, INDEX(MaGv!$C$38:$BB$41, 1, MATCH(B1015, MaGv!$C$41:$BB$41,0))," ")</f>
        <v xml:space="preserve"> </v>
      </c>
      <c r="F1023" s="48" t="str">
        <f>IF(COUNTIF(MaGv!$C$46:$BB$46, B1015)&gt;0, INDEX(MaGv!$C$38:$BB$46, 1, MATCH(B1015, MaGv!$C$46:$BB$46,0))," ")</f>
        <v xml:space="preserve"> </v>
      </c>
      <c r="G1023" s="48" t="str">
        <f>IF(COUNTIF(MaGv!$C$51:$BB$51, B1015)&gt;0, INDEX(MaGv!$C$38:$BB$51, 1, MATCH(B1015, MaGv!$C$51:$BB$51,0))," ")</f>
        <v xml:space="preserve"> </v>
      </c>
      <c r="H1023" s="48" t="str">
        <f>IF(COUNTIF(MaGv!$C$56:$BB$56, B1015)&gt;0, INDEX(MaGv!$C$38:$BB$56, 1, MATCH(B1015, MaGv!$C$56:$BB$56,0))," ")</f>
        <v xml:space="preserve"> </v>
      </c>
      <c r="I1023" s="48" t="str">
        <f>IF(COUNTIF(MaGv!$C$61:$BB$61, B1015)&gt;0, INDEX(MaGv!$C$38:$BB$61, 1, MATCH(B1015, MaGv!$C$61:$BB$61,0))," ")</f>
        <v xml:space="preserve"> </v>
      </c>
      <c r="J1023" s="48" t="str">
        <f>IF(COUNTIF(MaGv!$C$66:$BB$66, B1015)&gt;0, INDEX(MaGv!$C$38:$BB$66, 1, MATCH(B1015, MaGv!$C$66:$BB$66,0))," ")</f>
        <v xml:space="preserve"> </v>
      </c>
      <c r="K1023" s="75"/>
      <c r="L1023" s="486"/>
      <c r="M1023" s="48">
        <v>3</v>
      </c>
      <c r="N1023" s="49" t="s">
        <v>708</v>
      </c>
      <c r="O1023" s="48" t="str">
        <f>IF(COUNTIF(MaGv!$C$41:$BB$41, L1015)&gt;0, INDEX(MaGv!$C$38:$BB$41, 1, MATCH(L1015, MaGv!$C$41:$BB$41,0))," ")</f>
        <v>B12</v>
      </c>
      <c r="P1023" s="48" t="str">
        <f>IF(COUNTIF(MaGv!$C$46:$BB$46, L1015)&gt;0, INDEX(MaGv!$C$38:$BB$46, 1, MATCH(L1015, MaGv!$C$46:$BB$46,0))," ")</f>
        <v xml:space="preserve"> </v>
      </c>
      <c r="Q1023" s="48" t="str">
        <f>IF(COUNTIF(MaGv!$C$51:$BB$51, L1015)&gt;0, INDEX(MaGv!$C$38:$BB$51, 1, MATCH(L1015, MaGv!$C$51:$BB$51,0))," ")</f>
        <v xml:space="preserve"> </v>
      </c>
      <c r="R1023" s="48" t="str">
        <f>IF(COUNTIF(MaGv!$C$56:$BB$56, L1015)&gt;0, INDEX(MaGv!$C$38:$BB$56, 1, MATCH(L1015, MaGv!$C$56:$BB$56,0))," ")</f>
        <v>B10</v>
      </c>
      <c r="S1023" s="48" t="str">
        <f>IF(COUNTIF(MaGv!$C$61:$BB$61, L1015)&gt;0, INDEX(MaGv!$C$38:$BB$61, 1, MATCH(L1015, MaGv!$C$61:$BB$61,0))," ")</f>
        <v xml:space="preserve"> </v>
      </c>
      <c r="T1023" s="48" t="str">
        <f>IF(COUNTIF(MaGv!$C$66:$BB$66, L1015)&gt;0, INDEX(MaGv!$C$38:$BB$66, 1, MATCH(L1015, MaGv!$C$66:$BB$66,0))," ")</f>
        <v xml:space="preserve"> </v>
      </c>
    </row>
    <row r="1024" spans="1:22" ht="12.95" customHeight="1" x14ac:dyDescent="0.2">
      <c r="B1024" s="486"/>
      <c r="C1024" s="48">
        <v>4</v>
      </c>
      <c r="D1024" s="49" t="s">
        <v>709</v>
      </c>
      <c r="E1024" s="48" t="str">
        <f>IF(COUNTIF(MaGv!$C$42:$BB$42, B1015)&gt;0, INDEX(MaGv!$C$38:$BB$42, 1, MATCH(B1015, MaGv!$C$42:$BB$42,0))," ")</f>
        <v xml:space="preserve"> </v>
      </c>
      <c r="F1024" s="48" t="str">
        <f>IF(COUNTIF(MaGv!$C$47:$BB$47, B1015)&gt;0, INDEX(MaGv!$C$38:$BB$47, 1, MATCH(B1015, MaGv!$C$47:$BB$47,0))," ")</f>
        <v xml:space="preserve"> </v>
      </c>
      <c r="G1024" s="48" t="str">
        <f>IF(COUNTIF(MaGv!$C$52:$BB$52, B1015)&gt;0, INDEX(MaGv!$C$38:$BB$52, 1, MATCH(B1015, MaGv!$C$52:$BB$52, 0))," ")</f>
        <v xml:space="preserve"> </v>
      </c>
      <c r="H1024" s="48" t="str">
        <f>IF(COUNTIF(MaGv!$C$57:$BB$57, B1015)&gt;0, INDEX(MaGv!$C$38:$BB$57, 1, MATCH(B1015, MaGv!$C$57:$BB$57,0))," ")</f>
        <v xml:space="preserve"> </v>
      </c>
      <c r="I1024" s="48" t="str">
        <f>IF(COUNTIF(MaGv!$C$62:$BB$62, B1015)&gt;0, INDEX(MaGv!$C$38:$BB$62, 1, MATCH(B1015, MaGv!$C$62:$BB$62,0))," ")</f>
        <v xml:space="preserve"> </v>
      </c>
      <c r="J1024" s="48" t="str">
        <f>IF(COUNTIF(MaGv!$C$66:$BB$67, B1015)&gt;0, INDEX(MaGv!$C$38:$BB$67, 1, MATCH(B1015, MaGv!$C$67:$BB$67,0))," ")</f>
        <v xml:space="preserve"> </v>
      </c>
      <c r="K1024" s="75"/>
      <c r="L1024" s="486"/>
      <c r="M1024" s="48">
        <v>4</v>
      </c>
      <c r="N1024" s="49" t="s">
        <v>709</v>
      </c>
      <c r="O1024" s="48" t="str">
        <f>IF(COUNTIF(MaGv!$C$42:$BB$42, L1015)&gt;0, INDEX(MaGv!$C$38:$BB$42, 1, MATCH(L1015, MaGv!$C$42:$BB$42,0))," ")</f>
        <v xml:space="preserve"> </v>
      </c>
      <c r="P1024" s="48" t="str">
        <f>IF(COUNTIF(MaGv!$C$47:$BB$47, L1015)&gt;0, INDEX(MaGv!$C$38:$BB$47, 1, MATCH(L1015, MaGv!$C$47:$BB$47,0))," ")</f>
        <v xml:space="preserve"> </v>
      </c>
      <c r="Q1024" s="48" t="str">
        <f>IF(COUNTIF(MaGv!$C$52:$BB$52, L1015)&gt;0, INDEX(MaGv!$C$38:$BB$52, 1, MATCH(L1015, MaGv!$C$52:$BB$52, 0))," ")</f>
        <v xml:space="preserve"> </v>
      </c>
      <c r="R1024" s="48" t="str">
        <f>IF(COUNTIF(MaGv!$C$57:$BB$57, L1015)&gt;0, INDEX(MaGv!$C$38:$BB$57, 1, MATCH(L1015, MaGv!$C$57:$BB$57,0))," ")</f>
        <v xml:space="preserve"> </v>
      </c>
      <c r="S1024" s="48" t="str">
        <f>IF(COUNTIF(MaGv!$C$62:$BB$62, L1015)&gt;0, INDEX(MaGv!$C$38:$BB$62, 1, MATCH(L1015, MaGv!$C$62:$BB$62,0))," ")</f>
        <v xml:space="preserve"> </v>
      </c>
      <c r="T1024" s="48" t="str">
        <f>IF(COUNTIF(MaGv!$C$66:$BB$67, L1015)&gt;0, INDEX(MaGv!$C$38:$BB$67, 1, MATCH(L1015, MaGv!$C$67:$BB$67,0))," ")</f>
        <v xml:space="preserve"> </v>
      </c>
    </row>
    <row r="1025" spans="2:22" ht="12.95" customHeight="1" x14ac:dyDescent="0.2">
      <c r="B1025" s="487"/>
      <c r="C1025" s="50">
        <v>5</v>
      </c>
      <c r="D1025" s="51" t="s">
        <v>710</v>
      </c>
      <c r="E1025" s="50" t="str">
        <f>IF(COUNTIF(MaGv!$C$43:$BB$43, B1015)&gt;0, INDEX(MaGv!$C$38:$BB$43, 1, MATCH(B1015, MaGv!$C$43:$BB$43,0))," ")</f>
        <v xml:space="preserve"> </v>
      </c>
      <c r="F1025" s="50" t="str">
        <f>IF(COUNTIF(MaGv!$C$48:$BB$48, B1015)&gt;0, INDEX(MaGv!$C$38:$BB$48, 1, MATCH(B1015, MaGv!$C$48:$BB$48,0))," ")</f>
        <v xml:space="preserve"> </v>
      </c>
      <c r="G1025" s="50" t="str">
        <f>IF(COUNTIF(MaGv!$C$53:$BB$53, B1015)&gt;0, INDEX(MaGv!$C$38:$BB$53, 1, MATCH(B1015, MaGv!$C$53:$BB$53,0))," ")</f>
        <v xml:space="preserve"> </v>
      </c>
      <c r="H1025" s="50" t="str">
        <f>IF(COUNTIF(MaGv!$C$58:$BB$58, B1015)&gt;0, INDEX(MaGv!$C$38:$BB$58, 1, MATCH(B1015, MaGv!$C$58:$BB$58,0))," ")</f>
        <v xml:space="preserve"> </v>
      </c>
      <c r="I1025" s="50" t="str">
        <f>IF(COUNTIF(MaGv!$C$63:$BB$63, B1015)&gt;0, INDEX(MaGv!$C$38:$BB$63, 1, MATCH(B1015, MaGv!$C$63:$BB$63,0))," ")</f>
        <v xml:space="preserve"> </v>
      </c>
      <c r="J1025" s="50" t="str">
        <f>IF(COUNTIF(MaGv!$C$68:$BB$68, B1015)&gt;0, INDEX(MaGv!$C$38:$BB$68, 1, MATCH(B1015, MaGv!$C$68:$BB$68,0))," ")</f>
        <v xml:space="preserve"> </v>
      </c>
      <c r="K1025" s="75"/>
      <c r="L1025" s="487"/>
      <c r="M1025" s="50">
        <v>5</v>
      </c>
      <c r="N1025" s="51" t="s">
        <v>710</v>
      </c>
      <c r="O1025" s="50" t="str">
        <f>IF(COUNTIF(MaGv!$C$43:$BB$43, L1015)&gt;0, INDEX(MaGv!$C$38:$BB$43, 1, MATCH(L1015, MaGv!$C$43:$BB$43,0))," ")</f>
        <v xml:space="preserve"> </v>
      </c>
      <c r="P1025" s="50" t="str">
        <f>IF(COUNTIF(MaGv!$C$48:$BB$48, L1015)&gt;0, INDEX(MaGv!$C$38:$BB$48, 1, MATCH(L1015, MaGv!$C$48:$BB$48,0))," ")</f>
        <v xml:space="preserve"> </v>
      </c>
      <c r="Q1025" s="50" t="str">
        <f>IF(COUNTIF(MaGv!$C$53:$BB$53, L1015)&gt;0, INDEX(MaGv!$C$38:$BB$53, 1, MATCH(L1015, MaGv!$C$53:$BB$53,0))," ")</f>
        <v xml:space="preserve"> </v>
      </c>
      <c r="R1025" s="50" t="str">
        <f>IF(COUNTIF(MaGv!$C$58:$BB$58, L1015)&gt;0, INDEX(MaGv!$C$38:$BB$58, 1, MATCH(L1015, MaGv!$C$58:$BB$58,0))," ")</f>
        <v xml:space="preserve"> </v>
      </c>
      <c r="S1025" s="50" t="str">
        <f>IF(COUNTIF(MaGv!$C$63:$BB$63, L1015)&gt;0, INDEX(MaGv!$C$38:$BB$63, 1, MATCH(L1015, MaGv!$C$63:$BB$63,0))," ")</f>
        <v xml:space="preserve"> </v>
      </c>
      <c r="T1025" s="50" t="str">
        <f>IF(COUNTIF(MaGv!$C$68:$BB$68, L1015)&gt;0, INDEX(MaGv!$C$38:$BB$68, 1, MATCH(L1015, MaGv!$C$68:$BB$68,0))," ")</f>
        <v xml:space="preserve"> </v>
      </c>
    </row>
    <row r="1027" spans="2:22" ht="12.95" customHeight="1" x14ac:dyDescent="0.2">
      <c r="B1027" s="87"/>
      <c r="C1027" s="53"/>
      <c r="D1027" s="53"/>
      <c r="E1027" s="54"/>
      <c r="F1027" s="54"/>
      <c r="G1027" s="54"/>
      <c r="H1027" s="54"/>
      <c r="I1027" s="54"/>
      <c r="J1027" s="54"/>
      <c r="K1027" s="54"/>
      <c r="L1027" s="87"/>
      <c r="M1027" s="53"/>
      <c r="N1027" s="53"/>
      <c r="O1027" s="54"/>
      <c r="P1027" s="54"/>
      <c r="Q1027" s="54"/>
      <c r="R1027" s="54"/>
      <c r="S1027" s="54"/>
      <c r="T1027" s="54"/>
    </row>
    <row r="1028" spans="2:22" ht="12.95" customHeight="1" x14ac:dyDescent="0.2">
      <c r="B1028" s="87"/>
      <c r="C1028" s="53"/>
      <c r="D1028" s="53"/>
      <c r="E1028" s="54"/>
      <c r="F1028" s="54"/>
      <c r="G1028" s="54"/>
      <c r="H1028" s="54"/>
      <c r="I1028" s="54"/>
      <c r="J1028" s="54"/>
      <c r="K1028" s="54"/>
      <c r="L1028" s="87"/>
      <c r="M1028" s="53"/>
      <c r="N1028" s="53"/>
      <c r="O1028" s="54"/>
      <c r="P1028" s="54"/>
      <c r="Q1028" s="54"/>
      <c r="R1028" s="54"/>
      <c r="S1028" s="54"/>
      <c r="T1028" s="54"/>
    </row>
    <row r="1029" spans="2:22" ht="12.95" customHeight="1" x14ac:dyDescent="0.2">
      <c r="B1029" s="83"/>
      <c r="C1029" s="40" t="s">
        <v>94</v>
      </c>
      <c r="D1029" s="40"/>
      <c r="E1029" s="40"/>
      <c r="F1029" s="40"/>
      <c r="G1029" s="40"/>
      <c r="H1029" s="40" t="str">
        <f>MaGv!$N$1</f>
        <v>02/1/2018</v>
      </c>
      <c r="I1029" s="40"/>
      <c r="J1029" s="40"/>
      <c r="K1029" s="41"/>
      <c r="L1029" s="83"/>
      <c r="M1029" s="40" t="s">
        <v>94</v>
      </c>
      <c r="N1029" s="40"/>
      <c r="O1029" s="40"/>
      <c r="P1029" s="40"/>
      <c r="Q1029" s="40"/>
      <c r="R1029" s="40" t="str">
        <f>MaGv!$N$1</f>
        <v>02/1/2018</v>
      </c>
      <c r="S1029" s="40"/>
      <c r="T1029" s="40"/>
    </row>
    <row r="1030" spans="2:22" ht="12.95" customHeight="1" x14ac:dyDescent="0.3">
      <c r="B1030" s="84" t="s">
        <v>95</v>
      </c>
      <c r="C1030" s="489" t="str">
        <f>VLOOKUP(B1032,dsma,3,0)&amp;"-"&amp;VLOOKUP(B1032,dsma,5,0)</f>
        <v>Trần Quang THÊU-nghề</v>
      </c>
      <c r="D1030" s="489"/>
      <c r="E1030" s="489"/>
      <c r="F1030" s="489"/>
      <c r="G1030" s="41"/>
      <c r="H1030" s="42"/>
      <c r="I1030" s="43" t="s">
        <v>180</v>
      </c>
      <c r="J1030" s="44">
        <f>60-COUNTIF(E1033:J1042, " ")</f>
        <v>15</v>
      </c>
      <c r="K1030" s="41"/>
      <c r="L1030" s="84" t="s">
        <v>95</v>
      </c>
      <c r="M1030" s="489" t="str">
        <f>VLOOKUP(L1032,dsma,3,0)&amp;"-"&amp;VLOOKUP(L1032,dsma,5,0)</f>
        <v>Nguyễn Thị Anh Tú -nghề</v>
      </c>
      <c r="N1030" s="489"/>
      <c r="O1030" s="489"/>
      <c r="P1030" s="489"/>
      <c r="Q1030" s="41"/>
      <c r="R1030" s="42"/>
      <c r="S1030" s="43" t="s">
        <v>180</v>
      </c>
      <c r="T1030" s="44">
        <f>60-COUNTIF(O1033:T1042, " ")</f>
        <v>0</v>
      </c>
    </row>
    <row r="1031" spans="2:22" ht="12.95" customHeight="1" x14ac:dyDescent="0.2">
      <c r="B1031" s="83"/>
      <c r="C1031" s="41"/>
      <c r="D1031" s="41"/>
      <c r="E1031" s="45"/>
      <c r="F1031" s="41"/>
      <c r="G1031" s="41"/>
      <c r="H1031" s="41"/>
      <c r="I1031" s="41"/>
      <c r="J1031" s="41"/>
      <c r="K1031" s="41"/>
      <c r="L1031" s="83"/>
      <c r="M1031" s="41"/>
      <c r="N1031" s="41"/>
      <c r="O1031" s="45"/>
      <c r="P1031" s="41"/>
      <c r="Q1031" s="41"/>
      <c r="R1031" s="41"/>
      <c r="S1031" s="41"/>
      <c r="T1031" s="41"/>
    </row>
    <row r="1032" spans="2:22" ht="12.95" customHeight="1" x14ac:dyDescent="0.2">
      <c r="B1032" s="85" t="str">
        <f>X133</f>
        <v>BN06</v>
      </c>
      <c r="C1032" s="46" t="s">
        <v>96</v>
      </c>
      <c r="D1032" s="46" t="s">
        <v>97</v>
      </c>
      <c r="E1032" s="46" t="s">
        <v>15</v>
      </c>
      <c r="F1032" s="46" t="s">
        <v>16</v>
      </c>
      <c r="G1032" s="46" t="s">
        <v>38</v>
      </c>
      <c r="H1032" s="46" t="s">
        <v>39</v>
      </c>
      <c r="I1032" s="46" t="s">
        <v>40</v>
      </c>
      <c r="J1032" s="46" t="s">
        <v>41</v>
      </c>
      <c r="K1032" s="74"/>
      <c r="L1032" s="85" t="str">
        <f>X134</f>
        <v>BN07</v>
      </c>
      <c r="M1032" s="46" t="s">
        <v>96</v>
      </c>
      <c r="N1032" s="46" t="s">
        <v>97</v>
      </c>
      <c r="O1032" s="46" t="s">
        <v>15</v>
      </c>
      <c r="P1032" s="46" t="s">
        <v>16</v>
      </c>
      <c r="Q1032" s="46" t="s">
        <v>38</v>
      </c>
      <c r="R1032" s="46" t="s">
        <v>39</v>
      </c>
      <c r="S1032" s="46" t="s">
        <v>40</v>
      </c>
      <c r="T1032" s="46" t="s">
        <v>41</v>
      </c>
      <c r="V1032" s="89">
        <v>130</v>
      </c>
    </row>
    <row r="1033" spans="2:22" ht="12.95" customHeight="1" x14ac:dyDescent="0.2">
      <c r="B1033" s="488" t="s">
        <v>25</v>
      </c>
      <c r="C1033" s="38">
        <v>1</v>
      </c>
      <c r="D1033" s="47" t="s">
        <v>98</v>
      </c>
      <c r="E1033" s="38" t="str">
        <f>IF(COUNTIF(MaGv!$C$4:$BB$4, B1032)&gt;0, INDEX(MaGv!$C$3:$BB$4, 1, MATCH(B1032, MaGv!$C$4:$BB$4,0))," ")</f>
        <v xml:space="preserve"> </v>
      </c>
      <c r="F1033" s="38" t="str">
        <f>IF(COUNTIF(MaGv!$C$9:$BB$9, B1032)&gt;0, INDEX(MaGv!$C$3:$BB$9, 1, MATCH(B1032, MaGv!$C$9:$BB$9,0))," ")</f>
        <v xml:space="preserve"> </v>
      </c>
      <c r="G1033" s="38" t="str">
        <f>IF(COUNTIF(MaGv!$C$14:$BB$14, B1032)&gt;0, INDEX(MaGv!$C$3:$BB$14, 1, MATCH(B1032, MaGv!$C$14:$BB$14,0))," ")</f>
        <v xml:space="preserve"> </v>
      </c>
      <c r="H1033" s="38" t="str">
        <f>IF(COUNTIF(MaGv!$C$19:$BB$19, B1032)&gt;0, INDEX(MaGv!$C$3:$BB$19, 1, MATCH(B1032, MaGv!$C$19:$BB$19,0))," ")</f>
        <v>B9</v>
      </c>
      <c r="I1033" s="38" t="str">
        <f>IF(COUNTIF(MaGv!$C$24:$BB$24, B1032)&gt;0, INDEX(MaGv!$C$3:$BB$24, 1, MATCH(B1032, MaGv!$C$24:$BB$24,0))," ")</f>
        <v xml:space="preserve"> </v>
      </c>
      <c r="J1033" s="38" t="str">
        <f>IF(COUNTIF(MaGv!$C$29:$BB$29, B1032)&gt;0, INDEX(MaGv!$C$3:$BB$29, 1, MATCH(B1032, MaGv!$C$29:$BB$29,0))," ")</f>
        <v xml:space="preserve"> </v>
      </c>
      <c r="K1033" s="75"/>
      <c r="L1033" s="488" t="s">
        <v>25</v>
      </c>
      <c r="M1033" s="38">
        <v>1</v>
      </c>
      <c r="N1033" s="47" t="s">
        <v>98</v>
      </c>
      <c r="O1033" s="38" t="str">
        <f>IF(COUNTIF(MaGv!$C$4:$BB$4, L1032)&gt;0, INDEX(MaGv!$C$3:$BB$4, 1, MATCH(L1032, MaGv!$C$4:$BB$4,0))," ")</f>
        <v xml:space="preserve"> </v>
      </c>
      <c r="P1033" s="38" t="str">
        <f>IF(COUNTIF(MaGv!$C$9:$BB$9, L1032)&gt;0, INDEX(MaGv!$C$3:$BB$9, 1, MATCH(L1032, MaGv!$C$9:$BB$9,0))," ")</f>
        <v xml:space="preserve"> </v>
      </c>
      <c r="Q1033" s="38" t="str">
        <f>IF(COUNTIF(MaGv!$C$14:$BB$14, L1032)&gt;0, INDEX(MaGv!$C$3:$BB$14, 1, MATCH(L1032, MaGv!$C$14:$BB$14,0))," ")</f>
        <v xml:space="preserve"> </v>
      </c>
      <c r="R1033" s="38" t="str">
        <f>IF(COUNTIF(MaGv!$C$19:$BB$19, L1032)&gt;0, INDEX(MaGv!$C$3:$BB$19, 1, MATCH(L1032, MaGv!$C$19:$BB$19,0))," ")</f>
        <v xml:space="preserve"> </v>
      </c>
      <c r="S1033" s="38" t="str">
        <f>IF(COUNTIF(MaGv!$C$24:$BB$24, L1032)&gt;0, INDEX(MaGv!$C$3:$BB$24, 1, MATCH(L1032, MaGv!$C$24:$BB$24,0))," ")</f>
        <v xml:space="preserve"> </v>
      </c>
      <c r="T1033" s="38" t="str">
        <f>IF(COUNTIF(MaGv!$C$29:$BB$29, L1032)&gt;0, INDEX(MaGv!$C$3:$BB$29, 1, MATCH(L1032, MaGv!$C$29:$BB$29,0))," ")</f>
        <v xml:space="preserve"> </v>
      </c>
    </row>
    <row r="1034" spans="2:22" ht="12.95" customHeight="1" x14ac:dyDescent="0.2">
      <c r="B1034" s="486"/>
      <c r="C1034" s="48">
        <v>2</v>
      </c>
      <c r="D1034" s="49" t="s">
        <v>140</v>
      </c>
      <c r="E1034" s="48" t="str">
        <f>IF(COUNTIF(MaGv!$C$5:$BB$5, B1032)&gt;0, INDEX(MaGv!$C$3:$BB$5, 1, MATCH(B1032, MaGv!$C$5:$BB$5,0))," ")</f>
        <v xml:space="preserve"> </v>
      </c>
      <c r="F1034" s="48" t="str">
        <f>IF(COUNTIF(MaGv!$C$10:$BB$10, B1032)&gt;0, INDEX(MaGv!$C$3:$BB$10, 1, MATCH(B1032, MaGv!$C$10:$BB$10,0))," ")</f>
        <v xml:space="preserve"> </v>
      </c>
      <c r="G1034" s="48" t="str">
        <f>IF(COUNTIF(MaGv!$C$15:$BB$15, B1032)&gt;0, INDEX(MaGv!$C$3:$BB$15, 1, MATCH(B1032, MaGv!$C$15:$BB$15,0))," ")</f>
        <v xml:space="preserve"> </v>
      </c>
      <c r="H1034" s="48" t="str">
        <f>IF(COUNTIF(MaGv!$C$20:$BB$20, B1032)&gt;0, INDEX(MaGv!$C$3:$BB$20, 1, MATCH(B1032, MaGv!$C$20:$BB$20,0))," ")</f>
        <v>B9</v>
      </c>
      <c r="I1034" s="48" t="str">
        <f>IF(COUNTIF(MaGv!$C$25:$BB$25, B1032)&gt;0, INDEX(MaGv!$C$3:$BB$25, 1, MATCH(B1032, MaGv!$C$25:$BB$25,0))," ")</f>
        <v xml:space="preserve"> </v>
      </c>
      <c r="J1034" s="48" t="str">
        <f>IF(COUNTIF(MaGv!$C$30:$BB$30, B1032)&gt;0, INDEX(MaGv!$C$3:$BB$30, 1, MATCH(B1032, MaGv!$C$30:$BB$30,0))," ")</f>
        <v xml:space="preserve"> </v>
      </c>
      <c r="K1034" s="75"/>
      <c r="L1034" s="486"/>
      <c r="M1034" s="48">
        <v>2</v>
      </c>
      <c r="N1034" s="49" t="s">
        <v>140</v>
      </c>
      <c r="O1034" s="48" t="str">
        <f>IF(COUNTIF(MaGv!$C$5:$BB$5, L1032)&gt;0, INDEX(MaGv!$C$3:$BB$5, 1, MATCH(L1032, MaGv!$C$5:$BB$5,0))," ")</f>
        <v xml:space="preserve"> </v>
      </c>
      <c r="P1034" s="48" t="str">
        <f>IF(COUNTIF(MaGv!$C$10:$BB$10, L1032)&gt;0, INDEX(MaGv!$C$3:$BB$10, 1, MATCH(L1032, MaGv!$C$10:$BB$10,0))," ")</f>
        <v xml:space="preserve"> </v>
      </c>
      <c r="Q1034" s="48" t="str">
        <f>IF(COUNTIF(MaGv!$C$15:$BB$15, L1032)&gt;0, INDEX(MaGv!$C$3:$BB$15, 1, MATCH(L1032, MaGv!$C$15:$BB$15,0))," ")</f>
        <v xml:space="preserve"> </v>
      </c>
      <c r="R1034" s="48" t="str">
        <f>IF(COUNTIF(MaGv!$C$20:$BB$20, L1032)&gt;0, INDEX(MaGv!$C$3:$BB$20, 1, MATCH(L1032, MaGv!$C$20:$BB$20,0))," ")</f>
        <v xml:space="preserve"> </v>
      </c>
      <c r="S1034" s="48" t="str">
        <f>IF(COUNTIF(MaGv!$C$25:$BB$25, L1032)&gt;0, INDEX(MaGv!$C$3:$BB$25, 1, MATCH(L1032, MaGv!$C$25:$BB$25,0))," ")</f>
        <v xml:space="preserve"> </v>
      </c>
      <c r="T1034" s="48" t="str">
        <f>IF(COUNTIF(MaGv!$C$30:$BB$30, L1032)&gt;0, INDEX(MaGv!$C$3:$BB$30, 1, MATCH(L1032, MaGv!$C$30:$BB$30,0))," ")</f>
        <v xml:space="preserve"> </v>
      </c>
    </row>
    <row r="1035" spans="2:22" ht="12.95" customHeight="1" x14ac:dyDescent="0.2">
      <c r="B1035" s="486"/>
      <c r="C1035" s="48">
        <v>3</v>
      </c>
      <c r="D1035" s="49" t="s">
        <v>445</v>
      </c>
      <c r="E1035" s="48" t="str">
        <f>IF(COUNTIF(MaGv!$C$6:$BB$6, B1032)&gt;0, INDEX(MaGv!$C$3:$BB$6, 1, MATCH(B1032, MaGv!$C$6:$BB$6,0))," ")</f>
        <v xml:space="preserve"> </v>
      </c>
      <c r="F1035" s="48" t="str">
        <f>IF(COUNTIF(MaGv!$C$11:$BB$11, B1032)&gt;0, INDEX(MaGv!$C$3:$BB$11, 1, MATCH(B1032, MaGv!$C$11:$BB$11,0))," ")</f>
        <v xml:space="preserve"> </v>
      </c>
      <c r="G1035" s="48" t="str">
        <f>IF(COUNTIF(MaGv!$C$16:$BB$16, B1032)&gt;0, INDEX(MaGv!$C$3:$BB$16, 1, MATCH(B1032, MaGv!$C$16:$BB$16,0))," ")</f>
        <v xml:space="preserve"> </v>
      </c>
      <c r="H1035" s="48" t="str">
        <f>IF(COUNTIF(MaGv!$C$21:$BB$21, B1032)&gt;0, INDEX(MaGv!$C$3:$BB$21, 1, MATCH(B1032, MaGv!$C$21:$BB$21,0))," ")</f>
        <v xml:space="preserve"> </v>
      </c>
      <c r="I1035" s="48" t="str">
        <f>IF(COUNTIF(MaGv!$C$26:$BB$26, B1032)&gt;0, INDEX(MaGv!$C$3:$BB$26, 1, MATCH(B1032, MaGv!$C$26:$BB$26,0))," ")</f>
        <v xml:space="preserve"> </v>
      </c>
      <c r="J1035" s="48" t="str">
        <f>IF(COUNTIF(MaGv!$C$31:$BB$31, B1032)&gt;0, INDEX(MaGv!$C$3:$BB$31, 1, MATCH(B1032, MaGv!$C$31:$BB$31,0))," ")</f>
        <v xml:space="preserve"> </v>
      </c>
      <c r="K1035" s="75"/>
      <c r="L1035" s="486"/>
      <c r="M1035" s="48">
        <v>3</v>
      </c>
      <c r="N1035" s="49" t="s">
        <v>445</v>
      </c>
      <c r="O1035" s="48" t="str">
        <f>IF(COUNTIF(MaGv!$C$6:$BB$6, L1032)&gt;0, INDEX(MaGv!$C$3:$BB$6, 1, MATCH(L1032, MaGv!$C$6:$BB$6,0))," ")</f>
        <v xml:space="preserve"> </v>
      </c>
      <c r="P1035" s="48" t="str">
        <f>IF(COUNTIF(MaGv!$C$11:$BB$11, L1032)&gt;0, INDEX(MaGv!$C$3:$BB$11, 1, MATCH(L1032, MaGv!$C$11:$BB$11,0))," ")</f>
        <v xml:space="preserve"> </v>
      </c>
      <c r="Q1035" s="48" t="str">
        <f>IF(COUNTIF(MaGv!$C$16:$BB$16, L1032)&gt;0, INDEX(MaGv!$C$3:$BB$16, 1, MATCH(L1032, MaGv!$C$16:$BB$16,0))," ")</f>
        <v xml:space="preserve"> </v>
      </c>
      <c r="R1035" s="48" t="str">
        <f>IF(COUNTIF(MaGv!$C$21:$BB$21, L1032)&gt;0, INDEX(MaGv!$C$3:$BB$21, 1, MATCH(L1032, MaGv!$C$21:$BB$21,0))," ")</f>
        <v xml:space="preserve"> </v>
      </c>
      <c r="S1035" s="48" t="str">
        <f>IF(COUNTIF(MaGv!$C$26:$BB$26, L1032)&gt;0, INDEX(MaGv!$C$3:$BB$26, 1, MATCH(L1032, MaGv!$C$26:$BB$26,0))," ")</f>
        <v xml:space="preserve"> </v>
      </c>
      <c r="T1035" s="48" t="str">
        <f>IF(COUNTIF(MaGv!$C$31:$BB$31, L1032)&gt;0, INDEX(MaGv!$C$3:$BB$31, 1, MATCH(L1032, MaGv!$C$31:$BB$31,0))," ")</f>
        <v xml:space="preserve"> </v>
      </c>
    </row>
    <row r="1036" spans="2:22" ht="12.95" customHeight="1" x14ac:dyDescent="0.2">
      <c r="B1036" s="486"/>
      <c r="C1036" s="48">
        <v>4</v>
      </c>
      <c r="D1036" s="49" t="s">
        <v>141</v>
      </c>
      <c r="E1036" s="48" t="str">
        <f>IF(COUNTIF(MaGv!$C$7:$BB$7, B1032)&gt;0, INDEX(MaGv!$C$3:$BB$7, 1, MATCH(B1032, MaGv!$C$7:$BB$7,0))," ")</f>
        <v xml:space="preserve"> </v>
      </c>
      <c r="F1036" s="48" t="str">
        <f>IF(COUNTIF(MaGv!$C$12:$BB$12, B1032)&gt;0, INDEX(MaGv!$C$3:$BB$12, 1, MATCH(B1032, MaGv!$C$12:$BB$12,0))," ")</f>
        <v xml:space="preserve"> </v>
      </c>
      <c r="G1036" s="48" t="str">
        <f>IF(COUNTIF(MaGv!$C$17:$BB$17, B1032)&gt;0, INDEX(MaGv!$C$3:$BB$17, 1, MATCH(B1032, MaGv!$C$17:$BB$17,0))," ")</f>
        <v xml:space="preserve"> </v>
      </c>
      <c r="H1036" s="48" t="str">
        <f>IF(COUNTIF(MaGv!$C$22:$BB$22, B1032)&gt;0, INDEX(MaGv!$C$3:$BB$22, 1, MATCH(B1032, MaGv!$C$22:$BB$22,0))," ")</f>
        <v xml:space="preserve"> </v>
      </c>
      <c r="I1036" s="48" t="str">
        <f>IF(COUNTIF(MaGv!$C$27:$BB$27, B1032)&gt;0, INDEX(MaGv!$C$3:$BB$27, 1, MATCH(B1032, MaGv!$C$27:$BB$27,0))," ")</f>
        <v xml:space="preserve"> </v>
      </c>
      <c r="J1036" s="48" t="str">
        <f>IF(COUNTIF(MaGv!$C$32:$BB$32, B1032)&gt;0, INDEX(MaGv!$C$3:$BB$32, 1, MATCH(B1032, MaGv!$C$32:$BB$32,0))," ")</f>
        <v xml:space="preserve"> </v>
      </c>
      <c r="K1036" s="75"/>
      <c r="L1036" s="486"/>
      <c r="M1036" s="48">
        <v>4</v>
      </c>
      <c r="N1036" s="49" t="s">
        <v>141</v>
      </c>
      <c r="O1036" s="48" t="str">
        <f>IF(COUNTIF(MaGv!$C$7:$BB$7, L1032)&gt;0, INDEX(MaGv!$C$3:$BB$7, 1, MATCH(L1032, MaGv!$C$7:$BB$7,0))," ")</f>
        <v xml:space="preserve"> </v>
      </c>
      <c r="P1036" s="48" t="str">
        <f>IF(COUNTIF(MaGv!$C$12:$BB$12, L1032)&gt;0, INDEX(MaGv!$C$3:$BB$12, 1, MATCH(L1032, MaGv!$C$12:$BB$12,0))," ")</f>
        <v xml:space="preserve"> </v>
      </c>
      <c r="Q1036" s="48" t="str">
        <f>IF(COUNTIF(MaGv!$C$17:$BB$17, L1032)&gt;0, INDEX(MaGv!$C$3:$BB$17, 1, MATCH(L1032, MaGv!$C$17:$BB$17,0))," ")</f>
        <v xml:space="preserve"> </v>
      </c>
      <c r="R1036" s="48" t="str">
        <f>IF(COUNTIF(MaGv!$C$22:$BB$22, L1032)&gt;0, INDEX(MaGv!$C$3:$BB$22, 1, MATCH(L1032, MaGv!$C$22:$BB$22,0))," ")</f>
        <v xml:space="preserve"> </v>
      </c>
      <c r="S1036" s="48" t="str">
        <f>IF(COUNTIF(MaGv!$C$27:$BB$27, L1032)&gt;0, INDEX(MaGv!$C$3:$BB$27, 1, MATCH(L1032, MaGv!$C$27:$BB$27,0))," ")</f>
        <v xml:space="preserve"> </v>
      </c>
      <c r="T1036" s="48" t="str">
        <f>IF(COUNTIF(MaGv!$C$32:$BB$32, L1032)&gt;0, INDEX(MaGv!$C$3:$BB$32, 1, MATCH(L1032, MaGv!$C$32:$BB$32,0))," ")</f>
        <v xml:space="preserve"> </v>
      </c>
    </row>
    <row r="1037" spans="2:22" ht="12.95" customHeight="1" thickBot="1" x14ac:dyDescent="0.25">
      <c r="B1037" s="486"/>
      <c r="C1037" s="79">
        <v>5</v>
      </c>
      <c r="D1037" s="81" t="s">
        <v>142</v>
      </c>
      <c r="E1037" s="79" t="str">
        <f>IF(COUNTIF(MaGv!$C$8:$BB$8, B1032)&gt;0, INDEX(MaGv!$C$3:$BB$8, 1, MATCH(B1032, MaGv!$C$8:$BB$8,0))," ")</f>
        <v xml:space="preserve"> </v>
      </c>
      <c r="F1037" s="79" t="str">
        <f>IF(COUNTIF(MaGv!$C$13:$BB$13, B1032)&gt;0, INDEX(MaGv!$C$3:$BB$13, 1, MATCH(B1032, MaGv!$C$13:$BB$13,0))," ")</f>
        <v xml:space="preserve"> </v>
      </c>
      <c r="G1037" s="79" t="str">
        <f>IF(COUNTIF(MaGv!$C$18:$BB$18, B1032)&gt;0, INDEX(MaGv!$C$3:$BB$18, 1, MATCH(B1032, MaGv!$C$18:$BB$18,0))," ")</f>
        <v xml:space="preserve"> </v>
      </c>
      <c r="H1037" s="79" t="str">
        <f>IF(COUNTIF(MaGv!$C$23:$BB$23, B1032)&gt;0, INDEX(MaGv!$C$3:$BB$23, 1, MATCH(B1032, MaGv!$C$23:$BB$23,0))," ")</f>
        <v xml:space="preserve"> </v>
      </c>
      <c r="I1037" s="79" t="str">
        <f>IF(COUNTIF(MaGv!$C$28:$BB$28, B1032)&gt;0, INDEX(MaGv!$C$3:$BB$28, 1, MATCH(B1032, MaGv!$C$28:$BB$28,0))," ")</f>
        <v xml:space="preserve"> </v>
      </c>
      <c r="J1037" s="79" t="str">
        <f>IF(COUNTIF(MaGv!$C$33:$BB$33, B1032)&gt;0, INDEX(MaGv!$C$3:$BB$33, 1, MATCH(B1032, MaGv!$C$33:$BB$33, 0))," ")</f>
        <v xml:space="preserve"> </v>
      </c>
      <c r="K1037" s="75"/>
      <c r="L1037" s="486"/>
      <c r="M1037" s="79">
        <v>5</v>
      </c>
      <c r="N1037" s="81" t="s">
        <v>142</v>
      </c>
      <c r="O1037" s="79" t="str">
        <f>IF(COUNTIF(MaGv!$C$8:$BB$8, L1032)&gt;0, INDEX(MaGv!$C$3:$BB$8, 1, MATCH(L1032, MaGv!$C$8:$BB$8,0))," ")</f>
        <v xml:space="preserve"> </v>
      </c>
      <c r="P1037" s="79" t="str">
        <f>IF(COUNTIF(MaGv!$C$13:$BB$13, L1032)&gt;0, INDEX(MaGv!$C$3:$BB$13, 1, MATCH(L1032, MaGv!$C$13:$BB$13,0))," ")</f>
        <v xml:space="preserve"> </v>
      </c>
      <c r="Q1037" s="79" t="str">
        <f>IF(COUNTIF(MaGv!$C$18:$BB$18, L1032)&gt;0, INDEX(MaGv!$C$3:$BB$18, 1, MATCH(L1032, MaGv!$C$18:$BB$18,0))," ")</f>
        <v xml:space="preserve"> </v>
      </c>
      <c r="R1037" s="79" t="str">
        <f>IF(COUNTIF(MaGv!$C$23:$BB$23, L1032)&gt;0, INDEX(MaGv!$C$3:$BB$23, 1, MATCH(L1032, MaGv!$C$23:$BB$23,0))," ")</f>
        <v xml:space="preserve"> </v>
      </c>
      <c r="S1037" s="79" t="str">
        <f>IF(COUNTIF(MaGv!$C$28:$BB$28, L1032)&gt;0, INDEX(MaGv!$C$3:$BB$28, 1, MATCH(L1032, MaGv!$C$28:$BB$28,0))," ")</f>
        <v xml:space="preserve"> </v>
      </c>
      <c r="T1037" s="79" t="str">
        <f>IF(COUNTIF(MaGv!$C$33:$BB$33, L1032)&gt;0, INDEX(MaGv!$C$3:$BB$33, 1, MATCH(L1032, MaGv!$C$33:$BB$33, 0))," ")</f>
        <v xml:space="preserve"> </v>
      </c>
    </row>
    <row r="1038" spans="2:22" ht="12.95" customHeight="1" thickTop="1" x14ac:dyDescent="0.2">
      <c r="B1038" s="485" t="s">
        <v>24</v>
      </c>
      <c r="C1038" s="80">
        <v>1</v>
      </c>
      <c r="D1038" s="82" t="s">
        <v>446</v>
      </c>
      <c r="E1038" s="80" t="str">
        <f>IF(COUNTIF(MaGv!$C$39:$BB$39, B1032)&gt;0, INDEX(MaGv!$C$38:$BB$39, 1, MATCH(B1032, MaGv!$C$39:$BB$39,0))," ")</f>
        <v xml:space="preserve"> </v>
      </c>
      <c r="F1038" s="80" t="str">
        <f>IF(COUNTIF(MaGv!$C$44:$BB$44, B1032)&gt;0, INDEX(MaGv!$C$38:$BB$44, 1, MATCH(B1032, MaGv!$C$44:$BB$44,0))," ")</f>
        <v>B9</v>
      </c>
      <c r="G1038" s="80" t="str">
        <f>IF(COUNTIF(MaGv!$C$49:$BB$49, B1032)&gt;0, INDEX(MaGv!$C$38:$BB$49, 1, MATCH(B1032, MaGv!$C$49:$BB$49,0))," ")</f>
        <v>B7</v>
      </c>
      <c r="H1038" s="80" t="str">
        <f>IF(COUNTIF(MaGv!$C$54:$BB$54, B1032)&gt;0, INDEX(MaGv!$C$38:$BB$54, 1, MATCH(B1032, MaGv!$C$54:$BB$54,0))," ")</f>
        <v xml:space="preserve"> </v>
      </c>
      <c r="I1038" s="80" t="str">
        <f>IF(COUNTIF(MaGv!$C$59:$BB$59, B1032)&gt;0, INDEX(MaGv!$C$38:$BB$59, 1, MATCH(B1032, MaGv!$C$59:$BB$59,0))," ")</f>
        <v>B7</v>
      </c>
      <c r="J1038" s="80" t="str">
        <f>IF(COUNTIF(MaGv!$C$64:$BB$64, B1032)&gt;0, INDEX(MaGv!$C$38:$BB$64, 1, MATCH(B1032, MaGv!$C$64:$BB$64,0))," ")</f>
        <v xml:space="preserve"> </v>
      </c>
      <c r="K1038" s="75"/>
      <c r="L1038" s="485" t="s">
        <v>24</v>
      </c>
      <c r="M1038" s="80">
        <v>1</v>
      </c>
      <c r="N1038" s="82" t="s">
        <v>446</v>
      </c>
      <c r="O1038" s="80" t="str">
        <f>IF(COUNTIF(MaGv!$C$39:$BB$39, L1032)&gt;0, INDEX(MaGv!$C$38:$BB$39, 1, MATCH(L1032, MaGv!$C$39:$BB$39,0))," ")</f>
        <v xml:space="preserve"> </v>
      </c>
      <c r="P1038" s="80" t="str">
        <f>IF(COUNTIF(MaGv!$C$44:$BB$44, L1032)&gt;0, INDEX(MaGv!$C$38:$BB$44, 1, MATCH(L1032, MaGv!$C$44:$BB$44,0))," ")</f>
        <v xml:space="preserve"> </v>
      </c>
      <c r="Q1038" s="80" t="str">
        <f>IF(COUNTIF(MaGv!$C$49:$BB$49, L1032)&gt;0, INDEX(MaGv!$C$38:$BB$49, 1, MATCH(L1032, MaGv!$C$49:$BB$49,0))," ")</f>
        <v xml:space="preserve"> </v>
      </c>
      <c r="R1038" s="80" t="str">
        <f>IF(COUNTIF(MaGv!$C$54:$BB$54, L1032)&gt;0, INDEX(MaGv!$C$38:$BB$54, 1, MATCH(L1032, MaGv!$C$54:$BB$54,0))," ")</f>
        <v xml:space="preserve"> </v>
      </c>
      <c r="S1038" s="80" t="str">
        <f>IF(COUNTIF(MaGv!$C$59:$BB$59, L1032)&gt;0, INDEX(MaGv!$C$38:$BB$59, 1, MATCH(L1032, MaGv!$C$59:$BB$59,0))," ")</f>
        <v xml:space="preserve"> </v>
      </c>
      <c r="T1038" s="80" t="str">
        <f>IF(COUNTIF(MaGv!$C$64:$BB$64, L1032)&gt;0, INDEX(MaGv!$C$38:$BB$64, 1, MATCH(L1032, MaGv!$C$64:$BB$64,0))," ")</f>
        <v xml:space="preserve"> </v>
      </c>
    </row>
    <row r="1039" spans="2:22" ht="12.95" customHeight="1" x14ac:dyDescent="0.2">
      <c r="B1039" s="486"/>
      <c r="C1039" s="48">
        <v>2</v>
      </c>
      <c r="D1039" s="49" t="s">
        <v>707</v>
      </c>
      <c r="E1039" s="48" t="str">
        <f>IF(COUNTIF(MaGv!$C$40:$BB$40, B1032)&gt;0, INDEX(MaGv!$C$38:$BB$40, 1, MATCH(B1032, MaGv!$C$40:$BB$40,0))," ")</f>
        <v xml:space="preserve"> </v>
      </c>
      <c r="F1039" s="48" t="str">
        <f>IF(COUNTIF(MaGv!$C$45:$BB$45, B1032)&gt;0, INDEX(MaGv!$C$38:$BB$45, 1, MATCH(B1032, MaGv!$C$45:$BB$45,0))," ")</f>
        <v>B6</v>
      </c>
      <c r="G1039" s="48" t="str">
        <f>IF(COUNTIF(MaGv!$C$50:$BB$50, B1032)&gt;0, INDEX(MaGv!$C$38:$BB$50, 1, MATCH(B1032, MaGv!$C$50:$BB$50,0))," ")</f>
        <v>B1</v>
      </c>
      <c r="H1039" s="48" t="str">
        <f>IF(COUNTIF(MaGv!$C$55:$BB$55, B1032)&gt;0, INDEX(MaGv!$C$38:$BB$55, 1, MATCH(B1032, MaGv!$C$55:$BB$55,0))," ")</f>
        <v xml:space="preserve"> </v>
      </c>
      <c r="I1039" s="48" t="str">
        <f>IF(COUNTIF(MaGv!$C$60:$BB$60, B1032)&gt;0, INDEX(MaGv!$C$38:$BB$60, 1, MATCH(B1032, MaGv!$C$60:$BB$60,0))," ")</f>
        <v xml:space="preserve"> </v>
      </c>
      <c r="J1039" s="48" t="str">
        <f>IF(COUNTIF(MaGv!$C$65:$BB$65, B1032)&gt;0, INDEX(MaGv!$C$38:$BB$65, 1, MATCH(B1032, MaGv!$C$65:$BB$65,0))," ")</f>
        <v xml:space="preserve"> </v>
      </c>
      <c r="K1039" s="75"/>
      <c r="L1039" s="486"/>
      <c r="M1039" s="48">
        <v>2</v>
      </c>
      <c r="N1039" s="49" t="s">
        <v>707</v>
      </c>
      <c r="O1039" s="48" t="str">
        <f>IF(COUNTIF(MaGv!$C$40:$BB$40, L1032)&gt;0, INDEX(MaGv!$C$38:$BB$40, 1, MATCH(L1032, MaGv!$C$40:$BB$40,0))," ")</f>
        <v xml:space="preserve"> </v>
      </c>
      <c r="P1039" s="48" t="str">
        <f>IF(COUNTIF(MaGv!$C$45:$BB$45, L1032)&gt;0, INDEX(MaGv!$C$38:$BB$45, 1, MATCH(L1032, MaGv!$C$45:$BB$45,0))," ")</f>
        <v xml:space="preserve"> </v>
      </c>
      <c r="Q1039" s="48" t="str">
        <f>IF(COUNTIF(MaGv!$C$50:$BB$50, L1032)&gt;0, INDEX(MaGv!$C$38:$BB$50, 1, MATCH(L1032, MaGv!$C$50:$BB$50,0))," ")</f>
        <v xml:space="preserve"> </v>
      </c>
      <c r="R1039" s="48" t="str">
        <f>IF(COUNTIF(MaGv!$C$55:$BB$55, L1032)&gt;0, INDEX(MaGv!$C$38:$BB$55, 1, MATCH(L1032, MaGv!$C$55:$BB$55,0))," ")</f>
        <v xml:space="preserve"> </v>
      </c>
      <c r="S1039" s="48" t="str">
        <f>IF(COUNTIF(MaGv!$C$60:$BB$60, L1032)&gt;0, INDEX(MaGv!$C$38:$BB$60, 1, MATCH(L1032, MaGv!$C$60:$BB$60,0))," ")</f>
        <v xml:space="preserve"> </v>
      </c>
      <c r="T1039" s="48" t="str">
        <f>IF(COUNTIF(MaGv!$C$65:$BB$65, L1032)&gt;0, INDEX(MaGv!$C$38:$BB$65, 1, MATCH(L1032, MaGv!$C$65:$BB$65,0))," ")</f>
        <v xml:space="preserve"> </v>
      </c>
    </row>
    <row r="1040" spans="2:22" ht="12.95" customHeight="1" x14ac:dyDescent="0.2">
      <c r="B1040" s="486"/>
      <c r="C1040" s="48">
        <v>3</v>
      </c>
      <c r="D1040" s="49" t="s">
        <v>708</v>
      </c>
      <c r="E1040" s="48" t="str">
        <f>IF(COUNTIF(MaGv!$C$41:$BB$41, B1032)&gt;0, INDEX(MaGv!$C$38:$BB$41, 1, MATCH(B1032, MaGv!$C$41:$BB$41,0))," ")</f>
        <v xml:space="preserve"> </v>
      </c>
      <c r="F1040" s="48" t="str">
        <f>IF(COUNTIF(MaGv!$C$46:$BB$46, B1032)&gt;0, INDEX(MaGv!$C$38:$BB$46, 1, MATCH(B1032, MaGv!$C$46:$BB$46,0))," ")</f>
        <v>B1</v>
      </c>
      <c r="G1040" s="48" t="str">
        <f>IF(COUNTIF(MaGv!$C$51:$BB$51, B1032)&gt;0, INDEX(MaGv!$C$38:$BB$51, 1, MATCH(B1032, MaGv!$C$51:$BB$51,0))," ")</f>
        <v>B1</v>
      </c>
      <c r="H1040" s="48" t="str">
        <f>IF(COUNTIF(MaGv!$C$56:$BB$56, B1032)&gt;0, INDEX(MaGv!$C$38:$BB$56, 1, MATCH(B1032, MaGv!$C$56:$BB$56,0))," ")</f>
        <v xml:space="preserve"> </v>
      </c>
      <c r="I1040" s="48" t="str">
        <f>IF(COUNTIF(MaGv!$C$61:$BB$61, B1032)&gt;0, INDEX(MaGv!$C$38:$BB$61, 1, MATCH(B1032, MaGv!$C$61:$BB$61,0))," ")</f>
        <v>B2</v>
      </c>
      <c r="J1040" s="48" t="str">
        <f>IF(COUNTIF(MaGv!$C$66:$BB$66, B1032)&gt;0, INDEX(MaGv!$C$38:$BB$66, 1, MATCH(B1032, MaGv!$C$66:$BB$66,0))," ")</f>
        <v xml:space="preserve"> </v>
      </c>
      <c r="K1040" s="75"/>
      <c r="L1040" s="486"/>
      <c r="M1040" s="48">
        <v>3</v>
      </c>
      <c r="N1040" s="49" t="s">
        <v>708</v>
      </c>
      <c r="O1040" s="48" t="str">
        <f>IF(COUNTIF(MaGv!$C$41:$BB$41, L1032)&gt;0, INDEX(MaGv!$C$38:$BB$41, 1, MATCH(L1032, MaGv!$C$41:$BB$41,0))," ")</f>
        <v xml:space="preserve"> </v>
      </c>
      <c r="P1040" s="48" t="str">
        <f>IF(COUNTIF(MaGv!$C$46:$BB$46, L1032)&gt;0, INDEX(MaGv!$C$38:$BB$46, 1, MATCH(L1032, MaGv!$C$46:$BB$46,0))," ")</f>
        <v xml:space="preserve"> </v>
      </c>
      <c r="Q1040" s="48" t="str">
        <f>IF(COUNTIF(MaGv!$C$51:$BB$51, L1032)&gt;0, INDEX(MaGv!$C$38:$BB$51, 1, MATCH(L1032, MaGv!$C$51:$BB$51,0))," ")</f>
        <v xml:space="preserve"> </v>
      </c>
      <c r="R1040" s="48" t="str">
        <f>IF(COUNTIF(MaGv!$C$56:$BB$56, L1032)&gt;0, INDEX(MaGv!$C$38:$BB$56, 1, MATCH(L1032, MaGv!$C$56:$BB$56,0))," ")</f>
        <v xml:space="preserve"> </v>
      </c>
      <c r="S1040" s="48" t="str">
        <f>IF(COUNTIF(MaGv!$C$61:$BB$61, L1032)&gt;0, INDEX(MaGv!$C$38:$BB$61, 1, MATCH(L1032, MaGv!$C$61:$BB$61,0))," ")</f>
        <v xml:space="preserve"> </v>
      </c>
      <c r="T1040" s="48" t="str">
        <f>IF(COUNTIF(MaGv!$C$66:$BB$66, L1032)&gt;0, INDEX(MaGv!$C$38:$BB$66, 1, MATCH(L1032, MaGv!$C$66:$BB$66,0))," ")</f>
        <v xml:space="preserve"> </v>
      </c>
    </row>
    <row r="1041" spans="2:22" ht="12.95" customHeight="1" x14ac:dyDescent="0.2">
      <c r="B1041" s="486"/>
      <c r="C1041" s="48">
        <v>4</v>
      </c>
      <c r="D1041" s="49" t="s">
        <v>709</v>
      </c>
      <c r="E1041" s="48" t="str">
        <f>IF(COUNTIF(MaGv!$C$42:$BB$42, B1032)&gt;0, INDEX(MaGv!$C$38:$BB$42, 1, MATCH(B1032, MaGv!$C$42:$BB$42,0))," ")</f>
        <v xml:space="preserve"> </v>
      </c>
      <c r="F1041" s="48" t="str">
        <f>IF(COUNTIF(MaGv!$C$47:$BB$47, B1032)&gt;0, INDEX(MaGv!$C$38:$BB$47, 1, MATCH(B1032, MaGv!$C$47:$BB$47,0))," ")</f>
        <v xml:space="preserve"> </v>
      </c>
      <c r="G1041" s="48" t="str">
        <f>IF(COUNTIF(MaGv!$C$52:$BB$52, B1032)&gt;0, INDEX(MaGv!$C$38:$BB$52, 1, MATCH(B1032, MaGv!$C$52:$BB$52, 0))," ")</f>
        <v>B2</v>
      </c>
      <c r="H1041" s="48" t="str">
        <f>IF(COUNTIF(MaGv!$C$57:$BB$57, B1032)&gt;0, INDEX(MaGv!$C$38:$BB$57, 1, MATCH(B1032, MaGv!$C$57:$BB$57,0))," ")</f>
        <v>B6</v>
      </c>
      <c r="I1041" s="48" t="str">
        <f>IF(COUNTIF(MaGv!$C$62:$BB$62, B1032)&gt;0, INDEX(MaGv!$C$38:$BB$62, 1, MATCH(B1032, MaGv!$C$62:$BB$62,0))," ")</f>
        <v xml:space="preserve"> </v>
      </c>
      <c r="J1041" s="48" t="str">
        <f>IF(COUNTIF(MaGv!$C$66:$BB$67, B1032)&gt;0, INDEX(MaGv!$C$38:$BB$67, 1, MATCH(B1032, MaGv!$C$67:$BB$67,0))," ")</f>
        <v xml:space="preserve"> </v>
      </c>
      <c r="K1041" s="75"/>
      <c r="L1041" s="486"/>
      <c r="M1041" s="48">
        <v>4</v>
      </c>
      <c r="N1041" s="49" t="s">
        <v>709</v>
      </c>
      <c r="O1041" s="48" t="str">
        <f>IF(COUNTIF(MaGv!$C$42:$BB$42, L1032)&gt;0, INDEX(MaGv!$C$38:$BB$42, 1, MATCH(L1032, MaGv!$C$42:$BB$42,0))," ")</f>
        <v xml:space="preserve"> </v>
      </c>
      <c r="P1041" s="48" t="str">
        <f>IF(COUNTIF(MaGv!$C$47:$BB$47, L1032)&gt;0, INDEX(MaGv!$C$38:$BB$47, 1, MATCH(L1032, MaGv!$C$47:$BB$47,0))," ")</f>
        <v xml:space="preserve"> </v>
      </c>
      <c r="Q1041" s="48" t="str">
        <f>IF(COUNTIF(MaGv!$C$52:$BB$52, L1032)&gt;0, INDEX(MaGv!$C$38:$BB$52, 1, MATCH(L1032, MaGv!$C$52:$BB$52, 0))," ")</f>
        <v xml:space="preserve"> </v>
      </c>
      <c r="R1041" s="48" t="str">
        <f>IF(COUNTIF(MaGv!$C$57:$BB$57, L1032)&gt;0, INDEX(MaGv!$C$38:$BB$57, 1, MATCH(L1032, MaGv!$C$57:$BB$57,0))," ")</f>
        <v xml:space="preserve"> </v>
      </c>
      <c r="S1041" s="48" t="str">
        <f>IF(COUNTIF(MaGv!$C$62:$BB$62, L1032)&gt;0, INDEX(MaGv!$C$38:$BB$62, 1, MATCH(L1032, MaGv!$C$62:$BB$62,0))," ")</f>
        <v xml:space="preserve"> </v>
      </c>
      <c r="T1041" s="48" t="str">
        <f>IF(COUNTIF(MaGv!$C$66:$BB$67, L1032)&gt;0, INDEX(MaGv!$C$38:$BB$67, 1, MATCH(L1032, MaGv!$C$67:$BB$67,0))," ")</f>
        <v xml:space="preserve"> </v>
      </c>
    </row>
    <row r="1042" spans="2:22" ht="12.95" customHeight="1" x14ac:dyDescent="0.2">
      <c r="B1042" s="487"/>
      <c r="C1042" s="50">
        <v>5</v>
      </c>
      <c r="D1042" s="51" t="s">
        <v>710</v>
      </c>
      <c r="E1042" s="50" t="str">
        <f>IF(COUNTIF(MaGv!$C$43:$BB$43, B1032)&gt;0, INDEX(MaGv!$C$38:$BB$43, 1, MATCH(B1032, MaGv!$C$43:$BB$43,0))," ")</f>
        <v xml:space="preserve"> </v>
      </c>
      <c r="F1042" s="50" t="str">
        <f>IF(COUNTIF(MaGv!$C$48:$BB$48, B1032)&gt;0, INDEX(MaGv!$C$38:$BB$48, 1, MATCH(B1032, MaGv!$C$48:$BB$48,0))," ")</f>
        <v>B7</v>
      </c>
      <c r="G1042" s="50" t="str">
        <f>IF(COUNTIF(MaGv!$C$53:$BB$53, B1032)&gt;0, INDEX(MaGv!$C$38:$BB$53, 1, MATCH(B1032, MaGv!$C$53:$BB$53,0))," ")</f>
        <v>B2</v>
      </c>
      <c r="H1042" s="50" t="str">
        <f>IF(COUNTIF(MaGv!$C$58:$BB$58, B1032)&gt;0, INDEX(MaGv!$C$38:$BB$58, 1, MATCH(B1032, MaGv!$C$58:$BB$58,0))," ")</f>
        <v>B6</v>
      </c>
      <c r="I1042" s="50" t="str">
        <f>IF(COUNTIF(MaGv!$C$63:$BB$63, B1032)&gt;0, INDEX(MaGv!$C$38:$BB$63, 1, MATCH(B1032, MaGv!$C$63:$BB$63,0))," ")</f>
        <v xml:space="preserve"> </v>
      </c>
      <c r="J1042" s="50" t="str">
        <f>IF(COUNTIF(MaGv!$C$68:$BB$68, B1032)&gt;0, INDEX(MaGv!$C$38:$BB$68, 1, MATCH(B1032, MaGv!$C$68:$BB$68,0))," ")</f>
        <v xml:space="preserve"> </v>
      </c>
      <c r="K1042" s="75"/>
      <c r="L1042" s="487"/>
      <c r="M1042" s="50">
        <v>5</v>
      </c>
      <c r="N1042" s="51" t="s">
        <v>710</v>
      </c>
      <c r="O1042" s="50" t="str">
        <f>IF(COUNTIF(MaGv!$C$43:$BB$43, L1032)&gt;0, INDEX(MaGv!$C$38:$BB$43, 1, MATCH(L1032, MaGv!$C$43:$BB$43,0))," ")</f>
        <v xml:space="preserve"> </v>
      </c>
      <c r="P1042" s="50" t="str">
        <f>IF(COUNTIF(MaGv!$C$48:$BB$48, L1032)&gt;0, INDEX(MaGv!$C$38:$BB$48, 1, MATCH(L1032, MaGv!$C$48:$BB$48,0))," ")</f>
        <v xml:space="preserve"> </v>
      </c>
      <c r="Q1042" s="50" t="str">
        <f>IF(COUNTIF(MaGv!$C$53:$BB$53, L1032)&gt;0, INDEX(MaGv!$C$38:$BB$53, 1, MATCH(L1032, MaGv!$C$53:$BB$53,0))," ")</f>
        <v xml:space="preserve"> </v>
      </c>
      <c r="R1042" s="50" t="str">
        <f>IF(COUNTIF(MaGv!$C$58:$BB$58, L1032)&gt;0, INDEX(MaGv!$C$38:$BB$58, 1, MATCH(L1032, MaGv!$C$58:$BB$58,0))," ")</f>
        <v xml:space="preserve"> </v>
      </c>
      <c r="S1042" s="50" t="str">
        <f>IF(COUNTIF(MaGv!$C$63:$BB$63, L1032)&gt;0, INDEX(MaGv!$C$38:$BB$63, 1, MATCH(L1032, MaGv!$C$63:$BB$63,0))," ")</f>
        <v xml:space="preserve"> </v>
      </c>
      <c r="T1042" s="50" t="str">
        <f>IF(COUNTIF(MaGv!$C$68:$BB$68, L1032)&gt;0, INDEX(MaGv!$C$38:$BB$68, 1, MATCH(L1032, MaGv!$C$68:$BB$68,0))," ")</f>
        <v xml:space="preserve"> </v>
      </c>
    </row>
    <row r="1043" spans="2:22" ht="12.95" customHeight="1" x14ac:dyDescent="0.2">
      <c r="B1043" s="87"/>
      <c r="C1043" s="53"/>
      <c r="D1043" s="53"/>
      <c r="E1043" s="54"/>
      <c r="F1043" s="54"/>
      <c r="G1043" s="54"/>
      <c r="H1043" s="54"/>
      <c r="I1043" s="54"/>
      <c r="J1043" s="54"/>
      <c r="K1043" s="54"/>
      <c r="L1043" s="87"/>
      <c r="M1043" s="53"/>
      <c r="N1043" s="53"/>
      <c r="O1043" s="54"/>
      <c r="P1043" s="54"/>
      <c r="Q1043" s="54"/>
      <c r="R1043" s="54"/>
      <c r="S1043" s="54"/>
      <c r="T1043" s="54"/>
    </row>
    <row r="1044" spans="2:22" ht="12.95" customHeight="1" x14ac:dyDescent="0.2">
      <c r="B1044" s="87"/>
      <c r="C1044" s="53"/>
      <c r="D1044" s="53"/>
      <c r="E1044" s="54"/>
      <c r="F1044" s="54"/>
      <c r="G1044" s="54"/>
      <c r="H1044" s="54"/>
      <c r="I1044" s="54"/>
      <c r="J1044" s="54"/>
      <c r="K1044" s="54"/>
      <c r="L1044" s="87"/>
      <c r="M1044" s="53"/>
      <c r="N1044" s="53"/>
      <c r="O1044" s="54"/>
      <c r="P1044" s="54"/>
      <c r="Q1044" s="54"/>
      <c r="R1044" s="54"/>
      <c r="S1044" s="54"/>
      <c r="T1044" s="54"/>
    </row>
    <row r="1045" spans="2:22" ht="12.95" customHeight="1" x14ac:dyDescent="0.2">
      <c r="B1045" s="83"/>
      <c r="C1045" s="40" t="s">
        <v>94</v>
      </c>
      <c r="D1045" s="40"/>
      <c r="E1045" s="40"/>
      <c r="F1045" s="40"/>
      <c r="G1045" s="40"/>
      <c r="H1045" s="40" t="str">
        <f>MaGv!$N$1</f>
        <v>02/1/2018</v>
      </c>
      <c r="I1045" s="40"/>
      <c r="J1045" s="40"/>
      <c r="K1045" s="41"/>
      <c r="L1045" s="83"/>
      <c r="M1045" s="40" t="s">
        <v>94</v>
      </c>
      <c r="N1045" s="40"/>
      <c r="O1045" s="40"/>
      <c r="P1045" s="40"/>
      <c r="Q1045" s="40"/>
      <c r="R1045" s="40" t="str">
        <f>MaGv!$N$1</f>
        <v>02/1/2018</v>
      </c>
      <c r="S1045" s="40"/>
      <c r="T1045" s="40"/>
    </row>
    <row r="1046" spans="2:22" ht="12.95" customHeight="1" x14ac:dyDescent="0.3">
      <c r="B1046" s="84" t="s">
        <v>95</v>
      </c>
      <c r="C1046" s="489" t="str">
        <f>VLOOKUP(B1048,dsma,3,0)&amp;"-"&amp;VLOOKUP(B1048,dsma,5,0)</f>
        <v>Trần Thị Nguồn-nghề</v>
      </c>
      <c r="D1046" s="489"/>
      <c r="E1046" s="489"/>
      <c r="F1046" s="489"/>
      <c r="G1046" s="41"/>
      <c r="H1046" s="42"/>
      <c r="I1046" s="43" t="s">
        <v>180</v>
      </c>
      <c r="J1046" s="44">
        <f>60-COUNTIF(E1049:J1058, " ")</f>
        <v>6</v>
      </c>
      <c r="K1046" s="41"/>
      <c r="L1046" s="84" t="s">
        <v>95</v>
      </c>
      <c r="M1046" s="489" t="e">
        <f>VLOOKUP(L1048,dsma,3,0)&amp;"-"&amp;VLOOKUP(L1048,dsma,5,0)</f>
        <v>#N/A</v>
      </c>
      <c r="N1046" s="489"/>
      <c r="O1046" s="489"/>
      <c r="P1046" s="489"/>
      <c r="Q1046" s="41"/>
      <c r="R1046" s="42"/>
      <c r="S1046" s="43" t="s">
        <v>180</v>
      </c>
      <c r="T1046" s="44">
        <f>60-COUNTIF(O1049:T1058, " ")</f>
        <v>0</v>
      </c>
    </row>
    <row r="1047" spans="2:22" ht="12.95" customHeight="1" x14ac:dyDescent="0.2">
      <c r="B1047" s="83"/>
      <c r="C1047" s="41"/>
      <c r="D1047" s="41"/>
      <c r="E1047" s="45"/>
      <c r="F1047" s="41"/>
      <c r="G1047" s="41"/>
      <c r="H1047" s="41"/>
      <c r="I1047" s="41"/>
      <c r="J1047" s="41"/>
      <c r="K1047" s="41"/>
      <c r="L1047" s="83"/>
      <c r="M1047" s="41"/>
      <c r="N1047" s="41"/>
      <c r="O1047" s="45"/>
      <c r="P1047" s="41"/>
      <c r="Q1047" s="41"/>
      <c r="R1047" s="41"/>
      <c r="S1047" s="41"/>
      <c r="T1047" s="41"/>
    </row>
    <row r="1048" spans="2:22" ht="12.95" customHeight="1" x14ac:dyDescent="0.2">
      <c r="B1048" s="85" t="str">
        <f>X135</f>
        <v>BN08</v>
      </c>
      <c r="C1048" s="46" t="s">
        <v>96</v>
      </c>
      <c r="D1048" s="46" t="s">
        <v>97</v>
      </c>
      <c r="E1048" s="46" t="s">
        <v>15</v>
      </c>
      <c r="F1048" s="46" t="s">
        <v>16</v>
      </c>
      <c r="G1048" s="46" t="s">
        <v>38</v>
      </c>
      <c r="H1048" s="46" t="s">
        <v>39</v>
      </c>
      <c r="I1048" s="46" t="s">
        <v>40</v>
      </c>
      <c r="J1048" s="46" t="s">
        <v>41</v>
      </c>
      <c r="K1048" s="74"/>
      <c r="L1048" s="85">
        <f>X136</f>
        <v>0</v>
      </c>
      <c r="M1048" s="46" t="s">
        <v>96</v>
      </c>
      <c r="N1048" s="46" t="s">
        <v>97</v>
      </c>
      <c r="O1048" s="46" t="s">
        <v>15</v>
      </c>
      <c r="P1048" s="46" t="s">
        <v>16</v>
      </c>
      <c r="Q1048" s="46" t="s">
        <v>38</v>
      </c>
      <c r="R1048" s="46" t="s">
        <v>39</v>
      </c>
      <c r="S1048" s="46" t="s">
        <v>40</v>
      </c>
      <c r="T1048" s="46" t="s">
        <v>41</v>
      </c>
      <c r="V1048" s="89">
        <v>132</v>
      </c>
    </row>
    <row r="1049" spans="2:22" ht="12.95" customHeight="1" x14ac:dyDescent="0.2">
      <c r="B1049" s="488" t="s">
        <v>25</v>
      </c>
      <c r="C1049" s="38">
        <v>1</v>
      </c>
      <c r="D1049" s="47" t="s">
        <v>98</v>
      </c>
      <c r="E1049" s="38" t="str">
        <f>IF(COUNTIF(MaGv!$C$4:$BB$4, B1048)&gt;0, INDEX(MaGv!$C$3:$BB$4, 1, MATCH(B1048, MaGv!$C$4:$BB$4,0))," ")</f>
        <v xml:space="preserve"> </v>
      </c>
      <c r="F1049" s="38" t="str">
        <f>IF(COUNTIF(MaGv!$C$9:$BB$9, B1048)&gt;0, INDEX(MaGv!$C$3:$BB$9, 1, MATCH(B1048, MaGv!$C$9:$BB$9,0))," ")</f>
        <v xml:space="preserve"> </v>
      </c>
      <c r="G1049" s="38" t="str">
        <f>IF(COUNTIF(MaGv!$C$14:$BB$14, B1048)&gt;0, INDEX(MaGv!$C$3:$BB$14, 1, MATCH(B1048, MaGv!$C$14:$BB$14,0))," ")</f>
        <v xml:space="preserve"> </v>
      </c>
      <c r="H1049" s="38" t="str">
        <f>IF(COUNTIF(MaGv!$C$19:$BB$19, B1048)&gt;0, INDEX(MaGv!$C$3:$BB$19, 1, MATCH(B1048, MaGv!$C$19:$BB$19,0))," ")</f>
        <v xml:space="preserve"> </v>
      </c>
      <c r="I1049" s="38" t="str">
        <f>IF(COUNTIF(MaGv!$C$24:$BB$24, B1048)&gt;0, INDEX(MaGv!$C$3:$BB$24, 1, MATCH(B1048, MaGv!$C$24:$BB$24,0))," ")</f>
        <v xml:space="preserve"> </v>
      </c>
      <c r="J1049" s="38" t="str">
        <f>IF(COUNTIF(MaGv!$C$29:$BB$29, B1048)&gt;0, INDEX(MaGv!$C$3:$BB$29, 1, MATCH(B1048, MaGv!$C$29:$BB$29,0))," ")</f>
        <v xml:space="preserve"> </v>
      </c>
      <c r="K1049" s="75"/>
      <c r="L1049" s="488" t="s">
        <v>25</v>
      </c>
      <c r="M1049" s="38">
        <v>1</v>
      </c>
      <c r="N1049" s="47" t="s">
        <v>98</v>
      </c>
      <c r="O1049" s="38" t="str">
        <f>IF(COUNTIF(MaGv!$C$4:$BB$4, L1048)&gt;0, INDEX(MaGv!$C$3:$BB$4, 1, MATCH(L1048, MaGv!$C$4:$BB$4,0))," ")</f>
        <v xml:space="preserve"> </v>
      </c>
      <c r="P1049" s="38" t="str">
        <f>IF(COUNTIF(MaGv!$C$9:$BB$9, L1048)&gt;0, INDEX(MaGv!$C$3:$BB$9, 1, MATCH(L1048, MaGv!$C$9:$BB$9,0))," ")</f>
        <v xml:space="preserve"> </v>
      </c>
      <c r="Q1049" s="38" t="str">
        <f>IF(COUNTIF(MaGv!$C$14:$BB$14, L1048)&gt;0, INDEX(MaGv!$C$3:$BB$14, 1, MATCH(L1048, MaGv!$C$14:$BB$14,0))," ")</f>
        <v xml:space="preserve"> </v>
      </c>
      <c r="R1049" s="38" t="str">
        <f>IF(COUNTIF(MaGv!$C$19:$BB$19, L1048)&gt;0, INDEX(MaGv!$C$3:$BB$19, 1, MATCH(L1048, MaGv!$C$19:$BB$19,0))," ")</f>
        <v xml:space="preserve"> </v>
      </c>
      <c r="S1049" s="38" t="str">
        <f>IF(COUNTIF(MaGv!$C$24:$BB$24, L1048)&gt;0, INDEX(MaGv!$C$3:$BB$24, 1, MATCH(L1048, MaGv!$C$24:$BB$24,0))," ")</f>
        <v xml:space="preserve"> </v>
      </c>
      <c r="T1049" s="38" t="str">
        <f>IF(COUNTIF(MaGv!$C$29:$BB$29, L1048)&gt;0, INDEX(MaGv!$C$3:$BB$29, 1, MATCH(L1048, MaGv!$C$29:$BB$29,0))," ")</f>
        <v xml:space="preserve"> </v>
      </c>
    </row>
    <row r="1050" spans="2:22" ht="12.95" customHeight="1" x14ac:dyDescent="0.2">
      <c r="B1050" s="486"/>
      <c r="C1050" s="48">
        <v>2</v>
      </c>
      <c r="D1050" s="49" t="s">
        <v>140</v>
      </c>
      <c r="E1050" s="48" t="str">
        <f>IF(COUNTIF(MaGv!$C$5:$BB$5, B1048)&gt;0, INDEX(MaGv!$C$3:$BB$5, 1, MATCH(B1048, MaGv!$C$5:$BB$5,0))," ")</f>
        <v xml:space="preserve"> </v>
      </c>
      <c r="F1050" s="48" t="str">
        <f>IF(COUNTIF(MaGv!$C$10:$BB$10, B1048)&gt;0, INDEX(MaGv!$C$3:$BB$10, 1, MATCH(B1048, MaGv!$C$10:$BB$10,0))," ")</f>
        <v xml:space="preserve"> </v>
      </c>
      <c r="G1050" s="48" t="str">
        <f>IF(COUNTIF(MaGv!$C$15:$BB$15, B1048)&gt;0, INDEX(MaGv!$C$3:$BB$15, 1, MATCH(B1048, MaGv!$C$15:$BB$15,0))," ")</f>
        <v xml:space="preserve"> </v>
      </c>
      <c r="H1050" s="48" t="str">
        <f>IF(COUNTIF(MaGv!$C$20:$BB$20, B1048)&gt;0, INDEX(MaGv!$C$3:$BB$20, 1, MATCH(B1048, MaGv!$C$20:$BB$20,0))," ")</f>
        <v xml:space="preserve"> </v>
      </c>
      <c r="I1050" s="48" t="str">
        <f>IF(COUNTIF(MaGv!$C$25:$BB$25, B1048)&gt;0, INDEX(MaGv!$C$3:$BB$25, 1, MATCH(B1048, MaGv!$C$25:$BB$25,0))," ")</f>
        <v xml:space="preserve"> </v>
      </c>
      <c r="J1050" s="48" t="str">
        <f>IF(COUNTIF(MaGv!$C$30:$BB$30, B1048)&gt;0, INDEX(MaGv!$C$3:$BB$30, 1, MATCH(B1048, MaGv!$C$30:$BB$30,0))," ")</f>
        <v xml:space="preserve"> </v>
      </c>
      <c r="K1050" s="75"/>
      <c r="L1050" s="486"/>
      <c r="M1050" s="48">
        <v>2</v>
      </c>
      <c r="N1050" s="49" t="s">
        <v>140</v>
      </c>
      <c r="O1050" s="48" t="str">
        <f>IF(COUNTIF(MaGv!$C$5:$BB$5, L1048)&gt;0, INDEX(MaGv!$C$3:$BB$5, 1, MATCH(L1048, MaGv!$C$5:$BB$5,0))," ")</f>
        <v xml:space="preserve"> </v>
      </c>
      <c r="P1050" s="48" t="str">
        <f>IF(COUNTIF(MaGv!$C$10:$BB$10, L1048)&gt;0, INDEX(MaGv!$C$3:$BB$10, 1, MATCH(L1048, MaGv!$C$10:$BB$10,0))," ")</f>
        <v xml:space="preserve"> </v>
      </c>
      <c r="Q1050" s="48" t="str">
        <f>IF(COUNTIF(MaGv!$C$15:$BB$15, L1048)&gt;0, INDEX(MaGv!$C$3:$BB$15, 1, MATCH(L1048, MaGv!$C$15:$BB$15,0))," ")</f>
        <v xml:space="preserve"> </v>
      </c>
      <c r="R1050" s="48" t="str">
        <f>IF(COUNTIF(MaGv!$C$20:$BB$20, L1048)&gt;0, INDEX(MaGv!$C$3:$BB$20, 1, MATCH(L1048, MaGv!$C$20:$BB$20,0))," ")</f>
        <v xml:space="preserve"> </v>
      </c>
      <c r="S1050" s="48" t="str">
        <f>IF(COUNTIF(MaGv!$C$25:$BB$25, L1048)&gt;0, INDEX(MaGv!$C$3:$BB$25, 1, MATCH(L1048, MaGv!$C$25:$BB$25,0))," ")</f>
        <v xml:space="preserve"> </v>
      </c>
      <c r="T1050" s="48" t="str">
        <f>IF(COUNTIF(MaGv!$C$30:$BB$30, L1048)&gt;0, INDEX(MaGv!$C$3:$BB$30, 1, MATCH(L1048, MaGv!$C$30:$BB$30,0))," ")</f>
        <v xml:space="preserve"> </v>
      </c>
    </row>
    <row r="1051" spans="2:22" ht="12.95" customHeight="1" x14ac:dyDescent="0.2">
      <c r="B1051" s="486"/>
      <c r="C1051" s="48">
        <v>3</v>
      </c>
      <c r="D1051" s="49" t="s">
        <v>445</v>
      </c>
      <c r="E1051" s="48" t="str">
        <f>IF(COUNTIF(MaGv!$C$6:$BB$6, B1048)&gt;0, INDEX(MaGv!$C$3:$BB$6, 1, MATCH(B1048, MaGv!$C$6:$BB$6,0))," ")</f>
        <v xml:space="preserve"> </v>
      </c>
      <c r="F1051" s="48" t="str">
        <f>IF(COUNTIF(MaGv!$C$11:$BB$11, B1048)&gt;0, INDEX(MaGv!$C$3:$BB$11, 1, MATCH(B1048, MaGv!$C$11:$BB$11,0))," ")</f>
        <v xml:space="preserve"> </v>
      </c>
      <c r="G1051" s="48" t="str">
        <f>IF(COUNTIF(MaGv!$C$16:$BB$16, B1048)&gt;0, INDEX(MaGv!$C$3:$BB$16, 1, MATCH(B1048, MaGv!$C$16:$BB$16,0))," ")</f>
        <v xml:space="preserve"> </v>
      </c>
      <c r="H1051" s="48" t="str">
        <f>IF(COUNTIF(MaGv!$C$21:$BB$21, B1048)&gt;0, INDEX(MaGv!$C$3:$BB$21, 1, MATCH(B1048, MaGv!$C$21:$BB$21,0))," ")</f>
        <v xml:space="preserve"> </v>
      </c>
      <c r="I1051" s="48" t="str">
        <f>IF(COUNTIF(MaGv!$C$26:$BB$26, B1048)&gt;0, INDEX(MaGv!$C$3:$BB$26, 1, MATCH(B1048, MaGv!$C$26:$BB$26,0))," ")</f>
        <v xml:space="preserve"> </v>
      </c>
      <c r="J1051" s="48" t="str">
        <f>IF(COUNTIF(MaGv!$C$31:$BB$31, B1048)&gt;0, INDEX(MaGv!$C$3:$BB$31, 1, MATCH(B1048, MaGv!$C$31:$BB$31,0))," ")</f>
        <v xml:space="preserve"> </v>
      </c>
      <c r="K1051" s="75"/>
      <c r="L1051" s="486"/>
      <c r="M1051" s="48">
        <v>3</v>
      </c>
      <c r="N1051" s="49" t="s">
        <v>445</v>
      </c>
      <c r="O1051" s="48" t="str">
        <f>IF(COUNTIF(MaGv!$C$6:$BB$6, L1048)&gt;0, INDEX(MaGv!$C$3:$BB$6, 1, MATCH(L1048, MaGv!$C$6:$BB$6,0))," ")</f>
        <v xml:space="preserve"> </v>
      </c>
      <c r="P1051" s="48" t="str">
        <f>IF(COUNTIF(MaGv!$C$11:$BB$11, L1048)&gt;0, INDEX(MaGv!$C$3:$BB$11, 1, MATCH(L1048, MaGv!$C$11:$BB$11,0))," ")</f>
        <v xml:space="preserve"> </v>
      </c>
      <c r="Q1051" s="48" t="str">
        <f>IF(COUNTIF(MaGv!$C$16:$BB$16, L1048)&gt;0, INDEX(MaGv!$C$3:$BB$16, 1, MATCH(L1048, MaGv!$C$16:$BB$16,0))," ")</f>
        <v xml:space="preserve"> </v>
      </c>
      <c r="R1051" s="48" t="str">
        <f>IF(COUNTIF(MaGv!$C$21:$BB$21, L1048)&gt;0, INDEX(MaGv!$C$3:$BB$21, 1, MATCH(L1048, MaGv!$C$21:$BB$21,0))," ")</f>
        <v xml:space="preserve"> </v>
      </c>
      <c r="S1051" s="48" t="str">
        <f>IF(COUNTIF(MaGv!$C$26:$BB$26, L1048)&gt;0, INDEX(MaGv!$C$3:$BB$26, 1, MATCH(L1048, MaGv!$C$26:$BB$26,0))," ")</f>
        <v xml:space="preserve"> </v>
      </c>
      <c r="T1051" s="48" t="str">
        <f>IF(COUNTIF(MaGv!$C$31:$BB$31, L1048)&gt;0, INDEX(MaGv!$C$3:$BB$31, 1, MATCH(L1048, MaGv!$C$31:$BB$31,0))," ")</f>
        <v xml:space="preserve"> </v>
      </c>
    </row>
    <row r="1052" spans="2:22" ht="12.95" customHeight="1" x14ac:dyDescent="0.2">
      <c r="B1052" s="486"/>
      <c r="C1052" s="48">
        <v>4</v>
      </c>
      <c r="D1052" s="49" t="s">
        <v>141</v>
      </c>
      <c r="E1052" s="48" t="str">
        <f>IF(COUNTIF(MaGv!$C$7:$BB$7, B1048)&gt;0, INDEX(MaGv!$C$3:$BB$7, 1, MATCH(B1048, MaGv!$C$7:$BB$7,0))," ")</f>
        <v xml:space="preserve"> </v>
      </c>
      <c r="F1052" s="48" t="str">
        <f>IF(COUNTIF(MaGv!$C$12:$BB$12, B1048)&gt;0, INDEX(MaGv!$C$3:$BB$12, 1, MATCH(B1048, MaGv!$C$12:$BB$12,0))," ")</f>
        <v xml:space="preserve"> </v>
      </c>
      <c r="G1052" s="48" t="str">
        <f>IF(COUNTIF(MaGv!$C$17:$BB$17, B1048)&gt;0, INDEX(MaGv!$C$3:$BB$17, 1, MATCH(B1048, MaGv!$C$17:$BB$17,0))," ")</f>
        <v xml:space="preserve"> </v>
      </c>
      <c r="H1052" s="48" t="str">
        <f>IF(COUNTIF(MaGv!$C$22:$BB$22, B1048)&gt;0, INDEX(MaGv!$C$3:$BB$22, 1, MATCH(B1048, MaGv!$C$22:$BB$22,0))," ")</f>
        <v xml:space="preserve"> </v>
      </c>
      <c r="I1052" s="48" t="str">
        <f>IF(COUNTIF(MaGv!$C$27:$BB$27, B1048)&gt;0, INDEX(MaGv!$C$3:$BB$27, 1, MATCH(B1048, MaGv!$C$27:$BB$27,0))," ")</f>
        <v xml:space="preserve"> </v>
      </c>
      <c r="J1052" s="48" t="str">
        <f>IF(COUNTIF(MaGv!$C$32:$BB$32, B1048)&gt;0, INDEX(MaGv!$C$3:$BB$32, 1, MATCH(B1048, MaGv!$C$32:$BB$32,0))," ")</f>
        <v xml:space="preserve"> </v>
      </c>
      <c r="K1052" s="75"/>
      <c r="L1052" s="486"/>
      <c r="M1052" s="48">
        <v>4</v>
      </c>
      <c r="N1052" s="49" t="s">
        <v>141</v>
      </c>
      <c r="O1052" s="48" t="str">
        <f>IF(COUNTIF(MaGv!$C$7:$BB$7, L1048)&gt;0, INDEX(MaGv!$C$3:$BB$7, 1, MATCH(L1048, MaGv!$C$7:$BB$7,0))," ")</f>
        <v xml:space="preserve"> </v>
      </c>
      <c r="P1052" s="48" t="str">
        <f>IF(COUNTIF(MaGv!$C$12:$BB$12, L1048)&gt;0, INDEX(MaGv!$C$3:$BB$12, 1, MATCH(L1048, MaGv!$C$12:$BB$12,0))," ")</f>
        <v xml:space="preserve"> </v>
      </c>
      <c r="Q1052" s="48" t="str">
        <f>IF(COUNTIF(MaGv!$C$17:$BB$17, L1048)&gt;0, INDEX(MaGv!$C$3:$BB$17, 1, MATCH(L1048, MaGv!$C$17:$BB$17,0))," ")</f>
        <v xml:space="preserve"> </v>
      </c>
      <c r="R1052" s="48" t="str">
        <f>IF(COUNTIF(MaGv!$C$22:$BB$22, L1048)&gt;0, INDEX(MaGv!$C$3:$BB$22, 1, MATCH(L1048, MaGv!$C$22:$BB$22,0))," ")</f>
        <v xml:space="preserve"> </v>
      </c>
      <c r="S1052" s="48" t="str">
        <f>IF(COUNTIF(MaGv!$C$27:$BB$27, L1048)&gt;0, INDEX(MaGv!$C$3:$BB$27, 1, MATCH(L1048, MaGv!$C$27:$BB$27,0))," ")</f>
        <v xml:space="preserve"> </v>
      </c>
      <c r="T1052" s="48" t="str">
        <f>IF(COUNTIF(MaGv!$C$32:$BB$32, L1048)&gt;0, INDEX(MaGv!$C$3:$BB$32, 1, MATCH(L1048, MaGv!$C$32:$BB$32,0))," ")</f>
        <v xml:space="preserve"> </v>
      </c>
    </row>
    <row r="1053" spans="2:22" ht="12.95" customHeight="1" thickBot="1" x14ac:dyDescent="0.25">
      <c r="B1053" s="486"/>
      <c r="C1053" s="79">
        <v>5</v>
      </c>
      <c r="D1053" s="81" t="s">
        <v>142</v>
      </c>
      <c r="E1053" s="79" t="str">
        <f>IF(COUNTIF(MaGv!$C$8:$BB$8, B1048)&gt;0, INDEX(MaGv!$C$3:$BB$8, 1, MATCH(B1048, MaGv!$C$8:$BB$8,0))," ")</f>
        <v xml:space="preserve"> </v>
      </c>
      <c r="F1053" s="79" t="str">
        <f>IF(COUNTIF(MaGv!$C$13:$BB$13, B1048)&gt;0, INDEX(MaGv!$C$3:$BB$13, 1, MATCH(B1048, MaGv!$C$13:$BB$13,0))," ")</f>
        <v xml:space="preserve"> </v>
      </c>
      <c r="G1053" s="79" t="str">
        <f>IF(COUNTIF(MaGv!$C$18:$BB$18, B1048)&gt;0, INDEX(MaGv!$C$3:$BB$18, 1, MATCH(B1048, MaGv!$C$18:$BB$18,0))," ")</f>
        <v xml:space="preserve"> </v>
      </c>
      <c r="H1053" s="79" t="str">
        <f>IF(COUNTIF(MaGv!$C$23:$BB$23, B1048)&gt;0, INDEX(MaGv!$C$3:$BB$23, 1, MATCH(B1048, MaGv!$C$23:$BB$23,0))," ")</f>
        <v xml:space="preserve"> </v>
      </c>
      <c r="I1053" s="79" t="str">
        <f>IF(COUNTIF(MaGv!$C$28:$BB$28, B1048)&gt;0, INDEX(MaGv!$C$3:$BB$28, 1, MATCH(B1048, MaGv!$C$28:$BB$28,0))," ")</f>
        <v xml:space="preserve"> </v>
      </c>
      <c r="J1053" s="79" t="str">
        <f>IF(COUNTIF(MaGv!$C$33:$BB$33, B1048)&gt;0, INDEX(MaGv!$C$3:$BB$33, 1, MATCH(B1048, MaGv!$C$33:$BB$33, 0))," ")</f>
        <v xml:space="preserve"> </v>
      </c>
      <c r="K1053" s="75"/>
      <c r="L1053" s="486"/>
      <c r="M1053" s="79">
        <v>5</v>
      </c>
      <c r="N1053" s="81" t="s">
        <v>142</v>
      </c>
      <c r="O1053" s="79" t="str">
        <f>IF(COUNTIF(MaGv!$C$8:$BB$8, L1048)&gt;0, INDEX(MaGv!$C$3:$BB$8, 1, MATCH(L1048, MaGv!$C$8:$BB$8,0))," ")</f>
        <v xml:space="preserve"> </v>
      </c>
      <c r="P1053" s="79" t="str">
        <f>IF(COUNTIF(MaGv!$C$13:$BB$13, L1048)&gt;0, INDEX(MaGv!$C$3:$BB$13, 1, MATCH(L1048, MaGv!$C$13:$BB$13,0))," ")</f>
        <v xml:space="preserve"> </v>
      </c>
      <c r="Q1053" s="79" t="str">
        <f>IF(COUNTIF(MaGv!$C$18:$BB$18, L1048)&gt;0, INDEX(MaGv!$C$3:$BB$18, 1, MATCH(L1048, MaGv!$C$18:$BB$18,0))," ")</f>
        <v xml:space="preserve"> </v>
      </c>
      <c r="R1053" s="79" t="str">
        <f>IF(COUNTIF(MaGv!$C$23:$BB$23, L1048)&gt;0, INDEX(MaGv!$C$3:$BB$23, 1, MATCH(L1048, MaGv!$C$23:$BB$23,0))," ")</f>
        <v xml:space="preserve"> </v>
      </c>
      <c r="S1053" s="79" t="str">
        <f>IF(COUNTIF(MaGv!$C$28:$BB$28, L1048)&gt;0, INDEX(MaGv!$C$3:$BB$28, 1, MATCH(L1048, MaGv!$C$28:$BB$28,0))," ")</f>
        <v xml:space="preserve"> </v>
      </c>
      <c r="T1053" s="79" t="str">
        <f>IF(COUNTIF(MaGv!$C$33:$BB$33, L1048)&gt;0, INDEX(MaGv!$C$3:$BB$33, 1, MATCH(L1048, MaGv!$C$33:$BB$33, 0))," ")</f>
        <v xml:space="preserve"> </v>
      </c>
    </row>
    <row r="1054" spans="2:22" ht="12.95" customHeight="1" thickTop="1" x14ac:dyDescent="0.2">
      <c r="B1054" s="485" t="s">
        <v>24</v>
      </c>
      <c r="C1054" s="80">
        <v>1</v>
      </c>
      <c r="D1054" s="82" t="s">
        <v>446</v>
      </c>
      <c r="E1054" s="80" t="str">
        <f>IF(COUNTIF(MaGv!$C$39:$BB$39, B1048)&gt;0, INDEX(MaGv!$C$38:$BB$39, 1, MATCH(B1048, MaGv!$C$39:$BB$39,0))," ")</f>
        <v xml:space="preserve"> </v>
      </c>
      <c r="F1054" s="80" t="str">
        <f>IF(COUNTIF(MaGv!$C$44:$BB$44, B1048)&gt;0, INDEX(MaGv!$C$38:$BB$44, 1, MATCH(B1048, MaGv!$C$44:$BB$44,0))," ")</f>
        <v xml:space="preserve"> </v>
      </c>
      <c r="G1054" s="80" t="str">
        <f>IF(COUNTIF(MaGv!$C$49:$BB$49, B1048)&gt;0, INDEX(MaGv!$C$38:$BB$49, 1, MATCH(B1048, MaGv!$C$49:$BB$49,0))," ")</f>
        <v xml:space="preserve"> </v>
      </c>
      <c r="H1054" s="80" t="str">
        <f>IF(COUNTIF(MaGv!$C$54:$BB$54, B1048)&gt;0, INDEX(MaGv!$C$38:$BB$54, 1, MATCH(B1048, MaGv!$C$54:$BB$54,0))," ")</f>
        <v xml:space="preserve"> </v>
      </c>
      <c r="I1054" s="80" t="str">
        <f>IF(COUNTIF(MaGv!$C$59:$BB$59, B1048)&gt;0, INDEX(MaGv!$C$38:$BB$59, 1, MATCH(B1048, MaGv!$C$59:$BB$59,0))," ")</f>
        <v xml:space="preserve"> </v>
      </c>
      <c r="J1054" s="80" t="str">
        <f>IF(COUNTIF(MaGv!$C$64:$BB$64, B1048)&gt;0, INDEX(MaGv!$C$38:$BB$64, 1, MATCH(B1048, MaGv!$C$64:$BB$64,0))," ")</f>
        <v xml:space="preserve"> </v>
      </c>
      <c r="K1054" s="75"/>
      <c r="L1054" s="485" t="s">
        <v>24</v>
      </c>
      <c r="M1054" s="80">
        <v>1</v>
      </c>
      <c r="N1054" s="82" t="s">
        <v>446</v>
      </c>
      <c r="O1054" s="80" t="str">
        <f>IF(COUNTIF(MaGv!$C$39:$BB$39, L1048)&gt;0, INDEX(MaGv!$C$38:$BB$39, 1, MATCH(L1048, MaGv!$C$39:$BB$39,0))," ")</f>
        <v xml:space="preserve"> </v>
      </c>
      <c r="P1054" s="80" t="str">
        <f>IF(COUNTIF(MaGv!$C$44:$BB$44, L1048)&gt;0, INDEX(MaGv!$C$38:$BB$44, 1, MATCH(L1048, MaGv!$C$44:$BB$44,0))," ")</f>
        <v xml:space="preserve"> </v>
      </c>
      <c r="Q1054" s="80" t="str">
        <f>IF(COUNTIF(MaGv!$C$49:$BB$49, L1048)&gt;0, INDEX(MaGv!$C$38:$BB$49, 1, MATCH(L1048, MaGv!$C$49:$BB$49,0))," ")</f>
        <v xml:space="preserve"> </v>
      </c>
      <c r="R1054" s="80" t="str">
        <f>IF(COUNTIF(MaGv!$C$54:$BB$54, L1048)&gt;0, INDEX(MaGv!$C$38:$BB$54, 1, MATCH(L1048, MaGv!$C$54:$BB$54,0))," ")</f>
        <v xml:space="preserve"> </v>
      </c>
      <c r="S1054" s="80" t="str">
        <f>IF(COUNTIF(MaGv!$C$59:$BB$59, L1048)&gt;0, INDEX(MaGv!$C$38:$BB$59, 1, MATCH(L1048, MaGv!$C$59:$BB$59,0))," ")</f>
        <v xml:space="preserve"> </v>
      </c>
      <c r="T1054" s="80" t="str">
        <f>IF(COUNTIF(MaGv!$C$64:$BB$64, L1048)&gt;0, INDEX(MaGv!$C$38:$BB$64, 1, MATCH(L1048, MaGv!$C$64:$BB$64,0))," ")</f>
        <v xml:space="preserve"> </v>
      </c>
    </row>
    <row r="1055" spans="2:22" ht="12.95" customHeight="1" x14ac:dyDescent="0.2">
      <c r="B1055" s="486"/>
      <c r="C1055" s="48">
        <v>2</v>
      </c>
      <c r="D1055" s="49" t="s">
        <v>707</v>
      </c>
      <c r="E1055" s="48" t="str">
        <f>IF(COUNTIF(MaGv!$C$40:$BB$40, B1048)&gt;0, INDEX(MaGv!$C$38:$BB$40, 1, MATCH(B1048, MaGv!$C$40:$BB$40,0))," ")</f>
        <v xml:space="preserve"> </v>
      </c>
      <c r="F1055" s="48" t="str">
        <f>IF(COUNTIF(MaGv!$C$45:$BB$45, B1048)&gt;0, INDEX(MaGv!$C$38:$BB$45, 1, MATCH(B1048, MaGv!$C$45:$BB$45,0))," ")</f>
        <v>B13</v>
      </c>
      <c r="G1055" s="48" t="str">
        <f>IF(COUNTIF(MaGv!$C$50:$BB$50, B1048)&gt;0, INDEX(MaGv!$C$38:$BB$50, 1, MATCH(B1048, MaGv!$C$50:$BB$50,0))," ")</f>
        <v>B13</v>
      </c>
      <c r="H1055" s="48" t="str">
        <f>IF(COUNTIF(MaGv!$C$55:$BB$55, B1048)&gt;0, INDEX(MaGv!$C$38:$BB$55, 1, MATCH(B1048, MaGv!$C$55:$BB$55,0))," ")</f>
        <v xml:space="preserve"> </v>
      </c>
      <c r="I1055" s="48" t="str">
        <f>IF(COUNTIF(MaGv!$C$60:$BB$60, B1048)&gt;0, INDEX(MaGv!$C$38:$BB$60, 1, MATCH(B1048, MaGv!$C$60:$BB$60,0))," ")</f>
        <v xml:space="preserve"> </v>
      </c>
      <c r="J1055" s="48" t="str">
        <f>IF(COUNTIF(MaGv!$C$65:$BB$65, B1048)&gt;0, INDEX(MaGv!$C$38:$BB$65, 1, MATCH(B1048, MaGv!$C$65:$BB$65,0))," ")</f>
        <v xml:space="preserve"> </v>
      </c>
      <c r="K1055" s="75"/>
      <c r="L1055" s="486"/>
      <c r="M1055" s="48">
        <v>2</v>
      </c>
      <c r="N1055" s="49" t="s">
        <v>707</v>
      </c>
      <c r="O1055" s="48" t="str">
        <f>IF(COUNTIF(MaGv!$C$40:$BB$40, L1048)&gt;0, INDEX(MaGv!$C$38:$BB$40, 1, MATCH(L1048, MaGv!$C$40:$BB$40,0))," ")</f>
        <v xml:space="preserve"> </v>
      </c>
      <c r="P1055" s="48" t="str">
        <f>IF(COUNTIF(MaGv!$C$45:$BB$45, L1048)&gt;0, INDEX(MaGv!$C$38:$BB$45, 1, MATCH(L1048, MaGv!$C$45:$BB$45,0))," ")</f>
        <v xml:space="preserve"> </v>
      </c>
      <c r="Q1055" s="48" t="str">
        <f>IF(COUNTIF(MaGv!$C$50:$BB$50, L1048)&gt;0, INDEX(MaGv!$C$38:$BB$50, 1, MATCH(L1048, MaGv!$C$50:$BB$50,0))," ")</f>
        <v xml:space="preserve"> </v>
      </c>
      <c r="R1055" s="48" t="str">
        <f>IF(COUNTIF(MaGv!$C$55:$BB$55, L1048)&gt;0, INDEX(MaGv!$C$38:$BB$55, 1, MATCH(L1048, MaGv!$C$55:$BB$55,0))," ")</f>
        <v xml:space="preserve"> </v>
      </c>
      <c r="S1055" s="48" t="str">
        <f>IF(COUNTIF(MaGv!$C$60:$BB$60, L1048)&gt;0, INDEX(MaGv!$C$38:$BB$60, 1, MATCH(L1048, MaGv!$C$60:$BB$60,0))," ")</f>
        <v xml:space="preserve"> </v>
      </c>
      <c r="T1055" s="48" t="str">
        <f>IF(COUNTIF(MaGv!$C$65:$BB$65, L1048)&gt;0, INDEX(MaGv!$C$38:$BB$65, 1, MATCH(L1048, MaGv!$C$65:$BB$65,0))," ")</f>
        <v xml:space="preserve"> </v>
      </c>
    </row>
    <row r="1056" spans="2:22" ht="12.95" customHeight="1" x14ac:dyDescent="0.2">
      <c r="B1056" s="486"/>
      <c r="C1056" s="48">
        <v>3</v>
      </c>
      <c r="D1056" s="49" t="s">
        <v>708</v>
      </c>
      <c r="E1056" s="48" t="str">
        <f>IF(COUNTIF(MaGv!$C$41:$BB$41, B1048)&gt;0, INDEX(MaGv!$C$38:$BB$41, 1, MATCH(B1048, MaGv!$C$41:$BB$41,0))," ")</f>
        <v xml:space="preserve"> </v>
      </c>
      <c r="F1056" s="48" t="str">
        <f>IF(COUNTIF(MaGv!$C$46:$BB$46, B1048)&gt;0, INDEX(MaGv!$C$38:$BB$46, 1, MATCH(B1048, MaGv!$C$46:$BB$46,0))," ")</f>
        <v>B11</v>
      </c>
      <c r="G1056" s="48" t="str">
        <f>IF(COUNTIF(MaGv!$C$51:$BB$51, B1048)&gt;0, INDEX(MaGv!$C$38:$BB$51, 1, MATCH(B1048, MaGv!$C$51:$BB$51,0))," ")</f>
        <v>B13</v>
      </c>
      <c r="H1056" s="48" t="str">
        <f>IF(COUNTIF(MaGv!$C$56:$BB$56, B1048)&gt;0, INDEX(MaGv!$C$38:$BB$56, 1, MATCH(B1048, MaGv!$C$56:$BB$56,0))," ")</f>
        <v xml:space="preserve"> </v>
      </c>
      <c r="I1056" s="48" t="str">
        <f>IF(COUNTIF(MaGv!$C$61:$BB$61, B1048)&gt;0, INDEX(MaGv!$C$38:$BB$61, 1, MATCH(B1048, MaGv!$C$61:$BB$61,0))," ")</f>
        <v xml:space="preserve"> </v>
      </c>
      <c r="J1056" s="48" t="str">
        <f>IF(COUNTIF(MaGv!$C$66:$BB$66, B1048)&gt;0, INDEX(MaGv!$C$38:$BB$66, 1, MATCH(B1048, MaGv!$C$66:$BB$66,0))," ")</f>
        <v xml:space="preserve"> </v>
      </c>
      <c r="K1056" s="75"/>
      <c r="L1056" s="486"/>
      <c r="M1056" s="48">
        <v>3</v>
      </c>
      <c r="N1056" s="49" t="s">
        <v>708</v>
      </c>
      <c r="O1056" s="48" t="str">
        <f>IF(COUNTIF(MaGv!$C$41:$BB$41, L1048)&gt;0, INDEX(MaGv!$C$38:$BB$41, 1, MATCH(L1048, MaGv!$C$41:$BB$41,0))," ")</f>
        <v xml:space="preserve"> </v>
      </c>
      <c r="P1056" s="48" t="str">
        <f>IF(COUNTIF(MaGv!$C$46:$BB$46, L1048)&gt;0, INDEX(MaGv!$C$38:$BB$46, 1, MATCH(L1048, MaGv!$C$46:$BB$46,0))," ")</f>
        <v xml:space="preserve"> </v>
      </c>
      <c r="Q1056" s="48" t="str">
        <f>IF(COUNTIF(MaGv!$C$51:$BB$51, L1048)&gt;0, INDEX(MaGv!$C$38:$BB$51, 1, MATCH(L1048, MaGv!$C$51:$BB$51,0))," ")</f>
        <v xml:space="preserve"> </v>
      </c>
      <c r="R1056" s="48" t="str">
        <f>IF(COUNTIF(MaGv!$C$56:$BB$56, L1048)&gt;0, INDEX(MaGv!$C$38:$BB$56, 1, MATCH(L1048, MaGv!$C$56:$BB$56,0))," ")</f>
        <v xml:space="preserve"> </v>
      </c>
      <c r="S1056" s="48" t="str">
        <f>IF(COUNTIF(MaGv!$C$61:$BB$61, L1048)&gt;0, INDEX(MaGv!$C$38:$BB$61, 1, MATCH(L1048, MaGv!$C$61:$BB$61,0))," ")</f>
        <v xml:space="preserve"> </v>
      </c>
      <c r="T1056" s="48" t="str">
        <f>IF(COUNTIF(MaGv!$C$66:$BB$66, L1048)&gt;0, INDEX(MaGv!$C$38:$BB$66, 1, MATCH(L1048, MaGv!$C$66:$BB$66,0))," ")</f>
        <v xml:space="preserve"> </v>
      </c>
    </row>
    <row r="1057" spans="2:20" ht="12.95" customHeight="1" x14ac:dyDescent="0.2">
      <c r="B1057" s="486"/>
      <c r="C1057" s="48">
        <v>4</v>
      </c>
      <c r="D1057" s="49" t="s">
        <v>709</v>
      </c>
      <c r="E1057" s="48" t="str">
        <f>IF(COUNTIF(MaGv!$C$42:$BB$42, B1048)&gt;0, INDEX(MaGv!$C$38:$BB$42, 1, MATCH(B1048, MaGv!$C$42:$BB$42,0))," ")</f>
        <v xml:space="preserve"> </v>
      </c>
      <c r="F1057" s="48" t="str">
        <f>IF(COUNTIF(MaGv!$C$47:$BB$47, B1048)&gt;0, INDEX(MaGv!$C$38:$BB$47, 1, MATCH(B1048, MaGv!$C$47:$BB$47,0))," ")</f>
        <v>B11</v>
      </c>
      <c r="G1057" s="48" t="str">
        <f>IF(COUNTIF(MaGv!$C$52:$BB$52, B1048)&gt;0, INDEX(MaGv!$C$38:$BB$52, 1, MATCH(B1048, MaGv!$C$52:$BB$52, 0))," ")</f>
        <v xml:space="preserve"> </v>
      </c>
      <c r="H1057" s="48" t="str">
        <f>IF(COUNTIF(MaGv!$C$57:$BB$57, B1048)&gt;0, INDEX(MaGv!$C$38:$BB$57, 1, MATCH(B1048, MaGv!$C$57:$BB$57,0))," ")</f>
        <v xml:space="preserve"> </v>
      </c>
      <c r="I1057" s="48" t="str">
        <f>IF(COUNTIF(MaGv!$C$62:$BB$62, B1048)&gt;0, INDEX(MaGv!$C$38:$BB$62, 1, MATCH(B1048, MaGv!$C$62:$BB$62,0))," ")</f>
        <v xml:space="preserve"> </v>
      </c>
      <c r="J1057" s="48" t="str">
        <f>IF(COUNTIF(MaGv!$C$66:$BB$67, B1048)&gt;0, INDEX(MaGv!$C$38:$BB$67, 1, MATCH(B1048, MaGv!$C$67:$BB$67,0))," ")</f>
        <v xml:space="preserve"> </v>
      </c>
      <c r="K1057" s="75"/>
      <c r="L1057" s="486"/>
      <c r="M1057" s="48">
        <v>4</v>
      </c>
      <c r="N1057" s="49" t="s">
        <v>709</v>
      </c>
      <c r="O1057" s="48" t="str">
        <f>IF(COUNTIF(MaGv!$C$42:$BB$42, L1048)&gt;0, INDEX(MaGv!$C$38:$BB$42, 1, MATCH(L1048, MaGv!$C$42:$BB$42,0))," ")</f>
        <v xml:space="preserve"> </v>
      </c>
      <c r="P1057" s="48" t="str">
        <f>IF(COUNTIF(MaGv!$C$47:$BB$47, L1048)&gt;0, INDEX(MaGv!$C$38:$BB$47, 1, MATCH(L1048, MaGv!$C$47:$BB$47,0))," ")</f>
        <v xml:space="preserve"> </v>
      </c>
      <c r="Q1057" s="48" t="str">
        <f>IF(COUNTIF(MaGv!$C$52:$BB$52, L1048)&gt;0, INDEX(MaGv!$C$38:$BB$52, 1, MATCH(L1048, MaGv!$C$52:$BB$52, 0))," ")</f>
        <v xml:space="preserve"> </v>
      </c>
      <c r="R1057" s="48" t="str">
        <f>IF(COUNTIF(MaGv!$C$57:$BB$57, L1048)&gt;0, INDEX(MaGv!$C$38:$BB$57, 1, MATCH(L1048, MaGv!$C$57:$BB$57,0))," ")</f>
        <v xml:space="preserve"> </v>
      </c>
      <c r="S1057" s="48" t="str">
        <f>IF(COUNTIF(MaGv!$C$62:$BB$62, L1048)&gt;0, INDEX(MaGv!$C$38:$BB$62, 1, MATCH(L1048, MaGv!$C$62:$BB$62,0))," ")</f>
        <v xml:space="preserve"> </v>
      </c>
      <c r="T1057" s="48" t="str">
        <f>IF(COUNTIF(MaGv!$C$66:$BB$67, L1048)&gt;0, INDEX(MaGv!$C$38:$BB$67, 1, MATCH(L1048, MaGv!$C$67:$BB$67,0))," ")</f>
        <v xml:space="preserve"> </v>
      </c>
    </row>
    <row r="1058" spans="2:20" ht="12.95" customHeight="1" x14ac:dyDescent="0.2">
      <c r="B1058" s="487"/>
      <c r="C1058" s="50">
        <v>5</v>
      </c>
      <c r="D1058" s="51" t="s">
        <v>710</v>
      </c>
      <c r="E1058" s="50" t="str">
        <f>IF(COUNTIF(MaGv!$C$43:$BB$43, B1048)&gt;0, INDEX(MaGv!$C$38:$BB$43, 1, MATCH(B1048, MaGv!$C$43:$BB$43,0))," ")</f>
        <v xml:space="preserve"> </v>
      </c>
      <c r="F1058" s="50" t="str">
        <f>IF(COUNTIF(MaGv!$C$48:$BB$48, B1048)&gt;0, INDEX(MaGv!$C$38:$BB$48, 1, MATCH(B1048, MaGv!$C$48:$BB$48,0))," ")</f>
        <v xml:space="preserve"> </v>
      </c>
      <c r="G1058" s="50" t="str">
        <f>IF(COUNTIF(MaGv!$C$53:$BB$53, B1048)&gt;0, INDEX(MaGv!$C$38:$BB$53, 1, MATCH(B1048, MaGv!$C$53:$BB$53,0))," ")</f>
        <v>B11</v>
      </c>
      <c r="H1058" s="50" t="str">
        <f>IF(COUNTIF(MaGv!$C$58:$BB$58, B1048)&gt;0, INDEX(MaGv!$C$38:$BB$58, 1, MATCH(B1048, MaGv!$C$58:$BB$58,0))," ")</f>
        <v xml:space="preserve"> </v>
      </c>
      <c r="I1058" s="50" t="str">
        <f>IF(COUNTIF(MaGv!$C$63:$BB$63, B1048)&gt;0, INDEX(MaGv!$C$38:$BB$63, 1, MATCH(B1048, MaGv!$C$63:$BB$63,0))," ")</f>
        <v xml:space="preserve"> </v>
      </c>
      <c r="J1058" s="50" t="str">
        <f>IF(COUNTIF(MaGv!$C$68:$BB$68, B1048)&gt;0, INDEX(MaGv!$C$38:$BB$68, 1, MATCH(B1048, MaGv!$C$68:$BB$68,0))," ")</f>
        <v xml:space="preserve"> </v>
      </c>
      <c r="K1058" s="75"/>
      <c r="L1058" s="487"/>
      <c r="M1058" s="50">
        <v>5</v>
      </c>
      <c r="N1058" s="51" t="s">
        <v>710</v>
      </c>
      <c r="O1058" s="50" t="str">
        <f>IF(COUNTIF(MaGv!$C$43:$BB$43, L1048)&gt;0, INDEX(MaGv!$C$38:$BB$43, 1, MATCH(L1048, MaGv!$C$43:$BB$43,0))," ")</f>
        <v xml:space="preserve"> </v>
      </c>
      <c r="P1058" s="50" t="str">
        <f>IF(COUNTIF(MaGv!$C$48:$BB$48, L1048)&gt;0, INDEX(MaGv!$C$38:$BB$48, 1, MATCH(L1048, MaGv!$C$48:$BB$48,0))," ")</f>
        <v xml:space="preserve"> </v>
      </c>
      <c r="Q1058" s="50" t="str">
        <f>IF(COUNTIF(MaGv!$C$53:$BB$53, L1048)&gt;0, INDEX(MaGv!$C$38:$BB$53, 1, MATCH(L1048, MaGv!$C$53:$BB$53,0))," ")</f>
        <v xml:space="preserve"> </v>
      </c>
      <c r="R1058" s="50" t="str">
        <f>IF(COUNTIF(MaGv!$C$58:$BB$58, L1048)&gt;0, INDEX(MaGv!$C$38:$BB$58, 1, MATCH(L1048, MaGv!$C$58:$BB$58,0))," ")</f>
        <v xml:space="preserve"> </v>
      </c>
      <c r="S1058" s="50" t="str">
        <f>IF(COUNTIF(MaGv!$C$63:$BB$63, L1048)&gt;0, INDEX(MaGv!$C$38:$BB$63, 1, MATCH(L1048, MaGv!$C$63:$BB$63,0))," ")</f>
        <v xml:space="preserve"> </v>
      </c>
      <c r="T1058" s="50" t="str">
        <f>IF(COUNTIF(MaGv!$C$68:$BB$68, L1048)&gt;0, INDEX(MaGv!$C$38:$BB$68, 1, MATCH(L1048, MaGv!$C$68:$BB$68,0))," ")</f>
        <v xml:space="preserve"> </v>
      </c>
    </row>
  </sheetData>
  <sheetProtection insertColumns="0" insertRows="0" deleteColumns="0" deleteRows="0" sort="0"/>
  <mergeCells count="395">
    <mergeCell ref="B1054:B1058"/>
    <mergeCell ref="L1054:L1058"/>
    <mergeCell ref="C1013:F1013"/>
    <mergeCell ref="M1013:P1013"/>
    <mergeCell ref="B1016:B1020"/>
    <mergeCell ref="L1016:L1020"/>
    <mergeCell ref="B1021:B1025"/>
    <mergeCell ref="L1021:L1025"/>
    <mergeCell ref="C1030:F1030"/>
    <mergeCell ref="M1030:P1030"/>
    <mergeCell ref="B1033:B1037"/>
    <mergeCell ref="L1033:L1037"/>
    <mergeCell ref="B1038:B1042"/>
    <mergeCell ref="L1038:L1042"/>
    <mergeCell ref="C1046:F1046"/>
    <mergeCell ref="M1046:P1046"/>
    <mergeCell ref="B1049:B1053"/>
    <mergeCell ref="L1049:L1053"/>
    <mergeCell ref="M131:P131"/>
    <mergeCell ref="L134:L138"/>
    <mergeCell ref="C147:F147"/>
    <mergeCell ref="B187:B191"/>
    <mergeCell ref="L187:L191"/>
    <mergeCell ref="M179:P179"/>
    <mergeCell ref="M147:P147"/>
    <mergeCell ref="B182:B186"/>
    <mergeCell ref="L182:L186"/>
    <mergeCell ref="B171:B175"/>
    <mergeCell ref="C163:F163"/>
    <mergeCell ref="M163:P163"/>
    <mergeCell ref="C179:F179"/>
    <mergeCell ref="B150:B154"/>
    <mergeCell ref="L150:L154"/>
    <mergeCell ref="B155:B159"/>
    <mergeCell ref="L155:L159"/>
    <mergeCell ref="B166:B170"/>
    <mergeCell ref="L166:L170"/>
    <mergeCell ref="L171:L175"/>
    <mergeCell ref="B118:B122"/>
    <mergeCell ref="L118:L122"/>
    <mergeCell ref="B139:B143"/>
    <mergeCell ref="L139:L143"/>
    <mergeCell ref="B123:B127"/>
    <mergeCell ref="L123:L127"/>
    <mergeCell ref="B134:B138"/>
    <mergeCell ref="C131:F131"/>
    <mergeCell ref="C67:F67"/>
    <mergeCell ref="L91:L95"/>
    <mergeCell ref="C99:F99"/>
    <mergeCell ref="B102:B106"/>
    <mergeCell ref="L75:L79"/>
    <mergeCell ref="L86:L90"/>
    <mergeCell ref="B107:B111"/>
    <mergeCell ref="B91:B95"/>
    <mergeCell ref="B75:B79"/>
    <mergeCell ref="B86:B90"/>
    <mergeCell ref="B22:B26"/>
    <mergeCell ref="L27:L31"/>
    <mergeCell ref="B38:B42"/>
    <mergeCell ref="L38:L42"/>
    <mergeCell ref="B6:B10"/>
    <mergeCell ref="B11:B15"/>
    <mergeCell ref="B54:B58"/>
    <mergeCell ref="B27:B31"/>
    <mergeCell ref="B43:B47"/>
    <mergeCell ref="L59:L63"/>
    <mergeCell ref="M67:P67"/>
    <mergeCell ref="M99:P99"/>
    <mergeCell ref="L43:L47"/>
    <mergeCell ref="L70:L74"/>
    <mergeCell ref="L6:L10"/>
    <mergeCell ref="L11:L15"/>
    <mergeCell ref="M51:P51"/>
    <mergeCell ref="C51:F51"/>
    <mergeCell ref="L54:L58"/>
    <mergeCell ref="B198:B202"/>
    <mergeCell ref="L198:L202"/>
    <mergeCell ref="B203:B207"/>
    <mergeCell ref="L203:L207"/>
    <mergeCell ref="C211:F211"/>
    <mergeCell ref="M227:P227"/>
    <mergeCell ref="C3:F3"/>
    <mergeCell ref="C19:F19"/>
    <mergeCell ref="L22:L26"/>
    <mergeCell ref="C35:F35"/>
    <mergeCell ref="M211:P211"/>
    <mergeCell ref="C195:F195"/>
    <mergeCell ref="M195:P195"/>
    <mergeCell ref="M3:P3"/>
    <mergeCell ref="M35:P35"/>
    <mergeCell ref="B59:B63"/>
    <mergeCell ref="B70:B74"/>
    <mergeCell ref="M115:P115"/>
    <mergeCell ref="M83:P83"/>
    <mergeCell ref="C115:F115"/>
    <mergeCell ref="C83:F83"/>
    <mergeCell ref="L102:L106"/>
    <mergeCell ref="L107:L111"/>
    <mergeCell ref="M19:P19"/>
    <mergeCell ref="B214:B218"/>
    <mergeCell ref="L214:L218"/>
    <mergeCell ref="B219:B223"/>
    <mergeCell ref="L219:L223"/>
    <mergeCell ref="B251:B255"/>
    <mergeCell ref="L251:L255"/>
    <mergeCell ref="C243:F243"/>
    <mergeCell ref="B230:B234"/>
    <mergeCell ref="L230:L234"/>
    <mergeCell ref="B235:B239"/>
    <mergeCell ref="L235:L239"/>
    <mergeCell ref="C227:F227"/>
    <mergeCell ref="B246:B250"/>
    <mergeCell ref="L246:L250"/>
    <mergeCell ref="M243:P243"/>
    <mergeCell ref="C259:F259"/>
    <mergeCell ref="B278:B282"/>
    <mergeCell ref="L278:L282"/>
    <mergeCell ref="B267:B271"/>
    <mergeCell ref="L267:L271"/>
    <mergeCell ref="C275:F275"/>
    <mergeCell ref="M275:P275"/>
    <mergeCell ref="M259:P259"/>
    <mergeCell ref="B262:B266"/>
    <mergeCell ref="L262:L266"/>
    <mergeCell ref="M307:P307"/>
    <mergeCell ref="C291:F291"/>
    <mergeCell ref="M291:P291"/>
    <mergeCell ref="L294:L298"/>
    <mergeCell ref="C307:F307"/>
    <mergeCell ref="B299:B303"/>
    <mergeCell ref="L299:L303"/>
    <mergeCell ref="B294:B298"/>
    <mergeCell ref="B283:B287"/>
    <mergeCell ref="L283:L287"/>
    <mergeCell ref="M339:P339"/>
    <mergeCell ref="B315:B319"/>
    <mergeCell ref="L315:L319"/>
    <mergeCell ref="B310:B314"/>
    <mergeCell ref="L310:L314"/>
    <mergeCell ref="C323:F323"/>
    <mergeCell ref="C339:F339"/>
    <mergeCell ref="M323:P323"/>
    <mergeCell ref="B326:B330"/>
    <mergeCell ref="L326:L330"/>
    <mergeCell ref="B331:B335"/>
    <mergeCell ref="L331:L335"/>
    <mergeCell ref="B379:B383"/>
    <mergeCell ref="L379:L383"/>
    <mergeCell ref="B342:B346"/>
    <mergeCell ref="L342:L346"/>
    <mergeCell ref="C371:F371"/>
    <mergeCell ref="B374:B378"/>
    <mergeCell ref="L374:L378"/>
    <mergeCell ref="B347:B351"/>
    <mergeCell ref="M371:P371"/>
    <mergeCell ref="M355:P355"/>
    <mergeCell ref="L358:L362"/>
    <mergeCell ref="L363:L367"/>
    <mergeCell ref="L347:L351"/>
    <mergeCell ref="B363:B367"/>
    <mergeCell ref="B358:B362"/>
    <mergeCell ref="B406:B410"/>
    <mergeCell ref="L406:L410"/>
    <mergeCell ref="B395:B399"/>
    <mergeCell ref="B390:B394"/>
    <mergeCell ref="M403:P403"/>
    <mergeCell ref="C387:F387"/>
    <mergeCell ref="M387:P387"/>
    <mergeCell ref="L390:L394"/>
    <mergeCell ref="C403:F403"/>
    <mergeCell ref="L395:L399"/>
    <mergeCell ref="B422:B426"/>
    <mergeCell ref="L422:L426"/>
    <mergeCell ref="B427:B431"/>
    <mergeCell ref="L427:L431"/>
    <mergeCell ref="M435:P435"/>
    <mergeCell ref="B411:B415"/>
    <mergeCell ref="L411:L415"/>
    <mergeCell ref="M467:P467"/>
    <mergeCell ref="C451:F451"/>
    <mergeCell ref="M451:P451"/>
    <mergeCell ref="L454:L458"/>
    <mergeCell ref="C419:F419"/>
    <mergeCell ref="C435:F435"/>
    <mergeCell ref="M419:P419"/>
    <mergeCell ref="B438:B442"/>
    <mergeCell ref="L438:L442"/>
    <mergeCell ref="C467:F467"/>
    <mergeCell ref="B443:B447"/>
    <mergeCell ref="L443:L447"/>
    <mergeCell ref="B459:B463"/>
    <mergeCell ref="L459:L463"/>
    <mergeCell ref="B454:B458"/>
    <mergeCell ref="B470:B474"/>
    <mergeCell ref="L470:L474"/>
    <mergeCell ref="B491:B495"/>
    <mergeCell ref="L491:L495"/>
    <mergeCell ref="B475:B479"/>
    <mergeCell ref="L475:L479"/>
    <mergeCell ref="C483:F483"/>
    <mergeCell ref="M532:P532"/>
    <mergeCell ref="M483:P483"/>
    <mergeCell ref="L486:L490"/>
    <mergeCell ref="B502:B506"/>
    <mergeCell ref="C499:F499"/>
    <mergeCell ref="L502:L506"/>
    <mergeCell ref="M499:P499"/>
    <mergeCell ref="B519:B523"/>
    <mergeCell ref="L519:L523"/>
    <mergeCell ref="M516:P516"/>
    <mergeCell ref="B507:B511"/>
    <mergeCell ref="L507:L511"/>
    <mergeCell ref="C516:F516"/>
    <mergeCell ref="B486:B490"/>
    <mergeCell ref="L535:L539"/>
    <mergeCell ref="B524:B528"/>
    <mergeCell ref="L524:L528"/>
    <mergeCell ref="B535:B539"/>
    <mergeCell ref="C532:F532"/>
    <mergeCell ref="B540:B544"/>
    <mergeCell ref="L540:L544"/>
    <mergeCell ref="B588:B592"/>
    <mergeCell ref="B551:B555"/>
    <mergeCell ref="L551:L555"/>
    <mergeCell ref="C580:F580"/>
    <mergeCell ref="B572:B576"/>
    <mergeCell ref="L572:L576"/>
    <mergeCell ref="L567:L571"/>
    <mergeCell ref="L588:L592"/>
    <mergeCell ref="L556:L560"/>
    <mergeCell ref="B567:B571"/>
    <mergeCell ref="C564:F564"/>
    <mergeCell ref="B583:B587"/>
    <mergeCell ref="B604:B608"/>
    <mergeCell ref="L604:L608"/>
    <mergeCell ref="M660:P660"/>
    <mergeCell ref="M548:P548"/>
    <mergeCell ref="M564:P564"/>
    <mergeCell ref="M596:P596"/>
    <mergeCell ref="M580:P580"/>
    <mergeCell ref="M612:P612"/>
    <mergeCell ref="C596:F596"/>
    <mergeCell ref="L583:L587"/>
    <mergeCell ref="L615:L619"/>
    <mergeCell ref="M644:P644"/>
    <mergeCell ref="B615:B619"/>
    <mergeCell ref="C612:F612"/>
    <mergeCell ref="M628:P628"/>
    <mergeCell ref="B631:B635"/>
    <mergeCell ref="L631:L635"/>
    <mergeCell ref="L636:L640"/>
    <mergeCell ref="C644:F644"/>
    <mergeCell ref="B620:B624"/>
    <mergeCell ref="L599:L603"/>
    <mergeCell ref="C548:F548"/>
    <mergeCell ref="B599:B603"/>
    <mergeCell ref="B556:B560"/>
    <mergeCell ref="M724:P724"/>
    <mergeCell ref="L663:L667"/>
    <mergeCell ref="C660:F660"/>
    <mergeCell ref="B652:B656"/>
    <mergeCell ref="L652:L656"/>
    <mergeCell ref="B668:B672"/>
    <mergeCell ref="L668:L672"/>
    <mergeCell ref="M740:P740"/>
    <mergeCell ref="B679:B683"/>
    <mergeCell ref="L679:L683"/>
    <mergeCell ref="C676:F676"/>
    <mergeCell ref="L684:L688"/>
    <mergeCell ref="C692:F692"/>
    <mergeCell ref="B684:B688"/>
    <mergeCell ref="M676:P676"/>
    <mergeCell ref="C740:F740"/>
    <mergeCell ref="B732:B736"/>
    <mergeCell ref="L732:L736"/>
    <mergeCell ref="L695:L699"/>
    <mergeCell ref="B695:B699"/>
    <mergeCell ref="B700:B704"/>
    <mergeCell ref="L700:L704"/>
    <mergeCell ref="L727:L731"/>
    <mergeCell ref="B716:B720"/>
    <mergeCell ref="L620:L624"/>
    <mergeCell ref="C628:F628"/>
    <mergeCell ref="B663:B667"/>
    <mergeCell ref="M708:P708"/>
    <mergeCell ref="B711:B715"/>
    <mergeCell ref="L711:L715"/>
    <mergeCell ref="M692:P692"/>
    <mergeCell ref="B647:B651"/>
    <mergeCell ref="L647:L651"/>
    <mergeCell ref="B636:B640"/>
    <mergeCell ref="B727:B731"/>
    <mergeCell ref="C708:F708"/>
    <mergeCell ref="B780:B784"/>
    <mergeCell ref="L780:L784"/>
    <mergeCell ref="B748:B752"/>
    <mergeCell ref="L748:L752"/>
    <mergeCell ref="C756:F756"/>
    <mergeCell ref="B764:B768"/>
    <mergeCell ref="L764:L768"/>
    <mergeCell ref="C772:F772"/>
    <mergeCell ref="B759:B763"/>
    <mergeCell ref="L759:L763"/>
    <mergeCell ref="C724:F724"/>
    <mergeCell ref="L716:L720"/>
    <mergeCell ref="M772:P772"/>
    <mergeCell ref="B775:B779"/>
    <mergeCell ref="L775:L779"/>
    <mergeCell ref="B743:B747"/>
    <mergeCell ref="L743:L747"/>
    <mergeCell ref="M756:P756"/>
    <mergeCell ref="B812:B816"/>
    <mergeCell ref="L812:L816"/>
    <mergeCell ref="C788:F788"/>
    <mergeCell ref="M788:P788"/>
    <mergeCell ref="B791:B795"/>
    <mergeCell ref="L791:L795"/>
    <mergeCell ref="B796:B800"/>
    <mergeCell ref="M804:P804"/>
    <mergeCell ref="B807:B811"/>
    <mergeCell ref="L807:L811"/>
    <mergeCell ref="L796:L800"/>
    <mergeCell ref="C804:F804"/>
    <mergeCell ref="C836:F836"/>
    <mergeCell ref="B860:B864"/>
    <mergeCell ref="L860:L864"/>
    <mergeCell ref="B828:B832"/>
    <mergeCell ref="B823:B827"/>
    <mergeCell ref="M836:P836"/>
    <mergeCell ref="C820:F820"/>
    <mergeCell ref="M820:P820"/>
    <mergeCell ref="M868:P868"/>
    <mergeCell ref="M852:P852"/>
    <mergeCell ref="L855:L859"/>
    <mergeCell ref="C868:F868"/>
    <mergeCell ref="L828:L832"/>
    <mergeCell ref="L823:L827"/>
    <mergeCell ref="B839:B843"/>
    <mergeCell ref="L839:L843"/>
    <mergeCell ref="B876:B880"/>
    <mergeCell ref="L876:L880"/>
    <mergeCell ref="C852:F852"/>
    <mergeCell ref="B844:B848"/>
    <mergeCell ref="L844:L848"/>
    <mergeCell ref="B871:B875"/>
    <mergeCell ref="B855:B859"/>
    <mergeCell ref="B903:B907"/>
    <mergeCell ref="L903:L907"/>
    <mergeCell ref="L871:L875"/>
    <mergeCell ref="B908:B912"/>
    <mergeCell ref="L908:L912"/>
    <mergeCell ref="M900:P900"/>
    <mergeCell ref="C884:F884"/>
    <mergeCell ref="M884:P884"/>
    <mergeCell ref="L887:L891"/>
    <mergeCell ref="C900:F900"/>
    <mergeCell ref="B892:B896"/>
    <mergeCell ref="L892:L896"/>
    <mergeCell ref="B887:B891"/>
    <mergeCell ref="M932:P932"/>
    <mergeCell ref="C916:F916"/>
    <mergeCell ref="M916:P916"/>
    <mergeCell ref="L919:L923"/>
    <mergeCell ref="L972:L976"/>
    <mergeCell ref="C948:F948"/>
    <mergeCell ref="C964:F964"/>
    <mergeCell ref="B919:B923"/>
    <mergeCell ref="C932:F932"/>
    <mergeCell ref="B935:B939"/>
    <mergeCell ref="L935:L939"/>
    <mergeCell ref="B940:B944"/>
    <mergeCell ref="L940:L944"/>
    <mergeCell ref="B967:B971"/>
    <mergeCell ref="L967:L971"/>
    <mergeCell ref="B924:B928"/>
    <mergeCell ref="L924:L928"/>
    <mergeCell ref="M996:P996"/>
    <mergeCell ref="M948:P948"/>
    <mergeCell ref="B951:B955"/>
    <mergeCell ref="L951:L955"/>
    <mergeCell ref="B956:B960"/>
    <mergeCell ref="L956:L960"/>
    <mergeCell ref="M964:P964"/>
    <mergeCell ref="C980:F980"/>
    <mergeCell ref="M980:P980"/>
    <mergeCell ref="B972:B976"/>
    <mergeCell ref="B1004:B1008"/>
    <mergeCell ref="L1004:L1008"/>
    <mergeCell ref="B983:B987"/>
    <mergeCell ref="L983:L987"/>
    <mergeCell ref="B988:B992"/>
    <mergeCell ref="L988:L992"/>
    <mergeCell ref="B999:B1003"/>
    <mergeCell ref="L999:L1003"/>
    <mergeCell ref="C996:F996"/>
  </mergeCells>
  <phoneticPr fontId="1" type="noConversion"/>
  <pageMargins left="0.2" right="0.16" top="0.15" bottom="0.4" header="0" footer="0"/>
  <pageSetup paperSize="9" scale="99" orientation="portrait" verticalDpi="300" r:id="rId1"/>
  <headerFooter alignWithMargins="0">
    <oddFooter>&amp;R&amp;8&amp;P</oddFooter>
  </headerFooter>
  <rowBreaks count="15" manualBreakCount="15">
    <brk id="63" max="16383" man="1"/>
    <brk id="127" max="16383" man="1"/>
    <brk id="193" max="16383" man="1"/>
    <brk id="256" max="16383" man="1"/>
    <brk id="320" max="16383" man="1"/>
    <brk id="385" max="16383" man="1"/>
    <brk id="447" max="16383" man="1"/>
    <brk id="512" max="24" man="1"/>
    <brk id="577" max="24" man="1"/>
    <brk id="642" max="16383" man="1"/>
    <brk id="706" max="16383" man="1"/>
    <brk id="769" max="16383" man="1"/>
    <brk id="834" max="16383" man="1"/>
    <brk id="898" max="16383" man="1"/>
    <brk id="961" max="16383" man="1"/>
  </rowBreaks>
  <colBreaks count="1" manualBreakCount="1">
    <brk id="20" max="105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85</vt:i4>
      </vt:variant>
    </vt:vector>
  </HeadingPairs>
  <TitlesOfParts>
    <vt:vector size="93" baseType="lpstr">
      <vt:lpstr>DS</vt:lpstr>
      <vt:lpstr>nhap</vt:lpstr>
      <vt:lpstr>MaGv</vt:lpstr>
      <vt:lpstr>tkbTen</vt:lpstr>
      <vt:lpstr>kiem do</vt:lpstr>
      <vt:lpstr>to</vt:lpstr>
      <vt:lpstr>lop</vt:lpstr>
      <vt:lpstr>gv</vt:lpstr>
      <vt:lpstr>_sb1</vt:lpstr>
      <vt:lpstr>_sb2</vt:lpstr>
      <vt:lpstr>_sb3</vt:lpstr>
      <vt:lpstr>_sb4</vt:lpstr>
      <vt:lpstr>_sb5</vt:lpstr>
      <vt:lpstr>_sh1</vt:lpstr>
      <vt:lpstr>_sh2</vt:lpstr>
      <vt:lpstr>_sh3</vt:lpstr>
      <vt:lpstr>_sh4</vt:lpstr>
      <vt:lpstr>_sh5</vt:lpstr>
      <vt:lpstr>_sn1</vt:lpstr>
      <vt:lpstr>_sn2</vt:lpstr>
      <vt:lpstr>_sn3</vt:lpstr>
      <vt:lpstr>_sn4</vt:lpstr>
      <vt:lpstr>_sn5</vt:lpstr>
      <vt:lpstr>_ss1</vt:lpstr>
      <vt:lpstr>_ss2</vt:lpstr>
      <vt:lpstr>_ss3</vt:lpstr>
      <vt:lpstr>_ss4</vt:lpstr>
      <vt:lpstr>_ss5</vt:lpstr>
      <vt:lpstr>_st1</vt:lpstr>
      <vt:lpstr>_st2</vt:lpstr>
      <vt:lpstr>_st3</vt:lpstr>
      <vt:lpstr>_st4</vt:lpstr>
      <vt:lpstr>_st5</vt:lpstr>
      <vt:lpstr>_sy1</vt:lpstr>
      <vt:lpstr>_sy2</vt:lpstr>
      <vt:lpstr>_sy3</vt:lpstr>
      <vt:lpstr>_sy4</vt:lpstr>
      <vt:lpstr>_sy5</vt:lpstr>
      <vt:lpstr>_ta1</vt:lpstr>
      <vt:lpstr>_ta2</vt:lpstr>
      <vt:lpstr>_ta3</vt:lpstr>
      <vt:lpstr>_ta4</vt:lpstr>
      <vt:lpstr>_ta5</vt:lpstr>
      <vt:lpstr>_tb1</vt:lpstr>
      <vt:lpstr>_tb2</vt:lpstr>
      <vt:lpstr>_tb3</vt:lpstr>
      <vt:lpstr>_tb4</vt:lpstr>
      <vt:lpstr>_tb5</vt:lpstr>
      <vt:lpstr>_th1</vt:lpstr>
      <vt:lpstr>_th2</vt:lpstr>
      <vt:lpstr>_th3</vt:lpstr>
      <vt:lpstr>_th4</vt:lpstr>
      <vt:lpstr>_th5</vt:lpstr>
      <vt:lpstr>_tn1</vt:lpstr>
      <vt:lpstr>_tn2</vt:lpstr>
      <vt:lpstr>_tn3</vt:lpstr>
      <vt:lpstr>_tn4</vt:lpstr>
      <vt:lpstr>_tn5</vt:lpstr>
      <vt:lpstr>_ts1</vt:lpstr>
      <vt:lpstr>_ts2</vt:lpstr>
      <vt:lpstr>_ts3</vt:lpstr>
      <vt:lpstr>_ts4</vt:lpstr>
      <vt:lpstr>_ts5</vt:lpstr>
      <vt:lpstr>_tt1</vt:lpstr>
      <vt:lpstr>_tt2</vt:lpstr>
      <vt:lpstr>_tt3</vt:lpstr>
      <vt:lpstr>_tt4</vt:lpstr>
      <vt:lpstr>_tt5</vt:lpstr>
      <vt:lpstr>ds</vt:lpstr>
      <vt:lpstr>dscn</vt:lpstr>
      <vt:lpstr>dscn2</vt:lpstr>
      <vt:lpstr>dslop</vt:lpstr>
      <vt:lpstr>dsma</vt:lpstr>
      <vt:lpstr>dsmaten</vt:lpstr>
      <vt:lpstr>dsmatenmon</vt:lpstr>
      <vt:lpstr>dsten</vt:lpstr>
      <vt:lpstr>dsttlop</vt:lpstr>
      <vt:lpstr>gvsotiet</vt:lpstr>
      <vt:lpstr>macn</vt:lpstr>
      <vt:lpstr>gv!Print_Area</vt:lpstr>
      <vt:lpstr>'kiem do'!Print_Area</vt:lpstr>
      <vt:lpstr>nhap!Print_Area</vt:lpstr>
      <vt:lpstr>to!Print_Area</vt:lpstr>
      <vt:lpstr>'kiem do'!Print_Titles</vt:lpstr>
      <vt:lpstr>nhap!Print_Titles</vt:lpstr>
      <vt:lpstr>tkbTen!Print_Titles</vt:lpstr>
      <vt:lpstr>to!Print_Titles</vt:lpstr>
      <vt:lpstr>sotiet</vt:lpstr>
      <vt:lpstr>ten</vt:lpstr>
      <vt:lpstr>tkbc</vt:lpstr>
      <vt:lpstr>tkbs</vt:lpstr>
      <vt:lpstr>'kiem do'!tkbto</vt:lpstr>
      <vt:lpstr>tkbto</vt:lpstr>
    </vt:vector>
  </TitlesOfParts>
  <Company>TRUONG THI LE HA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</dc:creator>
  <cp:lastModifiedBy>Windows User</cp:lastModifiedBy>
  <cp:lastPrinted>2017-09-28T10:10:43Z</cp:lastPrinted>
  <dcterms:created xsi:type="dcterms:W3CDTF">1999-09-16T16:07:13Z</dcterms:created>
  <dcterms:modified xsi:type="dcterms:W3CDTF">2018-01-01T01:52:54Z</dcterms:modified>
</cp:coreProperties>
</file>